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5" yWindow="-15" windowWidth="14520" windowHeight="12795" tabRatio="481"/>
  </bookViews>
  <sheets>
    <sheet name="дотации " sheetId="1" r:id="rId1"/>
    <sheet name="субсидии " sheetId="2" r:id="rId2"/>
    <sheet name="субвенции" sheetId="3" r:id="rId3"/>
    <sheet name=" иные " sheetId="4" r:id="rId4"/>
    <sheet name="Лист1" sheetId="5" state="hidden" r:id="rId5"/>
    <sheet name="Лист2" sheetId="6" state="hidden" r:id="rId6"/>
    <sheet name="Лист3" sheetId="7" state="hidden" r:id="rId7"/>
    <sheet name="Лист4" sheetId="8" state="hidden" r:id="rId8"/>
  </sheets>
  <definedNames>
    <definedName name="_xlnm._FilterDatabase" localSheetId="3" hidden="1">' иные '!$A$11:$AS$133</definedName>
    <definedName name="_xlnm._FilterDatabase" localSheetId="0" hidden="1">'дотации '!$A$7:$ALV$64</definedName>
    <definedName name="_xlnm._FilterDatabase" localSheetId="2" hidden="1">субвенции!$A$13:$FJ$13</definedName>
    <definedName name="_xlnm._FilterDatabase" localSheetId="1" hidden="1">'субсидии '!$A$11:$NI$176</definedName>
    <definedName name="Z_1D693339_18FB_4BA2_B92E_9DFB4683D3D5_.wvu.Cols" localSheetId="0" hidden="1">'дотации '!#REF!</definedName>
    <definedName name="Z_1D693339_18FB_4BA2_B92E_9DFB4683D3D5_.wvu.Cols" localSheetId="2" hidden="1">субвенции!#REF!</definedName>
    <definedName name="Z_1D693339_18FB_4BA2_B92E_9DFB4683D3D5_.wvu.PrintArea" localSheetId="0" hidden="1">'дотации '!$A$1:$M$58</definedName>
    <definedName name="Z_1D693339_18FB_4BA2_B92E_9DFB4683D3D5_.wvu.PrintTitles" localSheetId="3" hidden="1">' иные '!$A:$A</definedName>
    <definedName name="Z_1D693339_18FB_4BA2_B92E_9DFB4683D3D5_.wvu.PrintTitles" localSheetId="0" hidden="1">'дотации '!$A:$A</definedName>
    <definedName name="Z_1D693339_18FB_4BA2_B92E_9DFB4683D3D5_.wvu.PrintTitles" localSheetId="2" hidden="1">субвенции!$A:$A</definedName>
    <definedName name="Z_1D693339_18FB_4BA2_B92E_9DFB4683D3D5_.wvu.PrintTitles" localSheetId="1" hidden="1">'субсидии '!$A:$A</definedName>
    <definedName name="Z_23AA7850_0BCA_44C6_A8DB_6750B6FCE36A_.wvu.FilterData" localSheetId="3" hidden="1">' иные '!$A$11:$AS$133</definedName>
    <definedName name="Z_23AA7850_0BCA_44C6_A8DB_6750B6FCE36A_.wvu.FilterData" localSheetId="0" hidden="1">'дотации '!$A$7:$ALV$62</definedName>
    <definedName name="Z_23AA7850_0BCA_44C6_A8DB_6750B6FCE36A_.wvu.FilterData" localSheetId="2" hidden="1">субвенции!$A$13:$FJ$13</definedName>
    <definedName name="Z_23AA7850_0BCA_44C6_A8DB_6750B6FCE36A_.wvu.FilterData" localSheetId="1" hidden="1">'субсидии '!$A$11:$NI$176</definedName>
    <definedName name="Z_23AA7850_0BCA_44C6_A8DB_6750B6FCE36A_.wvu.PrintArea" localSheetId="0" hidden="1">'дотации '!$A$1:$M$58</definedName>
    <definedName name="Z_23AA7850_0BCA_44C6_A8DB_6750B6FCE36A_.wvu.PrintArea" localSheetId="2" hidden="1">субвенции!$A$1:$CN$166</definedName>
    <definedName name="Z_23AA7850_0BCA_44C6_A8DB_6750B6FCE36A_.wvu.PrintTitles" localSheetId="3" hidden="1">' иные '!$A:$A</definedName>
    <definedName name="Z_23AA7850_0BCA_44C6_A8DB_6750B6FCE36A_.wvu.PrintTitles" localSheetId="0" hidden="1">'дотации '!$A:$A</definedName>
    <definedName name="Z_23AA7850_0BCA_44C6_A8DB_6750B6FCE36A_.wvu.PrintTitles" localSheetId="2" hidden="1">субвенции!$A:$A</definedName>
    <definedName name="Z_23AA7850_0BCA_44C6_A8DB_6750B6FCE36A_.wvu.PrintTitles" localSheetId="1" hidden="1">'субсидии '!$A:$A</definedName>
    <definedName name="Z_23AA7850_0BCA_44C6_A8DB_6750B6FCE36A_.wvu.Rows" localSheetId="1" hidden="1">'субсидии '!$6:$6</definedName>
    <definedName name="Z_3556436A_C311_4B70_B0DA_7F2536446A45_.wvu.FilterData" localSheetId="3" hidden="1">' иные '!$A$11:$AS$133</definedName>
    <definedName name="Z_3556436A_C311_4B70_B0DA_7F2536446A45_.wvu.FilterData" localSheetId="0" hidden="1">'дотации '!$A$7:$ALV$62</definedName>
    <definedName name="Z_3556436A_C311_4B70_B0DA_7F2536446A45_.wvu.FilterData" localSheetId="2" hidden="1">субвенции!$A$13:$FJ$13</definedName>
    <definedName name="Z_3556436A_C311_4B70_B0DA_7F2536446A45_.wvu.FilterData" localSheetId="1" hidden="1">'субсидии '!$A$11:$NI$176</definedName>
    <definedName name="Z_3556436A_C311_4B70_B0DA_7F2536446A45_.wvu.PrintArea" localSheetId="0" hidden="1">'дотации '!$A$1:$M$58</definedName>
    <definedName name="Z_3556436A_C311_4B70_B0DA_7F2536446A45_.wvu.PrintArea" localSheetId="2" hidden="1">субвенции!$A$1:$CN$166</definedName>
    <definedName name="Z_3556436A_C311_4B70_B0DA_7F2536446A45_.wvu.PrintTitles" localSheetId="3" hidden="1">' иные '!$A:$A</definedName>
    <definedName name="Z_3556436A_C311_4B70_B0DA_7F2536446A45_.wvu.PrintTitles" localSheetId="0" hidden="1">'дотации '!$A:$A</definedName>
    <definedName name="Z_3556436A_C311_4B70_B0DA_7F2536446A45_.wvu.PrintTitles" localSheetId="2" hidden="1">субвенции!$A:$A</definedName>
    <definedName name="Z_3556436A_C311_4B70_B0DA_7F2536446A45_.wvu.PrintTitles" localSheetId="1" hidden="1">'субсидии '!$A:$A</definedName>
    <definedName name="Z_3556436A_C311_4B70_B0DA_7F2536446A45_.wvu.Rows" localSheetId="1" hidden="1">'субсидии '!$6:$6</definedName>
    <definedName name="Z_41BA604A_43EE_4629_94F2_F260D0B28AFE_.wvu.PrintArea" localSheetId="0" hidden="1">'дотации '!$A$1:$M$58</definedName>
    <definedName name="Z_41BA604A_43EE_4629_94F2_F260D0B28AFE_.wvu.PrintArea" localSheetId="2" hidden="1">субвенции!$A$1:$CN$166</definedName>
    <definedName name="Z_41BA604A_43EE_4629_94F2_F260D0B28AFE_.wvu.PrintArea" localSheetId="1" hidden="1">'субсидии '!$A$1:$X$175</definedName>
    <definedName name="Z_41BA604A_43EE_4629_94F2_F260D0B28AFE_.wvu.PrintTitles" localSheetId="3" hidden="1">' иные '!$A:$A</definedName>
    <definedName name="Z_41BA604A_43EE_4629_94F2_F260D0B28AFE_.wvu.PrintTitles" localSheetId="0" hidden="1">'дотации '!$A:$A</definedName>
    <definedName name="Z_41BA604A_43EE_4629_94F2_F260D0B28AFE_.wvu.PrintTitles" localSheetId="2" hidden="1">субвенции!$A:$A</definedName>
    <definedName name="Z_41BA604A_43EE_4629_94F2_F260D0B28AFE_.wvu.PrintTitles" localSheetId="1" hidden="1">'субсидии '!$A:$A</definedName>
    <definedName name="Z_C8322F89_87C6_45E7_889E_2904A1FABC31_.wvu.FilterData" localSheetId="3" hidden="1">' иные '!$A$11:$AS$133</definedName>
    <definedName name="Z_C8322F89_87C6_45E7_889E_2904A1FABC31_.wvu.FilterData" localSheetId="0" hidden="1">'дотации '!$A$7:$ALV$62</definedName>
    <definedName name="Z_C8322F89_87C6_45E7_889E_2904A1FABC31_.wvu.FilterData" localSheetId="2" hidden="1">субвенции!$A$13:$FJ$13</definedName>
    <definedName name="Z_C8322F89_87C6_45E7_889E_2904A1FABC31_.wvu.FilterData" localSheetId="1" hidden="1">'субсидии '!$A$11:$NI$176</definedName>
    <definedName name="Z_C8322F89_87C6_45E7_889E_2904A1FABC31_.wvu.PrintArea" localSheetId="0" hidden="1">'дотации '!$A$1:$M$58</definedName>
    <definedName name="Z_C8322F89_87C6_45E7_889E_2904A1FABC31_.wvu.PrintArea" localSheetId="2" hidden="1">субвенции!$A$1:$CN$166</definedName>
    <definedName name="Z_C8322F89_87C6_45E7_889E_2904A1FABC31_.wvu.PrintTitles" localSheetId="3" hidden="1">' иные '!$A:$A</definedName>
    <definedName name="Z_C8322F89_87C6_45E7_889E_2904A1FABC31_.wvu.PrintTitles" localSheetId="0" hidden="1">'дотации '!$A:$A</definedName>
    <definedName name="Z_C8322F89_87C6_45E7_889E_2904A1FABC31_.wvu.PrintTitles" localSheetId="2" hidden="1">субвенции!$A:$A</definedName>
    <definedName name="Z_C8322F89_87C6_45E7_889E_2904A1FABC31_.wvu.PrintTitles" localSheetId="1" hidden="1">'субсидии '!$A:$A</definedName>
    <definedName name="Z_C8322F89_87C6_45E7_889E_2904A1FABC31_.wvu.Rows" localSheetId="1" hidden="1">'субсидии '!$6:$6</definedName>
    <definedName name="Z_E2495AD0_B87A_4C01_9209_9BB683D27353_.wvu.Cols" localSheetId="0" hidden="1">'дотации '!$B:$J</definedName>
    <definedName name="Z_E2495AD0_B87A_4C01_9209_9BB683D27353_.wvu.FilterData" localSheetId="3" hidden="1">' иные '!$A$11:$AS$133</definedName>
    <definedName name="Z_E2495AD0_B87A_4C01_9209_9BB683D27353_.wvu.FilterData" localSheetId="0" hidden="1">'дотации '!$A$7:$ALV$62</definedName>
    <definedName name="Z_E2495AD0_B87A_4C01_9209_9BB683D27353_.wvu.FilterData" localSheetId="2" hidden="1">субвенции!$A$13:$FJ$13</definedName>
    <definedName name="Z_E2495AD0_B87A_4C01_9209_9BB683D27353_.wvu.FilterData" localSheetId="1" hidden="1">'субсидии '!$A$11:$NI$176</definedName>
    <definedName name="Z_E2495AD0_B87A_4C01_9209_9BB683D27353_.wvu.PrintArea" localSheetId="0" hidden="1">'дотации '!$A$1:$M$58</definedName>
    <definedName name="Z_E2495AD0_B87A_4C01_9209_9BB683D27353_.wvu.PrintArea" localSheetId="2" hidden="1">субвенции!$A$1:$CN$166</definedName>
    <definedName name="Z_E2495AD0_B87A_4C01_9209_9BB683D27353_.wvu.PrintTitles" localSheetId="3" hidden="1">' иные '!$A:$A</definedName>
    <definedName name="Z_E2495AD0_B87A_4C01_9209_9BB683D27353_.wvu.PrintTitles" localSheetId="0" hidden="1">'дотации '!$A:$A</definedName>
    <definedName name="Z_E2495AD0_B87A_4C01_9209_9BB683D27353_.wvu.PrintTitles" localSheetId="2" hidden="1">субвенции!$A:$A</definedName>
    <definedName name="Z_E2495AD0_B87A_4C01_9209_9BB683D27353_.wvu.PrintTitles" localSheetId="1" hidden="1">'субсидии '!$A:$A</definedName>
    <definedName name="Z_E2495AD0_B87A_4C01_9209_9BB683D27353_.wvu.Rows" localSheetId="1" hidden="1">'субсидии '!$6:$6</definedName>
    <definedName name="Z_F005480A_D133_4FA5_B5A6_C8C7D1CE1272_.wvu.FilterData" localSheetId="3" hidden="1">' иные '!$A$11:$AS$133</definedName>
    <definedName name="Z_F005480A_D133_4FA5_B5A6_C8C7D1CE1272_.wvu.FilterData" localSheetId="0" hidden="1">'дотации '!$A$7:$ALV$62</definedName>
    <definedName name="Z_F005480A_D133_4FA5_B5A6_C8C7D1CE1272_.wvu.FilterData" localSheetId="2" hidden="1">субвенции!$A$10:$FJ$168</definedName>
    <definedName name="Z_F005480A_D133_4FA5_B5A6_C8C7D1CE1272_.wvu.FilterData" localSheetId="1" hidden="1">'субсидии '!$A$11:$NI$176</definedName>
    <definedName name="Z_F005480A_D133_4FA5_B5A6_C8C7D1CE1272_.wvu.PrintArea" localSheetId="0" hidden="1">'дотации '!$A$1:$M$58</definedName>
    <definedName name="Z_F005480A_D133_4FA5_B5A6_C8C7D1CE1272_.wvu.PrintTitles" localSheetId="3" hidden="1">' иные '!$A:$A</definedName>
    <definedName name="Z_F005480A_D133_4FA5_B5A6_C8C7D1CE1272_.wvu.PrintTitles" localSheetId="0" hidden="1">'дотации '!$A:$A</definedName>
    <definedName name="Z_F005480A_D133_4FA5_B5A6_C8C7D1CE1272_.wvu.PrintTitles" localSheetId="2" hidden="1">субвенции!$A:$A</definedName>
    <definedName name="Z_F005480A_D133_4FA5_B5A6_C8C7D1CE1272_.wvu.PrintTitles" localSheetId="1" hidden="1">'субсидии '!$A:$A</definedName>
    <definedName name="Z_F005480A_D133_4FA5_B5A6_C8C7D1CE1272_.wvu.Rows" localSheetId="1" hidden="1">'субсидии '!$6:$6</definedName>
    <definedName name="_xlnm.Print_Titles" localSheetId="3">' иные '!$A:$A</definedName>
    <definedName name="_xlnm.Print_Titles" localSheetId="0">'дотации '!$A:$A</definedName>
    <definedName name="_xlnm.Print_Titles" localSheetId="2">субвенции!$A:$A</definedName>
    <definedName name="_xlnm.Print_Titles" localSheetId="1">'субсидии '!$A:$A</definedName>
    <definedName name="_xlnm.Print_Area" localSheetId="0">'дотации '!$A$1:$M$58</definedName>
    <definedName name="_xlnm.Print_Area" localSheetId="2">субвенции!$A$1:$CN$166</definedName>
    <definedName name="_xlnm.Print_Area" localSheetId="1">'субсидии '!#REF!</definedName>
  </definedNames>
  <calcPr calcId="125725"/>
  <customWorkbookViews>
    <customWorkbookView name="MF-SerIA - Личное представление" guid="{23AA7850-0BCA-44C6-A8DB-6750B6FCE36A}" mergeInterval="0" personalView="1" xWindow="14" yWindow="32" windowWidth="970" windowHeight="789" tabRatio="481" activeSheetId="1"/>
    <customWorkbookView name="MF-MosYV - Личное представление" guid="{3556436A-C311-4B70-B0DA-7F2536446A45}" mergeInterval="0" personalView="1" maximized="1" xWindow="1" yWindow="1" windowWidth="1916" windowHeight="863" activeSheetId="3"/>
    <customWorkbookView name="MF-ZhuMA - Личное представление" guid="{41BA604A-43EE-4629-94F2-F260D0B28AFE}" mergeInterval="0" personalView="1" maximized="1" xWindow="1" yWindow="1" windowWidth="1276" windowHeight="804" activeSheetId="2"/>
    <customWorkbookView name="MF-GreMV - Личное представление" guid="{1D693339-18FB-4BA2-B92E-9DFB4683D3D5}" mergeInterval="0" personalView="1" maximized="1" xWindow="1" yWindow="1" windowWidth="1916" windowHeight="850" tabRatio="422" activeSheetId="4"/>
    <customWorkbookView name="MF-PurEL - Личное представление" guid="{F005480A-D133-4FA5-B5A6-C8C7D1CE1272}" mergeInterval="0" personalView="1" xWindow="986" yWindow="24" windowWidth="914" windowHeight="783" tabRatio="481" activeSheetId="1"/>
    <customWorkbookView name="MF-KudEA - Личное представление" guid="{E2495AD0-B87A-4C01-9209-9BB683D27353}" mergeInterval="0" personalView="1" maximized="1" xWindow="1" yWindow="1" windowWidth="1916" windowHeight="850" activeSheetId="1"/>
    <customWorkbookView name="Наумова Ирина Леонидовна - Личное представление" guid="{C8322F89-87C6-45E7-889E-2904A1FABC31}" mergeInterval="0" personalView="1" maximized="1" windowWidth="1916" windowHeight="855" tabRatio="481" activeSheetId="1"/>
  </customWorkbookViews>
</workbook>
</file>

<file path=xl/calcChain.xml><?xml version="1.0" encoding="utf-8"?>
<calcChain xmlns="http://schemas.openxmlformats.org/spreadsheetml/2006/main">
  <c r="G9" i="2"/>
  <c r="KY148"/>
  <c r="V42" i="1"/>
  <c r="S42"/>
  <c r="M42"/>
  <c r="J42"/>
  <c r="LQ139" i="2"/>
  <c r="LP139"/>
  <c r="KM139"/>
  <c r="KJ139"/>
  <c r="KG139"/>
  <c r="KD139"/>
  <c r="KA139"/>
  <c r="JX139"/>
  <c r="JU139"/>
  <c r="JH139"/>
  <c r="JG139"/>
  <c r="IX139"/>
  <c r="IW139"/>
  <c r="IN139"/>
  <c r="IM139"/>
  <c r="ID139"/>
  <c r="IC139"/>
  <c r="HT139"/>
  <c r="HS139"/>
  <c r="HJ139"/>
  <c r="HI139"/>
  <c r="GZ139"/>
  <c r="GY139"/>
  <c r="GP139"/>
  <c r="GO139"/>
  <c r="GF139"/>
  <c r="GE139"/>
  <c r="FV139"/>
  <c r="FU139"/>
  <c r="FB139"/>
  <c r="FA139"/>
  <c r="EV139"/>
  <c r="ER139"/>
  <c r="EQ139"/>
  <c r="EE139"/>
  <c r="ED139"/>
  <c r="DU139"/>
  <c r="DT139"/>
  <c r="DR139"/>
  <c r="DO139"/>
  <c r="DK139"/>
  <c r="DL139" s="1"/>
  <c r="DJ139"/>
  <c r="DA139"/>
  <c r="CZ139"/>
  <c r="CQ139"/>
  <c r="CP139"/>
  <c r="CG139"/>
  <c r="CF139"/>
  <c r="BX139"/>
  <c r="BW139"/>
  <c r="BE139"/>
  <c r="BD139"/>
  <c r="AU139"/>
  <c r="AT139"/>
  <c r="AK139"/>
  <c r="AJ139"/>
  <c r="AA139"/>
  <c r="Z139"/>
  <c r="K139"/>
  <c r="J139"/>
  <c r="LQ138"/>
  <c r="LP138"/>
  <c r="KM138"/>
  <c r="KJ138"/>
  <c r="KG138"/>
  <c r="KD138"/>
  <c r="KA138"/>
  <c r="JX138"/>
  <c r="JU138"/>
  <c r="JH138"/>
  <c r="JG138"/>
  <c r="IX138"/>
  <c r="IW138"/>
  <c r="IN138"/>
  <c r="IM138"/>
  <c r="ID138"/>
  <c r="IC138"/>
  <c r="HT138"/>
  <c r="HS138"/>
  <c r="HJ138"/>
  <c r="HI138"/>
  <c r="GZ138"/>
  <c r="GY138"/>
  <c r="GP138"/>
  <c r="GO138"/>
  <c r="GF138"/>
  <c r="GE138"/>
  <c r="FV138"/>
  <c r="FU138"/>
  <c r="FB138"/>
  <c r="FA138"/>
  <c r="EV138"/>
  <c r="ER138"/>
  <c r="EQ138"/>
  <c r="EE138"/>
  <c r="ED138"/>
  <c r="DU138"/>
  <c r="DT138"/>
  <c r="DK138"/>
  <c r="DJ138"/>
  <c r="DA138"/>
  <c r="CZ138"/>
  <c r="CX138"/>
  <c r="CU138"/>
  <c r="CR138"/>
  <c r="CQ138"/>
  <c r="CP138"/>
  <c r="CG138"/>
  <c r="CF138"/>
  <c r="CB138"/>
  <c r="BX138"/>
  <c r="BW138"/>
  <c r="BE138"/>
  <c r="BD138"/>
  <c r="AU138"/>
  <c r="AT138"/>
  <c r="AK138"/>
  <c r="AJ138"/>
  <c r="AA138"/>
  <c r="Z138"/>
  <c r="K138"/>
  <c r="J138"/>
  <c r="LQ137"/>
  <c r="LP137"/>
  <c r="KY137"/>
  <c r="JU137"/>
  <c r="JH137"/>
  <c r="JG137"/>
  <c r="IX137"/>
  <c r="IW137"/>
  <c r="IN137"/>
  <c r="IM137"/>
  <c r="ID137"/>
  <c r="IC137"/>
  <c r="HT137"/>
  <c r="HS137"/>
  <c r="HJ137"/>
  <c r="HI137"/>
  <c r="GZ137"/>
  <c r="GY137"/>
  <c r="GP137"/>
  <c r="GO137"/>
  <c r="GF137"/>
  <c r="GE137"/>
  <c r="FV137"/>
  <c r="FU137"/>
  <c r="FB137"/>
  <c r="FA137"/>
  <c r="EV137"/>
  <c r="ER137"/>
  <c r="EQ137"/>
  <c r="EE137"/>
  <c r="ED137"/>
  <c r="DU137"/>
  <c r="DT137"/>
  <c r="DK137"/>
  <c r="DJ137"/>
  <c r="DA137"/>
  <c r="CZ137"/>
  <c r="CQ137"/>
  <c r="CP137"/>
  <c r="CG137"/>
  <c r="CF137"/>
  <c r="BX137"/>
  <c r="BW137"/>
  <c r="BE137"/>
  <c r="BD137"/>
  <c r="AU137"/>
  <c r="AT137"/>
  <c r="AK137"/>
  <c r="AJ137"/>
  <c r="AA137"/>
  <c r="Z137"/>
  <c r="K137"/>
  <c r="J137"/>
  <c r="LQ136"/>
  <c r="LP136"/>
  <c r="KY136"/>
  <c r="JU136"/>
  <c r="JH136"/>
  <c r="JG136"/>
  <c r="IX136"/>
  <c r="IW136"/>
  <c r="IN136"/>
  <c r="IM136"/>
  <c r="ID136"/>
  <c r="IC136"/>
  <c r="HT136"/>
  <c r="HS136"/>
  <c r="HJ136"/>
  <c r="HI136"/>
  <c r="GZ136"/>
  <c r="GY136"/>
  <c r="GP136"/>
  <c r="GO136"/>
  <c r="GF136"/>
  <c r="GE136"/>
  <c r="FV136"/>
  <c r="FU136"/>
  <c r="FB136"/>
  <c r="FA136"/>
  <c r="EV136"/>
  <c r="ER136"/>
  <c r="EQ136"/>
  <c r="EE136"/>
  <c r="ED136"/>
  <c r="DU136"/>
  <c r="DT136"/>
  <c r="DK136"/>
  <c r="DJ136"/>
  <c r="DA136"/>
  <c r="CZ136"/>
  <c r="CQ136"/>
  <c r="CP136"/>
  <c r="CG136"/>
  <c r="CF136"/>
  <c r="CB136"/>
  <c r="BX136"/>
  <c r="BW136"/>
  <c r="BE136"/>
  <c r="BD136"/>
  <c r="AU136"/>
  <c r="AT136"/>
  <c r="AK136"/>
  <c r="AJ136"/>
  <c r="AA136"/>
  <c r="Z136"/>
  <c r="K136"/>
  <c r="J136"/>
  <c r="LQ135"/>
  <c r="LP135"/>
  <c r="JU135"/>
  <c r="JH135"/>
  <c r="JG135"/>
  <c r="IX135"/>
  <c r="IW135"/>
  <c r="IN135"/>
  <c r="IM135"/>
  <c r="ID135"/>
  <c r="IC135"/>
  <c r="HT135"/>
  <c r="HS135"/>
  <c r="HJ135"/>
  <c r="HI135"/>
  <c r="GZ135"/>
  <c r="GY135"/>
  <c r="GP135"/>
  <c r="GO135"/>
  <c r="GF135"/>
  <c r="GE135"/>
  <c r="FV135"/>
  <c r="FU135"/>
  <c r="FB135"/>
  <c r="FA135"/>
  <c r="EV135"/>
  <c r="ER135"/>
  <c r="EQ135"/>
  <c r="EE135"/>
  <c r="ED135"/>
  <c r="DU135"/>
  <c r="DT135"/>
  <c r="DK135"/>
  <c r="DJ135"/>
  <c r="DA135"/>
  <c r="CZ135"/>
  <c r="CQ135"/>
  <c r="CP135"/>
  <c r="CG135"/>
  <c r="CF135"/>
  <c r="BX135"/>
  <c r="BW135"/>
  <c r="BE135"/>
  <c r="BD135"/>
  <c r="AU135"/>
  <c r="AT135"/>
  <c r="AK135"/>
  <c r="AJ135"/>
  <c r="AA135"/>
  <c r="Z135"/>
  <c r="K135"/>
  <c r="J135"/>
  <c r="LQ134"/>
  <c r="LP134"/>
  <c r="KM134"/>
  <c r="KJ134"/>
  <c r="KG134"/>
  <c r="KD134"/>
  <c r="KA134"/>
  <c r="JX134"/>
  <c r="JU134"/>
  <c r="JH134"/>
  <c r="JG134"/>
  <c r="IX134"/>
  <c r="IW134"/>
  <c r="IN134"/>
  <c r="IM134"/>
  <c r="ID134"/>
  <c r="IC134"/>
  <c r="HT134"/>
  <c r="HS134"/>
  <c r="HJ134"/>
  <c r="HI134"/>
  <c r="GZ134"/>
  <c r="GY134"/>
  <c r="GP134"/>
  <c r="GO134"/>
  <c r="GF134"/>
  <c r="GE134"/>
  <c r="FV134"/>
  <c r="FU134"/>
  <c r="FB134"/>
  <c r="FA134"/>
  <c r="EV134"/>
  <c r="ER134"/>
  <c r="EQ134"/>
  <c r="EE134"/>
  <c r="ED134"/>
  <c r="DU134"/>
  <c r="DT134"/>
  <c r="DK134"/>
  <c r="DJ134"/>
  <c r="DA134"/>
  <c r="CZ134"/>
  <c r="CQ134"/>
  <c r="CP134"/>
  <c r="CG134"/>
  <c r="CF134"/>
  <c r="BX134"/>
  <c r="BY134" s="1"/>
  <c r="BW134"/>
  <c r="BE134"/>
  <c r="BD134"/>
  <c r="AU134"/>
  <c r="AT134"/>
  <c r="AK134"/>
  <c r="AJ134"/>
  <c r="AA134"/>
  <c r="Z134"/>
  <c r="K134"/>
  <c r="J134"/>
  <c r="LQ133"/>
  <c r="LP133"/>
  <c r="KY133"/>
  <c r="JU133"/>
  <c r="JH133"/>
  <c r="JG133"/>
  <c r="IX133"/>
  <c r="IW133"/>
  <c r="IN133"/>
  <c r="IM133"/>
  <c r="ID133"/>
  <c r="IC133"/>
  <c r="HT133"/>
  <c r="HS133"/>
  <c r="HJ133"/>
  <c r="HI133"/>
  <c r="GZ133"/>
  <c r="GY133"/>
  <c r="GP133"/>
  <c r="GO133"/>
  <c r="GF133"/>
  <c r="GE133"/>
  <c r="FV133"/>
  <c r="FU133"/>
  <c r="FB133"/>
  <c r="FA133"/>
  <c r="EV133"/>
  <c r="ER133"/>
  <c r="EQ133"/>
  <c r="EE133"/>
  <c r="ED133"/>
  <c r="DU133"/>
  <c r="DT133"/>
  <c r="DK133"/>
  <c r="DJ133"/>
  <c r="DA133"/>
  <c r="CZ133"/>
  <c r="CQ133"/>
  <c r="CP133"/>
  <c r="CG133"/>
  <c r="CF133"/>
  <c r="BX133"/>
  <c r="BW133"/>
  <c r="BE133"/>
  <c r="BD133"/>
  <c r="AU133"/>
  <c r="AT133"/>
  <c r="AK133"/>
  <c r="AJ133"/>
  <c r="AA133"/>
  <c r="Z133"/>
  <c r="K133"/>
  <c r="J133"/>
  <c r="LQ132"/>
  <c r="LQ130" s="1"/>
  <c r="LP132"/>
  <c r="LP130" s="1"/>
  <c r="KY132"/>
  <c r="JU132"/>
  <c r="JH132"/>
  <c r="JG132"/>
  <c r="IX132"/>
  <c r="IW132"/>
  <c r="IN132"/>
  <c r="IM132"/>
  <c r="ID132"/>
  <c r="IC132"/>
  <c r="HT132"/>
  <c r="HS132"/>
  <c r="HJ132"/>
  <c r="HI132"/>
  <c r="GZ132"/>
  <c r="GY132"/>
  <c r="GP132"/>
  <c r="GO132"/>
  <c r="GF132"/>
  <c r="GE132"/>
  <c r="FV132"/>
  <c r="FU132"/>
  <c r="FB132"/>
  <c r="FA132"/>
  <c r="EV132"/>
  <c r="ER132"/>
  <c r="EQ132"/>
  <c r="EE132"/>
  <c r="ED132"/>
  <c r="DU132"/>
  <c r="DU130" s="1"/>
  <c r="DT132"/>
  <c r="DK132"/>
  <c r="DJ132"/>
  <c r="DA132"/>
  <c r="CZ132"/>
  <c r="CQ132"/>
  <c r="CP132"/>
  <c r="CG132"/>
  <c r="CF132"/>
  <c r="BX132"/>
  <c r="BW132"/>
  <c r="BE132"/>
  <c r="BD132"/>
  <c r="AU132"/>
  <c r="AT132"/>
  <c r="AK132"/>
  <c r="AJ132"/>
  <c r="AA132"/>
  <c r="Z132"/>
  <c r="K132"/>
  <c r="J132"/>
  <c r="LQ131"/>
  <c r="LP131"/>
  <c r="KM131"/>
  <c r="KJ131"/>
  <c r="KG131"/>
  <c r="KD131"/>
  <c r="KA131"/>
  <c r="JX131"/>
  <c r="JU131"/>
  <c r="JH131"/>
  <c r="JG131"/>
  <c r="JG130" s="1"/>
  <c r="IX131"/>
  <c r="IX130" s="1"/>
  <c r="IW131"/>
  <c r="IN131"/>
  <c r="IM131"/>
  <c r="IM130" s="1"/>
  <c r="ID131"/>
  <c r="IC131"/>
  <c r="HT131"/>
  <c r="HS131"/>
  <c r="HJ131"/>
  <c r="HI131"/>
  <c r="GZ131"/>
  <c r="GY131"/>
  <c r="GP131"/>
  <c r="GO131"/>
  <c r="GF131"/>
  <c r="GE131"/>
  <c r="FV131"/>
  <c r="FU131"/>
  <c r="FB131"/>
  <c r="FA131"/>
  <c r="EV131"/>
  <c r="ER131"/>
  <c r="EQ131"/>
  <c r="ES131" s="1"/>
  <c r="EE131"/>
  <c r="ED131"/>
  <c r="DU131"/>
  <c r="DT131"/>
  <c r="DK131"/>
  <c r="DJ131"/>
  <c r="DA131"/>
  <c r="CZ131"/>
  <c r="CQ131"/>
  <c r="CQ130" s="1"/>
  <c r="CR130" s="1"/>
  <c r="CP131"/>
  <c r="CG131"/>
  <c r="CF131"/>
  <c r="CF130" s="1"/>
  <c r="BX131"/>
  <c r="BW131"/>
  <c r="BW130" s="1"/>
  <c r="BY130" s="1"/>
  <c r="BV131"/>
  <c r="BS131"/>
  <c r="BP131"/>
  <c r="BO131"/>
  <c r="BO130" s="1"/>
  <c r="BP130" s="1"/>
  <c r="BN131"/>
  <c r="BE131"/>
  <c r="BD131"/>
  <c r="AU131"/>
  <c r="AU130" s="1"/>
  <c r="AT131"/>
  <c r="AK131"/>
  <c r="AJ131"/>
  <c r="AA131"/>
  <c r="AA130" s="1"/>
  <c r="Z131"/>
  <c r="K131"/>
  <c r="J131"/>
  <c r="MC130"/>
  <c r="MB130"/>
  <c r="LZ130"/>
  <c r="LY130"/>
  <c r="LW130"/>
  <c r="LV130"/>
  <c r="LT130"/>
  <c r="LS130"/>
  <c r="LM130"/>
  <c r="LL130"/>
  <c r="LJ130"/>
  <c r="LI130"/>
  <c r="LG130"/>
  <c r="LF130"/>
  <c r="LD130"/>
  <c r="LC130"/>
  <c r="LA130"/>
  <c r="KZ130"/>
  <c r="KX130"/>
  <c r="KW130"/>
  <c r="KU130"/>
  <c r="KT130"/>
  <c r="KR130"/>
  <c r="KQ130"/>
  <c r="KO130"/>
  <c r="KN130"/>
  <c r="KL130"/>
  <c r="KK130"/>
  <c r="KM130" s="1"/>
  <c r="KJ130"/>
  <c r="KI130"/>
  <c r="KH130"/>
  <c r="KG130"/>
  <c r="KF130"/>
  <c r="KE130"/>
  <c r="KC130"/>
  <c r="KD130" s="1"/>
  <c r="KB130"/>
  <c r="JZ130"/>
  <c r="JY130"/>
  <c r="KA130" s="1"/>
  <c r="JX130"/>
  <c r="JW130"/>
  <c r="JV130"/>
  <c r="JU130"/>
  <c r="JT130"/>
  <c r="JS130"/>
  <c r="JQ130"/>
  <c r="JP130"/>
  <c r="JN130"/>
  <c r="JM130"/>
  <c r="JK130"/>
  <c r="JJ130"/>
  <c r="JH130"/>
  <c r="JD130"/>
  <c r="JC130"/>
  <c r="JA130"/>
  <c r="IZ130"/>
  <c r="IW130"/>
  <c r="IV130"/>
  <c r="IT130"/>
  <c r="IS130"/>
  <c r="IQ130"/>
  <c r="IP130"/>
  <c r="IN130"/>
  <c r="IL130"/>
  <c r="IJ130"/>
  <c r="II130"/>
  <c r="IG130"/>
  <c r="IF130"/>
  <c r="ID130"/>
  <c r="IC130"/>
  <c r="IB130"/>
  <c r="HZ130"/>
  <c r="HY130"/>
  <c r="HW130"/>
  <c r="HV130"/>
  <c r="HR130"/>
  <c r="HP130"/>
  <c r="HO130"/>
  <c r="HM130"/>
  <c r="HL130"/>
  <c r="HH130"/>
  <c r="HF130"/>
  <c r="HE130"/>
  <c r="HC130"/>
  <c r="HB130"/>
  <c r="GX130"/>
  <c r="GV130"/>
  <c r="GU130"/>
  <c r="GS130"/>
  <c r="GR130"/>
  <c r="GN130"/>
  <c r="GL130"/>
  <c r="GK130"/>
  <c r="GI130"/>
  <c r="GH130"/>
  <c r="GD130"/>
  <c r="GB130"/>
  <c r="GA130"/>
  <c r="FY130"/>
  <c r="FX130"/>
  <c r="FT130"/>
  <c r="FR130"/>
  <c r="FQ130"/>
  <c r="FO130"/>
  <c r="FN130"/>
  <c r="FL130"/>
  <c r="FK130"/>
  <c r="FH130"/>
  <c r="FG130"/>
  <c r="FE130"/>
  <c r="FD130"/>
  <c r="FB130"/>
  <c r="FA130"/>
  <c r="EX130"/>
  <c r="EW130"/>
  <c r="EV130"/>
  <c r="EU130"/>
  <c r="ET130"/>
  <c r="ER130"/>
  <c r="ES130" s="1"/>
  <c r="EQ130"/>
  <c r="EP130"/>
  <c r="EN130"/>
  <c r="EM130"/>
  <c r="EK130"/>
  <c r="EJ130"/>
  <c r="EH130"/>
  <c r="EG130"/>
  <c r="EE130"/>
  <c r="ED130"/>
  <c r="EA130"/>
  <c r="DZ130"/>
  <c r="DX130"/>
  <c r="DW130"/>
  <c r="DT130"/>
  <c r="DR130"/>
  <c r="DQ130"/>
  <c r="DP130"/>
  <c r="DO130"/>
  <c r="DN130"/>
  <c r="DM130"/>
  <c r="DK130"/>
  <c r="DL130" s="1"/>
  <c r="DJ130"/>
  <c r="DI130"/>
  <c r="CY130"/>
  <c r="CX130"/>
  <c r="CW130"/>
  <c r="CV130"/>
  <c r="CT130"/>
  <c r="CU130" s="1"/>
  <c r="CS130"/>
  <c r="CP130"/>
  <c r="CO130"/>
  <c r="CM130"/>
  <c r="CL130"/>
  <c r="CJ130"/>
  <c r="CI130"/>
  <c r="CG130"/>
  <c r="CD130"/>
  <c r="CC130"/>
  <c r="CA130"/>
  <c r="BZ130"/>
  <c r="CB130" s="1"/>
  <c r="BX130"/>
  <c r="BV130"/>
  <c r="BU130"/>
  <c r="BT130"/>
  <c r="BR130"/>
  <c r="BS130" s="1"/>
  <c r="BQ130"/>
  <c r="BN130"/>
  <c r="BM130"/>
  <c r="BK130"/>
  <c r="BJ130"/>
  <c r="BL130" s="1"/>
  <c r="BI130"/>
  <c r="BH130"/>
  <c r="BG130"/>
  <c r="BE130"/>
  <c r="BD130"/>
  <c r="BC130"/>
  <c r="BA130"/>
  <c r="AZ130"/>
  <c r="AX130"/>
  <c r="AW130"/>
  <c r="AT130"/>
  <c r="AQ130"/>
  <c r="AP130"/>
  <c r="AN130"/>
  <c r="AM130"/>
  <c r="AK130"/>
  <c r="AJ130"/>
  <c r="AG130"/>
  <c r="AF130"/>
  <c r="AD130"/>
  <c r="AC130"/>
  <c r="Z130"/>
  <c r="W130"/>
  <c r="V130"/>
  <c r="T130"/>
  <c r="S130"/>
  <c r="Q130"/>
  <c r="P130"/>
  <c r="N130"/>
  <c r="M130"/>
  <c r="K130"/>
  <c r="J130"/>
  <c r="I130"/>
  <c r="F130"/>
  <c r="LQ129"/>
  <c r="LP129"/>
  <c r="JH129"/>
  <c r="JG129"/>
  <c r="JE129"/>
  <c r="JB129"/>
  <c r="IX129"/>
  <c r="IY129" s="1"/>
  <c r="IW129"/>
  <c r="IU129"/>
  <c r="IR129"/>
  <c r="IO129"/>
  <c r="IN129"/>
  <c r="IM129"/>
  <c r="IK129"/>
  <c r="IH129"/>
  <c r="IE129"/>
  <c r="ID129"/>
  <c r="IC129"/>
  <c r="IA129"/>
  <c r="HX129"/>
  <c r="HT129"/>
  <c r="HS129"/>
  <c r="HQ129"/>
  <c r="HN129"/>
  <c r="HK129"/>
  <c r="HJ129"/>
  <c r="HI129"/>
  <c r="HG129"/>
  <c r="HD129"/>
  <c r="GZ129"/>
  <c r="GY129"/>
  <c r="GW129"/>
  <c r="GT129"/>
  <c r="GP129"/>
  <c r="GQ129" s="1"/>
  <c r="GO129"/>
  <c r="GM129"/>
  <c r="GJ129"/>
  <c r="GF129"/>
  <c r="GE129"/>
  <c r="GC129"/>
  <c r="FZ129"/>
  <c r="FV129"/>
  <c r="FU129"/>
  <c r="FS129"/>
  <c r="FP129"/>
  <c r="FM129"/>
  <c r="FL129"/>
  <c r="FK129"/>
  <c r="FJ129"/>
  <c r="FB129"/>
  <c r="FA129"/>
  <c r="ER129"/>
  <c r="EQ129"/>
  <c r="EE129"/>
  <c r="ED129"/>
  <c r="EB129"/>
  <c r="DY129"/>
  <c r="DV129"/>
  <c r="DU129"/>
  <c r="DT129"/>
  <c r="DK129"/>
  <c r="DJ129"/>
  <c r="DA129"/>
  <c r="CZ129"/>
  <c r="CQ129"/>
  <c r="CP129"/>
  <c r="CN129"/>
  <c r="CK129"/>
  <c r="CG129"/>
  <c r="CH129" s="1"/>
  <c r="CF129"/>
  <c r="BX129"/>
  <c r="BW129"/>
  <c r="BE129"/>
  <c r="BD129"/>
  <c r="BB129"/>
  <c r="AY129"/>
  <c r="AU129"/>
  <c r="AT129"/>
  <c r="AK129"/>
  <c r="AJ129"/>
  <c r="AH129"/>
  <c r="AE129"/>
  <c r="AA129"/>
  <c r="Z129"/>
  <c r="AB129" s="1"/>
  <c r="X129"/>
  <c r="U129"/>
  <c r="R129"/>
  <c r="O129"/>
  <c r="L129"/>
  <c r="K129"/>
  <c r="J129"/>
  <c r="H129"/>
  <c r="Y131" i="3"/>
  <c r="X131"/>
  <c r="S131"/>
  <c r="Y130"/>
  <c r="X130"/>
  <c r="S130"/>
  <c r="Y129"/>
  <c r="X129"/>
  <c r="S129"/>
  <c r="Y128"/>
  <c r="X128"/>
  <c r="S128"/>
  <c r="Y127"/>
  <c r="X127"/>
  <c r="S127"/>
  <c r="Y126"/>
  <c r="X126"/>
  <c r="S126"/>
  <c r="Y125"/>
  <c r="X125"/>
  <c r="S125"/>
  <c r="Y124"/>
  <c r="X124"/>
  <c r="S124"/>
  <c r="Y123"/>
  <c r="X123"/>
  <c r="X122" s="1"/>
  <c r="S123"/>
  <c r="DB122"/>
  <c r="DA122"/>
  <c r="CY122"/>
  <c r="CX122"/>
  <c r="CV122"/>
  <c r="CU122"/>
  <c r="CS122"/>
  <c r="CR122"/>
  <c r="CP122"/>
  <c r="CO122"/>
  <c r="CM122"/>
  <c r="CL122"/>
  <c r="CJ122"/>
  <c r="CI122"/>
  <c r="CG122"/>
  <c r="CF122"/>
  <c r="CD122"/>
  <c r="CC122"/>
  <c r="CA122"/>
  <c r="BZ122"/>
  <c r="BX122"/>
  <c r="BW122"/>
  <c r="BU122"/>
  <c r="BT122"/>
  <c r="BR122"/>
  <c r="BQ122"/>
  <c r="BO122"/>
  <c r="BN122"/>
  <c r="BL122"/>
  <c r="BK122"/>
  <c r="BI122"/>
  <c r="BH122"/>
  <c r="BF122"/>
  <c r="BE122"/>
  <c r="BC122"/>
  <c r="BB122"/>
  <c r="AZ122"/>
  <c r="AY122"/>
  <c r="AW122"/>
  <c r="AV122"/>
  <c r="AT122"/>
  <c r="AS122"/>
  <c r="AQ122"/>
  <c r="AP122"/>
  <c r="AN122"/>
  <c r="AM122"/>
  <c r="AK122"/>
  <c r="AJ122"/>
  <c r="AH122"/>
  <c r="AG122"/>
  <c r="AE122"/>
  <c r="AD122"/>
  <c r="AB122"/>
  <c r="AA122"/>
  <c r="Y122"/>
  <c r="W122"/>
  <c r="U122"/>
  <c r="T122"/>
  <c r="S122"/>
  <c r="R122"/>
  <c r="Q122"/>
  <c r="O122"/>
  <c r="N122"/>
  <c r="L122"/>
  <c r="K122"/>
  <c r="I122"/>
  <c r="H122"/>
  <c r="F122"/>
  <c r="E122"/>
  <c r="DC121"/>
  <c r="CZ121"/>
  <c r="CW121"/>
  <c r="CT121"/>
  <c r="CQ121"/>
  <c r="CK121"/>
  <c r="CH121"/>
  <c r="CB121"/>
  <c r="BV121"/>
  <c r="BS121"/>
  <c r="BP121"/>
  <c r="BM121"/>
  <c r="BG121"/>
  <c r="BD121"/>
  <c r="BA121"/>
  <c r="AX121"/>
  <c r="AU121"/>
  <c r="AR121"/>
  <c r="AO121"/>
  <c r="AL121"/>
  <c r="AI121"/>
  <c r="AF121"/>
  <c r="AC121"/>
  <c r="Y121"/>
  <c r="Z121" s="1"/>
  <c r="X121"/>
  <c r="P121"/>
  <c r="M121"/>
  <c r="J121"/>
  <c r="G121"/>
  <c r="V45" i="1"/>
  <c r="S45"/>
  <c r="M45"/>
  <c r="J45"/>
  <c r="LQ151" i="2"/>
  <c r="LP151"/>
  <c r="JU151"/>
  <c r="JH151"/>
  <c r="JG151"/>
  <c r="IX151"/>
  <c r="IW151"/>
  <c r="IN151"/>
  <c r="IM151"/>
  <c r="ID151"/>
  <c r="IC151"/>
  <c r="HT151"/>
  <c r="HS151"/>
  <c r="HJ151"/>
  <c r="HI151"/>
  <c r="GZ151"/>
  <c r="GY151"/>
  <c r="GP151"/>
  <c r="GO151"/>
  <c r="GF151"/>
  <c r="GE151"/>
  <c r="FV151"/>
  <c r="FU151"/>
  <c r="FB151"/>
  <c r="FA151"/>
  <c r="EV151"/>
  <c r="ER151"/>
  <c r="EQ151"/>
  <c r="EE151"/>
  <c r="ED151"/>
  <c r="DU151"/>
  <c r="DT151"/>
  <c r="DK151"/>
  <c r="DJ151"/>
  <c r="DA151"/>
  <c r="CZ151"/>
  <c r="CQ151"/>
  <c r="CP151"/>
  <c r="CG151"/>
  <c r="CF151"/>
  <c r="CB151"/>
  <c r="BY151"/>
  <c r="BX151"/>
  <c r="BW151"/>
  <c r="BE151"/>
  <c r="BD151"/>
  <c r="AU151"/>
  <c r="AT151"/>
  <c r="AK151"/>
  <c r="AJ151"/>
  <c r="AA151"/>
  <c r="Z151"/>
  <c r="K151"/>
  <c r="J151"/>
  <c r="CG150"/>
  <c r="CF150"/>
  <c r="BX150"/>
  <c r="BW150"/>
  <c r="LQ149"/>
  <c r="LP149"/>
  <c r="JU149"/>
  <c r="JH149"/>
  <c r="JG149"/>
  <c r="IX149"/>
  <c r="IW149"/>
  <c r="IN149"/>
  <c r="IM149"/>
  <c r="ID149"/>
  <c r="IC149"/>
  <c r="HT149"/>
  <c r="HS149"/>
  <c r="HJ149"/>
  <c r="HI149"/>
  <c r="GZ149"/>
  <c r="GY149"/>
  <c r="GP149"/>
  <c r="GO149"/>
  <c r="GF149"/>
  <c r="GE149"/>
  <c r="FV149"/>
  <c r="FU149"/>
  <c r="FB149"/>
  <c r="FA149"/>
  <c r="ER149"/>
  <c r="EQ149"/>
  <c r="EE149"/>
  <c r="ED149"/>
  <c r="DU149"/>
  <c r="DT149"/>
  <c r="DK149"/>
  <c r="DJ149"/>
  <c r="DA149"/>
  <c r="CZ149"/>
  <c r="CQ149"/>
  <c r="CP149"/>
  <c r="CG149"/>
  <c r="CF149"/>
  <c r="CB149"/>
  <c r="BX149"/>
  <c r="BW149"/>
  <c r="BE149"/>
  <c r="BD149"/>
  <c r="AU149"/>
  <c r="AT149"/>
  <c r="AK149"/>
  <c r="AJ149"/>
  <c r="AA149"/>
  <c r="Z149"/>
  <c r="K149"/>
  <c r="J149"/>
  <c r="LQ148"/>
  <c r="LP148"/>
  <c r="JU148"/>
  <c r="JH148"/>
  <c r="JG148"/>
  <c r="IX148"/>
  <c r="IW148"/>
  <c r="IN148"/>
  <c r="IM148"/>
  <c r="ID148"/>
  <c r="IC148"/>
  <c r="HT148"/>
  <c r="HS148"/>
  <c r="HJ148"/>
  <c r="HI148"/>
  <c r="GZ148"/>
  <c r="GY148"/>
  <c r="GP148"/>
  <c r="GO148"/>
  <c r="GF148"/>
  <c r="GE148"/>
  <c r="FV148"/>
  <c r="FU148"/>
  <c r="FB148"/>
  <c r="FA148"/>
  <c r="EV148"/>
  <c r="ER148"/>
  <c r="EQ148"/>
  <c r="EE148"/>
  <c r="ED148"/>
  <c r="DU148"/>
  <c r="DT148"/>
  <c r="DK148"/>
  <c r="DJ148"/>
  <c r="DA148"/>
  <c r="CZ148"/>
  <c r="CQ148"/>
  <c r="CP148"/>
  <c r="CG148"/>
  <c r="CF148"/>
  <c r="CB148"/>
  <c r="BX148"/>
  <c r="BW148"/>
  <c r="BY148" s="1"/>
  <c r="BV148"/>
  <c r="BS148"/>
  <c r="BO148"/>
  <c r="BP148" s="1"/>
  <c r="BN148"/>
  <c r="BL148"/>
  <c r="BI148"/>
  <c r="BE148"/>
  <c r="AU148"/>
  <c r="AT148"/>
  <c r="AK148"/>
  <c r="AJ148"/>
  <c r="AA148"/>
  <c r="Z148"/>
  <c r="K148"/>
  <c r="J148"/>
  <c r="LQ147"/>
  <c r="LP147"/>
  <c r="JU147"/>
  <c r="JH147"/>
  <c r="JG147"/>
  <c r="IX147"/>
  <c r="IW147"/>
  <c r="IN147"/>
  <c r="IM147"/>
  <c r="ID147"/>
  <c r="IC147"/>
  <c r="HT147"/>
  <c r="HS147"/>
  <c r="HJ147"/>
  <c r="HI147"/>
  <c r="GZ147"/>
  <c r="GY147"/>
  <c r="GP147"/>
  <c r="GO147"/>
  <c r="GF147"/>
  <c r="GE147"/>
  <c r="FV147"/>
  <c r="FU147"/>
  <c r="FB147"/>
  <c r="FA147"/>
  <c r="ER147"/>
  <c r="EQ147"/>
  <c r="EE147"/>
  <c r="ED147"/>
  <c r="DU147"/>
  <c r="DT147"/>
  <c r="DK147"/>
  <c r="DJ147"/>
  <c r="DA147"/>
  <c r="CZ147"/>
  <c r="CQ147"/>
  <c r="CP147"/>
  <c r="CG147"/>
  <c r="CF147"/>
  <c r="CB147"/>
  <c r="BX147"/>
  <c r="BW147"/>
  <c r="BE147"/>
  <c r="BD147"/>
  <c r="AU147"/>
  <c r="AT147"/>
  <c r="AK147"/>
  <c r="AJ147"/>
  <c r="AA147"/>
  <c r="Z147"/>
  <c r="K147"/>
  <c r="J147"/>
  <c r="JU146"/>
  <c r="CG146"/>
  <c r="CF146"/>
  <c r="BX146"/>
  <c r="BW146"/>
  <c r="LQ145"/>
  <c r="LP145"/>
  <c r="JU145"/>
  <c r="JH145"/>
  <c r="JG145"/>
  <c r="IX145"/>
  <c r="IW145"/>
  <c r="IN145"/>
  <c r="IM145"/>
  <c r="ID145"/>
  <c r="IC145"/>
  <c r="HT145"/>
  <c r="HS145"/>
  <c r="HJ145"/>
  <c r="HI145"/>
  <c r="GZ145"/>
  <c r="GY145"/>
  <c r="GP145"/>
  <c r="GO145"/>
  <c r="GF145"/>
  <c r="GE145"/>
  <c r="FV145"/>
  <c r="FU145"/>
  <c r="FB145"/>
  <c r="FA145"/>
  <c r="ER145"/>
  <c r="EQ145"/>
  <c r="EE145"/>
  <c r="ED145"/>
  <c r="DU145"/>
  <c r="DT145"/>
  <c r="DK145"/>
  <c r="DJ145"/>
  <c r="DA145"/>
  <c r="CZ145"/>
  <c r="CQ145"/>
  <c r="CP145"/>
  <c r="CG145"/>
  <c r="CF145"/>
  <c r="CB145"/>
  <c r="BX145"/>
  <c r="BW145"/>
  <c r="BE145"/>
  <c r="BD145"/>
  <c r="AU145"/>
  <c r="AT145"/>
  <c r="AK145"/>
  <c r="AJ145"/>
  <c r="AA145"/>
  <c r="Z145"/>
  <c r="K145"/>
  <c r="J145"/>
  <c r="LQ144"/>
  <c r="LP144"/>
  <c r="JU144"/>
  <c r="JH144"/>
  <c r="JG144"/>
  <c r="IX144"/>
  <c r="IW144"/>
  <c r="IN144"/>
  <c r="IM144"/>
  <c r="ID144"/>
  <c r="IC144"/>
  <c r="IC142" s="1"/>
  <c r="HT144"/>
  <c r="HS144"/>
  <c r="HJ144"/>
  <c r="HI144"/>
  <c r="GZ144"/>
  <c r="GY144"/>
  <c r="GP144"/>
  <c r="GO144"/>
  <c r="GO142" s="1"/>
  <c r="GF144"/>
  <c r="GE144"/>
  <c r="FV144"/>
  <c r="FU144"/>
  <c r="FB144"/>
  <c r="FA144"/>
  <c r="EV144"/>
  <c r="ER144"/>
  <c r="EQ144"/>
  <c r="EE144"/>
  <c r="ED144"/>
  <c r="DU144"/>
  <c r="DT144"/>
  <c r="DK144"/>
  <c r="DJ144"/>
  <c r="DA144"/>
  <c r="CZ144"/>
  <c r="CQ144"/>
  <c r="CP144"/>
  <c r="CG144"/>
  <c r="CF144"/>
  <c r="CF142" s="1"/>
  <c r="CH142" s="1"/>
  <c r="CB144"/>
  <c r="BX144"/>
  <c r="BY144" s="1"/>
  <c r="BW144"/>
  <c r="BV144"/>
  <c r="BS144"/>
  <c r="BP144"/>
  <c r="BO144"/>
  <c r="BO142" s="1"/>
  <c r="BP142" s="1"/>
  <c r="BN144"/>
  <c r="BE144"/>
  <c r="BD144"/>
  <c r="AU144"/>
  <c r="AT144"/>
  <c r="AK144"/>
  <c r="AJ144"/>
  <c r="AA144"/>
  <c r="Z144"/>
  <c r="K144"/>
  <c r="J144"/>
  <c r="LQ143"/>
  <c r="LP143"/>
  <c r="JU143"/>
  <c r="JH143"/>
  <c r="JG143"/>
  <c r="IX143"/>
  <c r="IW143"/>
  <c r="IN143"/>
  <c r="IN142" s="1"/>
  <c r="IM143"/>
  <c r="IM142" s="1"/>
  <c r="ID143"/>
  <c r="IC143"/>
  <c r="HT143"/>
  <c r="HS143"/>
  <c r="HJ143"/>
  <c r="HI143"/>
  <c r="GZ143"/>
  <c r="GZ142" s="1"/>
  <c r="GY143"/>
  <c r="GY142" s="1"/>
  <c r="GP143"/>
  <c r="GO143"/>
  <c r="GF143"/>
  <c r="GE143"/>
  <c r="FV143"/>
  <c r="FU143"/>
  <c r="FB143"/>
  <c r="FA143"/>
  <c r="ER143"/>
  <c r="EQ143"/>
  <c r="EE143"/>
  <c r="ED143"/>
  <c r="ED142" s="1"/>
  <c r="DU143"/>
  <c r="DT143"/>
  <c r="DK143"/>
  <c r="DK142" s="1"/>
  <c r="DL142" s="1"/>
  <c r="DJ143"/>
  <c r="DJ142" s="1"/>
  <c r="DA143"/>
  <c r="CZ143"/>
  <c r="CQ143"/>
  <c r="CP143"/>
  <c r="CG143"/>
  <c r="CF143"/>
  <c r="BX143"/>
  <c r="BW143"/>
  <c r="BW142" s="1"/>
  <c r="BY142" s="1"/>
  <c r="BE143"/>
  <c r="BD143"/>
  <c r="AU143"/>
  <c r="AT143"/>
  <c r="AK143"/>
  <c r="AJ143"/>
  <c r="AA143"/>
  <c r="AA142" s="1"/>
  <c r="Z143"/>
  <c r="K143"/>
  <c r="J143"/>
  <c r="MC142"/>
  <c r="MB142"/>
  <c r="LZ142"/>
  <c r="LY142"/>
  <c r="LW142"/>
  <c r="LV142"/>
  <c r="LT142"/>
  <c r="LS142"/>
  <c r="LQ142"/>
  <c r="LP142"/>
  <c r="LO142"/>
  <c r="LM142"/>
  <c r="LL142"/>
  <c r="LJ142"/>
  <c r="LI142"/>
  <c r="LG142"/>
  <c r="LF142"/>
  <c r="LD142"/>
  <c r="LC142"/>
  <c r="LA142"/>
  <c r="KZ142"/>
  <c r="KX142"/>
  <c r="KY142" s="1"/>
  <c r="KW142"/>
  <c r="KU142"/>
  <c r="KT142"/>
  <c r="KR142"/>
  <c r="KQ142"/>
  <c r="KO142"/>
  <c r="KN142"/>
  <c r="KM142"/>
  <c r="KL142"/>
  <c r="KK142"/>
  <c r="KI142"/>
  <c r="KJ142" s="1"/>
  <c r="KH142"/>
  <c r="KF142"/>
  <c r="KG142" s="1"/>
  <c r="KE142"/>
  <c r="KC142"/>
  <c r="KB142"/>
  <c r="KD142" s="1"/>
  <c r="KA142"/>
  <c r="JZ142"/>
  <c r="JY142"/>
  <c r="JX142"/>
  <c r="JW142"/>
  <c r="JV142"/>
  <c r="JT142"/>
  <c r="JU142" s="1"/>
  <c r="JS142"/>
  <c r="JQ142"/>
  <c r="JP142"/>
  <c r="JN142"/>
  <c r="JM142"/>
  <c r="JK142"/>
  <c r="JJ142"/>
  <c r="JH142"/>
  <c r="JG142"/>
  <c r="JF142"/>
  <c r="JD142"/>
  <c r="JC142"/>
  <c r="JA142"/>
  <c r="IZ142"/>
  <c r="IX142"/>
  <c r="IW142"/>
  <c r="IV142"/>
  <c r="IT142"/>
  <c r="IS142"/>
  <c r="IQ142"/>
  <c r="IP142"/>
  <c r="IL142"/>
  <c r="IJ142"/>
  <c r="II142"/>
  <c r="IG142"/>
  <c r="IF142"/>
  <c r="ID142"/>
  <c r="IB142"/>
  <c r="HZ142"/>
  <c r="HY142"/>
  <c r="HW142"/>
  <c r="HV142"/>
  <c r="HT142"/>
  <c r="HS142"/>
  <c r="HR142"/>
  <c r="HP142"/>
  <c r="HO142"/>
  <c r="HM142"/>
  <c r="HL142"/>
  <c r="HJ142"/>
  <c r="HI142"/>
  <c r="HH142"/>
  <c r="HF142"/>
  <c r="HE142"/>
  <c r="HC142"/>
  <c r="HB142"/>
  <c r="GX142"/>
  <c r="GV142"/>
  <c r="GU142"/>
  <c r="GS142"/>
  <c r="GR142"/>
  <c r="GP142"/>
  <c r="GN142"/>
  <c r="GL142"/>
  <c r="GK142"/>
  <c r="GI142"/>
  <c r="GH142"/>
  <c r="GF142"/>
  <c r="GE142"/>
  <c r="GD142"/>
  <c r="GB142"/>
  <c r="GA142"/>
  <c r="FY142"/>
  <c r="FX142"/>
  <c r="FV142"/>
  <c r="FU142"/>
  <c r="FT142"/>
  <c r="FR142"/>
  <c r="FQ142"/>
  <c r="FO142"/>
  <c r="FN142"/>
  <c r="FL142"/>
  <c r="FK142"/>
  <c r="FH142"/>
  <c r="FG142"/>
  <c r="FE142"/>
  <c r="FD142"/>
  <c r="FB142"/>
  <c r="FA142"/>
  <c r="EZ142"/>
  <c r="EX142"/>
  <c r="EW142"/>
  <c r="EV142"/>
  <c r="EU142"/>
  <c r="ET142"/>
  <c r="ER142"/>
  <c r="EQ142"/>
  <c r="EP142"/>
  <c r="EN142"/>
  <c r="EM142"/>
  <c r="EK142"/>
  <c r="EJ142"/>
  <c r="EH142"/>
  <c r="EG142"/>
  <c r="EE142"/>
  <c r="EC142"/>
  <c r="EA142"/>
  <c r="DZ142"/>
  <c r="DX142"/>
  <c r="DW142"/>
  <c r="DU142"/>
  <c r="DT142"/>
  <c r="DS142"/>
  <c r="DQ142"/>
  <c r="DR142" s="1"/>
  <c r="DP142"/>
  <c r="DN142"/>
  <c r="DM142"/>
  <c r="DO142" s="1"/>
  <c r="DI142"/>
  <c r="DA142"/>
  <c r="CZ142"/>
  <c r="CY142"/>
  <c r="CW142"/>
  <c r="CV142"/>
  <c r="CT142"/>
  <c r="CS142"/>
  <c r="CQ142"/>
  <c r="CP142"/>
  <c r="CO142"/>
  <c r="CM142"/>
  <c r="CN142" s="1"/>
  <c r="CL142"/>
  <c r="CJ142"/>
  <c r="CI142"/>
  <c r="CK142" s="1"/>
  <c r="CG142"/>
  <c r="CD142"/>
  <c r="CC142"/>
  <c r="CA142"/>
  <c r="BZ142"/>
  <c r="CB142" s="1"/>
  <c r="BX142"/>
  <c r="BV142"/>
  <c r="BU142"/>
  <c r="BT142"/>
  <c r="BR142"/>
  <c r="BS142" s="1"/>
  <c r="BQ142"/>
  <c r="BN142"/>
  <c r="BM142"/>
  <c r="BK142"/>
  <c r="BJ142"/>
  <c r="BL142" s="1"/>
  <c r="BI142"/>
  <c r="BH142"/>
  <c r="BG142"/>
  <c r="BF142"/>
  <c r="BE142"/>
  <c r="BD142"/>
  <c r="BC142"/>
  <c r="BA142"/>
  <c r="AZ142"/>
  <c r="AX142"/>
  <c r="AW142"/>
  <c r="AU142"/>
  <c r="AT142"/>
  <c r="AS142"/>
  <c r="AQ142"/>
  <c r="AP142"/>
  <c r="AN142"/>
  <c r="AM142"/>
  <c r="AK142"/>
  <c r="AJ142"/>
  <c r="AI142"/>
  <c r="AG142"/>
  <c r="AF142"/>
  <c r="AH142" s="1"/>
  <c r="AD142"/>
  <c r="AC142"/>
  <c r="Z142"/>
  <c r="Y142"/>
  <c r="W142"/>
  <c r="V142"/>
  <c r="T142"/>
  <c r="S142"/>
  <c r="Q142"/>
  <c r="P142"/>
  <c r="N142"/>
  <c r="M142"/>
  <c r="K142"/>
  <c r="J142"/>
  <c r="I142"/>
  <c r="G142"/>
  <c r="F142"/>
  <c r="LQ141"/>
  <c r="LP141"/>
  <c r="LH141"/>
  <c r="LE141"/>
  <c r="JH141"/>
  <c r="JG141"/>
  <c r="JE141"/>
  <c r="JB141"/>
  <c r="IX141"/>
  <c r="IY141" s="1"/>
  <c r="IW141"/>
  <c r="IU141"/>
  <c r="IR141"/>
  <c r="IO141"/>
  <c r="IN141"/>
  <c r="IM141"/>
  <c r="ID141"/>
  <c r="IC141"/>
  <c r="HT141"/>
  <c r="HS141"/>
  <c r="HQ141"/>
  <c r="HN141"/>
  <c r="HK141"/>
  <c r="HJ141"/>
  <c r="HI141"/>
  <c r="GZ141"/>
  <c r="GY141"/>
  <c r="GW141"/>
  <c r="GT141"/>
  <c r="GP141"/>
  <c r="GQ141" s="1"/>
  <c r="GO141"/>
  <c r="GF141"/>
  <c r="GE141"/>
  <c r="FV141"/>
  <c r="FU141"/>
  <c r="FS141"/>
  <c r="FP141"/>
  <c r="FL141"/>
  <c r="FK141"/>
  <c r="FI141"/>
  <c r="FB141"/>
  <c r="FA141"/>
  <c r="ER141"/>
  <c r="EQ141"/>
  <c r="ES141" s="1"/>
  <c r="EE141"/>
  <c r="ED141"/>
  <c r="DU141"/>
  <c r="DT141"/>
  <c r="DK141"/>
  <c r="DJ141"/>
  <c r="DA141"/>
  <c r="CZ141"/>
  <c r="CQ141"/>
  <c r="CP141"/>
  <c r="CN141"/>
  <c r="CK141"/>
  <c r="CH141"/>
  <c r="CG141"/>
  <c r="CF141"/>
  <c r="BX141"/>
  <c r="BW141"/>
  <c r="BL141"/>
  <c r="BI141"/>
  <c r="BE141"/>
  <c r="BF141" s="1"/>
  <c r="BD141"/>
  <c r="BB141"/>
  <c r="AY141"/>
  <c r="AU141"/>
  <c r="AT141"/>
  <c r="AK141"/>
  <c r="AJ141"/>
  <c r="AH141"/>
  <c r="AE141"/>
  <c r="AA141"/>
  <c r="AB141" s="1"/>
  <c r="Z141"/>
  <c r="X141"/>
  <c r="U141"/>
  <c r="R141"/>
  <c r="O141"/>
  <c r="K141"/>
  <c r="J141"/>
  <c r="L141" s="1"/>
  <c r="H141"/>
  <c r="Y142" i="3"/>
  <c r="X142"/>
  <c r="S142"/>
  <c r="Y141"/>
  <c r="X141"/>
  <c r="S141"/>
  <c r="Y140"/>
  <c r="X140"/>
  <c r="S140"/>
  <c r="Y139"/>
  <c r="X139"/>
  <c r="S139"/>
  <c r="Y138"/>
  <c r="X138"/>
  <c r="S138"/>
  <c r="Y137"/>
  <c r="X137"/>
  <c r="S137"/>
  <c r="Y136"/>
  <c r="X136"/>
  <c r="S136"/>
  <c r="Y135"/>
  <c r="X135"/>
  <c r="X134" s="1"/>
  <c r="S135"/>
  <c r="DB134"/>
  <c r="DA134"/>
  <c r="CY134"/>
  <c r="CX134"/>
  <c r="CV134"/>
  <c r="CU134"/>
  <c r="CS134"/>
  <c r="CR134"/>
  <c r="CP134"/>
  <c r="CO134"/>
  <c r="CM134"/>
  <c r="CL134"/>
  <c r="CJ134"/>
  <c r="CI134"/>
  <c r="CG134"/>
  <c r="CF134"/>
  <c r="CD134"/>
  <c r="CC134"/>
  <c r="CA134"/>
  <c r="BZ134"/>
  <c r="BX134"/>
  <c r="BW134"/>
  <c r="BU134"/>
  <c r="BT134"/>
  <c r="BR134"/>
  <c r="BQ134"/>
  <c r="BO134"/>
  <c r="BN134"/>
  <c r="BL134"/>
  <c r="BK134"/>
  <c r="BI134"/>
  <c r="BH134"/>
  <c r="BF134"/>
  <c r="BE134"/>
  <c r="BC134"/>
  <c r="BB134"/>
  <c r="AZ134"/>
  <c r="AY134"/>
  <c r="AW134"/>
  <c r="AV134"/>
  <c r="AT134"/>
  <c r="AS134"/>
  <c r="AQ134"/>
  <c r="AP134"/>
  <c r="AN134"/>
  <c r="AM134"/>
  <c r="AK134"/>
  <c r="AJ134"/>
  <c r="AH134"/>
  <c r="AG134"/>
  <c r="AE134"/>
  <c r="AD134"/>
  <c r="AB134"/>
  <c r="AA134"/>
  <c r="Y134"/>
  <c r="W134"/>
  <c r="U134"/>
  <c r="T134"/>
  <c r="R134"/>
  <c r="Q134"/>
  <c r="S134" s="1"/>
  <c r="O134"/>
  <c r="N134"/>
  <c r="L134"/>
  <c r="K134"/>
  <c r="I134"/>
  <c r="H134"/>
  <c r="F134"/>
  <c r="E134"/>
  <c r="DC133"/>
  <c r="CQ133"/>
  <c r="CK133"/>
  <c r="CH133"/>
  <c r="CB133"/>
  <c r="BV133"/>
  <c r="BS133"/>
  <c r="BP133"/>
  <c r="BM133"/>
  <c r="BG133"/>
  <c r="BD133"/>
  <c r="BA133"/>
  <c r="AX133"/>
  <c r="AU133"/>
  <c r="AR133"/>
  <c r="AO133"/>
  <c r="AL133"/>
  <c r="AI133"/>
  <c r="Y133"/>
  <c r="X133"/>
  <c r="V133"/>
  <c r="P133"/>
  <c r="M133"/>
  <c r="J133"/>
  <c r="G133"/>
  <c r="Y152" l="1"/>
  <c r="X152"/>
  <c r="S152"/>
  <c r="Y151"/>
  <c r="X151"/>
  <c r="S151"/>
  <c r="Y150"/>
  <c r="X150"/>
  <c r="S150"/>
  <c r="Y149"/>
  <c r="X149"/>
  <c r="S149"/>
  <c r="Y148"/>
  <c r="X148"/>
  <c r="S148"/>
  <c r="Y147"/>
  <c r="X147"/>
  <c r="S147"/>
  <c r="Y146"/>
  <c r="Y145" s="1"/>
  <c r="X146"/>
  <c r="X145" s="1"/>
  <c r="S146"/>
  <c r="DB145"/>
  <c r="DA145"/>
  <c r="CY145"/>
  <c r="CX145"/>
  <c r="CV145"/>
  <c r="CU145"/>
  <c r="CS145"/>
  <c r="CR145"/>
  <c r="CP145"/>
  <c r="CO145"/>
  <c r="CM145"/>
  <c r="CL145"/>
  <c r="CJ145"/>
  <c r="CI145"/>
  <c r="CG145"/>
  <c r="CF145"/>
  <c r="CD145"/>
  <c r="CC145"/>
  <c r="CA145"/>
  <c r="BZ145"/>
  <c r="BX145"/>
  <c r="BW145"/>
  <c r="BU145"/>
  <c r="BT145"/>
  <c r="BR145"/>
  <c r="BQ145"/>
  <c r="BO145"/>
  <c r="BN145"/>
  <c r="BL145"/>
  <c r="BK145"/>
  <c r="BI145"/>
  <c r="BH145"/>
  <c r="BF145"/>
  <c r="BE145"/>
  <c r="BC145"/>
  <c r="BB145"/>
  <c r="AZ145"/>
  <c r="AY145"/>
  <c r="AW145"/>
  <c r="AV145"/>
  <c r="AT145"/>
  <c r="AS145"/>
  <c r="AQ145"/>
  <c r="AP145"/>
  <c r="AN145"/>
  <c r="AM145"/>
  <c r="AK145"/>
  <c r="AJ145"/>
  <c r="AH145"/>
  <c r="AG145"/>
  <c r="AE145"/>
  <c r="AD145"/>
  <c r="AB145"/>
  <c r="AA145"/>
  <c r="W145"/>
  <c r="U145"/>
  <c r="T145"/>
  <c r="R145"/>
  <c r="S145" s="1"/>
  <c r="Q145"/>
  <c r="O145"/>
  <c r="N145"/>
  <c r="L145"/>
  <c r="K145"/>
  <c r="I145"/>
  <c r="H145"/>
  <c r="F145"/>
  <c r="E145"/>
  <c r="DC144"/>
  <c r="CZ144"/>
  <c r="CW144"/>
  <c r="CT144"/>
  <c r="CQ144"/>
  <c r="CK144"/>
  <c r="CH144"/>
  <c r="CB144"/>
  <c r="BY144"/>
  <c r="BV144"/>
  <c r="BS144"/>
  <c r="BP144"/>
  <c r="BM144"/>
  <c r="BG144"/>
  <c r="BD144"/>
  <c r="BA144"/>
  <c r="AX144"/>
  <c r="AU144"/>
  <c r="AR144"/>
  <c r="AO144"/>
  <c r="AL144"/>
  <c r="AI144"/>
  <c r="AF144"/>
  <c r="AC144"/>
  <c r="Y144"/>
  <c r="X144"/>
  <c r="Z144" s="1"/>
  <c r="V144"/>
  <c r="P144"/>
  <c r="M144"/>
  <c r="J144"/>
  <c r="G144"/>
  <c r="DC165" l="1"/>
  <c r="CW165"/>
  <c r="CT165"/>
  <c r="CQ165"/>
  <c r="CH165"/>
  <c r="CB165"/>
  <c r="BV165"/>
  <c r="BS165"/>
  <c r="BP165"/>
  <c r="BM165"/>
  <c r="BG165"/>
  <c r="BD165"/>
  <c r="BA165"/>
  <c r="AU165"/>
  <c r="AR165"/>
  <c r="AO165"/>
  <c r="AL165"/>
  <c r="AI165"/>
  <c r="AF165"/>
  <c r="AE165"/>
  <c r="AB165"/>
  <c r="Y165" s="1"/>
  <c r="Z165" s="1"/>
  <c r="X165"/>
  <c r="V165"/>
  <c r="U165"/>
  <c r="P165"/>
  <c r="M165"/>
  <c r="J165"/>
  <c r="AC165" l="1"/>
  <c r="V30" i="1" l="1"/>
  <c r="S30"/>
  <c r="M30"/>
  <c r="J30"/>
  <c r="KM99" i="2"/>
  <c r="KJ99"/>
  <c r="KG99"/>
  <c r="KD99"/>
  <c r="KA99"/>
  <c r="JX99"/>
  <c r="IX99"/>
  <c r="IW99"/>
  <c r="IN99"/>
  <c r="IM99"/>
  <c r="ID99"/>
  <c r="IC99"/>
  <c r="HT99"/>
  <c r="HS99"/>
  <c r="HJ99"/>
  <c r="HI99"/>
  <c r="GZ99"/>
  <c r="GY99"/>
  <c r="GP99"/>
  <c r="GO99"/>
  <c r="GF99"/>
  <c r="GE99"/>
  <c r="FV99"/>
  <c r="FU99"/>
  <c r="FB99"/>
  <c r="FA99"/>
  <c r="EV99"/>
  <c r="ER99"/>
  <c r="EQ99"/>
  <c r="DR99"/>
  <c r="DO99"/>
  <c r="DK99"/>
  <c r="DJ99"/>
  <c r="DL99" s="1"/>
  <c r="DA99"/>
  <c r="CZ99"/>
  <c r="CG99"/>
  <c r="CF99"/>
  <c r="CB99"/>
  <c r="BX99"/>
  <c r="BW99"/>
  <c r="BY99" s="1"/>
  <c r="BL99"/>
  <c r="BI99"/>
  <c r="BE99"/>
  <c r="BD99"/>
  <c r="KM98"/>
  <c r="KJ98"/>
  <c r="KG98"/>
  <c r="KD98"/>
  <c r="KA98"/>
  <c r="JX98"/>
  <c r="IX98"/>
  <c r="IW98"/>
  <c r="IN98"/>
  <c r="IM98"/>
  <c r="ID98"/>
  <c r="IC98"/>
  <c r="HT98"/>
  <c r="HS98"/>
  <c r="HJ98"/>
  <c r="HI98"/>
  <c r="GZ98"/>
  <c r="GY98"/>
  <c r="GP98"/>
  <c r="GO98"/>
  <c r="GF98"/>
  <c r="GE98"/>
  <c r="FV98"/>
  <c r="FU98"/>
  <c r="FB98"/>
  <c r="FA98"/>
  <c r="ER98"/>
  <c r="EQ98"/>
  <c r="DK98"/>
  <c r="DJ98"/>
  <c r="DA98"/>
  <c r="CZ98"/>
  <c r="CG98"/>
  <c r="CF98"/>
  <c r="BX98"/>
  <c r="BW98"/>
  <c r="BE98"/>
  <c r="BD98"/>
  <c r="KM97"/>
  <c r="KJ97"/>
  <c r="KG97"/>
  <c r="KD97"/>
  <c r="KA97"/>
  <c r="JX97"/>
  <c r="IX97"/>
  <c r="IW97"/>
  <c r="IN97"/>
  <c r="IM97"/>
  <c r="ID97"/>
  <c r="IC97"/>
  <c r="HT97"/>
  <c r="HS97"/>
  <c r="HJ97"/>
  <c r="HI97"/>
  <c r="GZ97"/>
  <c r="GY97"/>
  <c r="GP97"/>
  <c r="GO97"/>
  <c r="GF97"/>
  <c r="GE97"/>
  <c r="FV97"/>
  <c r="FU97"/>
  <c r="FB97"/>
  <c r="FA97"/>
  <c r="EV97"/>
  <c r="ER97"/>
  <c r="EQ97"/>
  <c r="DR97"/>
  <c r="DO97"/>
  <c r="DK97"/>
  <c r="DJ97"/>
  <c r="DL97" s="1"/>
  <c r="DA97"/>
  <c r="CZ97"/>
  <c r="CG97"/>
  <c r="CF97"/>
  <c r="CB97"/>
  <c r="BX97"/>
  <c r="BW97"/>
  <c r="BY97" s="1"/>
  <c r="BV97"/>
  <c r="BS97"/>
  <c r="BO97"/>
  <c r="BP97" s="1"/>
  <c r="BN97"/>
  <c r="BJ97"/>
  <c r="BG97"/>
  <c r="BE97"/>
  <c r="BD97"/>
  <c r="KM96"/>
  <c r="KJ96"/>
  <c r="KG96"/>
  <c r="KD96"/>
  <c r="KA96"/>
  <c r="JX96"/>
  <c r="IX96"/>
  <c r="IW96"/>
  <c r="IN96"/>
  <c r="IM96"/>
  <c r="ID96"/>
  <c r="IC96"/>
  <c r="HT96"/>
  <c r="HS96"/>
  <c r="HJ96"/>
  <c r="HI96"/>
  <c r="GZ96"/>
  <c r="GY96"/>
  <c r="GP96"/>
  <c r="GO96"/>
  <c r="GF96"/>
  <c r="GE96"/>
  <c r="FV96"/>
  <c r="FU96"/>
  <c r="FB96"/>
  <c r="FA96"/>
  <c r="EV96"/>
  <c r="ER96"/>
  <c r="EQ96"/>
  <c r="DK96"/>
  <c r="DJ96"/>
  <c r="DA96"/>
  <c r="CZ96"/>
  <c r="CG96"/>
  <c r="CF96"/>
  <c r="CB96"/>
  <c r="BX96"/>
  <c r="BY96" s="1"/>
  <c r="BW96"/>
  <c r="BV96"/>
  <c r="BS96"/>
  <c r="BO96"/>
  <c r="BP96" s="1"/>
  <c r="BN96"/>
  <c r="BE96"/>
  <c r="BD96"/>
  <c r="KM95"/>
  <c r="KJ95"/>
  <c r="KG95"/>
  <c r="KD95"/>
  <c r="KA95"/>
  <c r="JX95"/>
  <c r="JU95"/>
  <c r="IX95"/>
  <c r="IW95"/>
  <c r="IN95"/>
  <c r="IM95"/>
  <c r="ID95"/>
  <c r="IC95"/>
  <c r="HT95"/>
  <c r="HS95"/>
  <c r="HJ95"/>
  <c r="HI95"/>
  <c r="GZ95"/>
  <c r="GY95"/>
  <c r="GP95"/>
  <c r="GO95"/>
  <c r="GF95"/>
  <c r="GE95"/>
  <c r="FV95"/>
  <c r="FU95"/>
  <c r="FB95"/>
  <c r="FA95"/>
  <c r="ER95"/>
  <c r="EQ95"/>
  <c r="DR95"/>
  <c r="DO95"/>
  <c r="DK95"/>
  <c r="DL95" s="1"/>
  <c r="DJ95"/>
  <c r="DA95"/>
  <c r="CZ95"/>
  <c r="CG95"/>
  <c r="CF95"/>
  <c r="CB95"/>
  <c r="BX95"/>
  <c r="BW95"/>
  <c r="BV95"/>
  <c r="BS95"/>
  <c r="BO95"/>
  <c r="BP95" s="1"/>
  <c r="BN95"/>
  <c r="BL95"/>
  <c r="BJ95"/>
  <c r="BI95"/>
  <c r="BG95"/>
  <c r="BD95" s="1"/>
  <c r="BD81" s="1"/>
  <c r="BE95"/>
  <c r="IX94"/>
  <c r="IW94"/>
  <c r="IN94"/>
  <c r="IM94"/>
  <c r="ID94"/>
  <c r="IC94"/>
  <c r="HT94"/>
  <c r="HS94"/>
  <c r="HJ94"/>
  <c r="HI94"/>
  <c r="GZ94"/>
  <c r="GY94"/>
  <c r="GP94"/>
  <c r="GO94"/>
  <c r="GF94"/>
  <c r="GE94"/>
  <c r="FV94"/>
  <c r="FU94"/>
  <c r="FB94"/>
  <c r="FA94"/>
  <c r="ER94"/>
  <c r="EQ94"/>
  <c r="DK94"/>
  <c r="DJ94"/>
  <c r="DA94"/>
  <c r="CZ94"/>
  <c r="CG94"/>
  <c r="CF94"/>
  <c r="CB94"/>
  <c r="BX94"/>
  <c r="BW94"/>
  <c r="BV94"/>
  <c r="BS94"/>
  <c r="BP94"/>
  <c r="BO94"/>
  <c r="BN94"/>
  <c r="BE94"/>
  <c r="BD94"/>
  <c r="JU93"/>
  <c r="IX93"/>
  <c r="IW93"/>
  <c r="IN93"/>
  <c r="IM93"/>
  <c r="ID93"/>
  <c r="IC93"/>
  <c r="HT93"/>
  <c r="HS93"/>
  <c r="HJ93"/>
  <c r="HI93"/>
  <c r="GZ93"/>
  <c r="GY93"/>
  <c r="GP93"/>
  <c r="GO93"/>
  <c r="GF93"/>
  <c r="GE93"/>
  <c r="FV93"/>
  <c r="FU93"/>
  <c r="FB93"/>
  <c r="FA93"/>
  <c r="ER93"/>
  <c r="EQ93"/>
  <c r="DK93"/>
  <c r="DJ93"/>
  <c r="DA93"/>
  <c r="CZ93"/>
  <c r="CG93"/>
  <c r="CF93"/>
  <c r="BX93"/>
  <c r="BW93"/>
  <c r="BV93"/>
  <c r="BS93"/>
  <c r="BO93"/>
  <c r="BP93" s="1"/>
  <c r="BN93"/>
  <c r="BE93"/>
  <c r="BD93"/>
  <c r="KM92"/>
  <c r="KJ92"/>
  <c r="KG92"/>
  <c r="KD92"/>
  <c r="KA92"/>
  <c r="JX92"/>
  <c r="IX92"/>
  <c r="IW92"/>
  <c r="IN92"/>
  <c r="IM92"/>
  <c r="ID92"/>
  <c r="IC92"/>
  <c r="HT92"/>
  <c r="HS92"/>
  <c r="HJ92"/>
  <c r="HI92"/>
  <c r="GZ92"/>
  <c r="GY92"/>
  <c r="GP92"/>
  <c r="GO92"/>
  <c r="GF92"/>
  <c r="GE92"/>
  <c r="FV92"/>
  <c r="FU92"/>
  <c r="FB92"/>
  <c r="FA92"/>
  <c r="ER92"/>
  <c r="EQ92"/>
  <c r="DK92"/>
  <c r="DJ92"/>
  <c r="DA92"/>
  <c r="CZ92"/>
  <c r="CG92"/>
  <c r="CF92"/>
  <c r="CB92"/>
  <c r="BX92"/>
  <c r="BW92"/>
  <c r="BV92"/>
  <c r="BS92"/>
  <c r="BO92"/>
  <c r="BP92" s="1"/>
  <c r="BN92"/>
  <c r="BE92"/>
  <c r="BD92"/>
  <c r="KM91"/>
  <c r="KJ91"/>
  <c r="KG91"/>
  <c r="KD91"/>
  <c r="KA91"/>
  <c r="JX91"/>
  <c r="IX91"/>
  <c r="IW91"/>
  <c r="IN91"/>
  <c r="IM91"/>
  <c r="ID91"/>
  <c r="IC91"/>
  <c r="HT91"/>
  <c r="HS91"/>
  <c r="HJ91"/>
  <c r="HI91"/>
  <c r="GZ91"/>
  <c r="GY91"/>
  <c r="GP91"/>
  <c r="GO91"/>
  <c r="GF91"/>
  <c r="GE91"/>
  <c r="FV91"/>
  <c r="FU91"/>
  <c r="FB91"/>
  <c r="FA91"/>
  <c r="EV91"/>
  <c r="ER91"/>
  <c r="EQ91"/>
  <c r="DK91"/>
  <c r="DJ91"/>
  <c r="DA91"/>
  <c r="CZ91"/>
  <c r="CG91"/>
  <c r="CF91"/>
  <c r="CB91"/>
  <c r="BY91"/>
  <c r="BX91"/>
  <c r="BW91"/>
  <c r="BV91"/>
  <c r="BS91"/>
  <c r="BP91"/>
  <c r="BO91"/>
  <c r="BN91"/>
  <c r="BE91"/>
  <c r="BD91"/>
  <c r="KM90"/>
  <c r="KJ90"/>
  <c r="KG90"/>
  <c r="KD90"/>
  <c r="KA90"/>
  <c r="JX90"/>
  <c r="IX90"/>
  <c r="IW90"/>
  <c r="IN90"/>
  <c r="IM90"/>
  <c r="ID90"/>
  <c r="IC90"/>
  <c r="HT90"/>
  <c r="HS90"/>
  <c r="HJ90"/>
  <c r="HI90"/>
  <c r="GZ90"/>
  <c r="GY90"/>
  <c r="GP90"/>
  <c r="GO90"/>
  <c r="GF90"/>
  <c r="GE90"/>
  <c r="FV90"/>
  <c r="FU90"/>
  <c r="FB90"/>
  <c r="FA90"/>
  <c r="ER90"/>
  <c r="EQ90"/>
  <c r="DR90"/>
  <c r="DO90"/>
  <c r="DL90"/>
  <c r="DK90"/>
  <c r="DJ90"/>
  <c r="DA90"/>
  <c r="CZ90"/>
  <c r="CG90"/>
  <c r="CF90"/>
  <c r="BX90"/>
  <c r="BW90"/>
  <c r="BV90"/>
  <c r="BS90"/>
  <c r="BO90"/>
  <c r="BP90" s="1"/>
  <c r="BN90"/>
  <c r="BE90"/>
  <c r="BD90"/>
  <c r="KM89"/>
  <c r="KJ89"/>
  <c r="KG89"/>
  <c r="KD89"/>
  <c r="KA89"/>
  <c r="JX89"/>
  <c r="JU89"/>
  <c r="IX89"/>
  <c r="IW89"/>
  <c r="IN89"/>
  <c r="IM89"/>
  <c r="ID89"/>
  <c r="IC89"/>
  <c r="HT89"/>
  <c r="HS89"/>
  <c r="HJ89"/>
  <c r="HI89"/>
  <c r="GZ89"/>
  <c r="GY89"/>
  <c r="GP89"/>
  <c r="GO89"/>
  <c r="GF89"/>
  <c r="GE89"/>
  <c r="FV89"/>
  <c r="FU89"/>
  <c r="FB89"/>
  <c r="FA89"/>
  <c r="ER89"/>
  <c r="EQ89"/>
  <c r="DR89"/>
  <c r="DO89"/>
  <c r="DK89"/>
  <c r="DL89" s="1"/>
  <c r="DJ89"/>
  <c r="DA89"/>
  <c r="CZ89"/>
  <c r="CG89"/>
  <c r="CF89"/>
  <c r="BX89"/>
  <c r="BW89"/>
  <c r="BV89"/>
  <c r="BS89"/>
  <c r="BO89"/>
  <c r="BN89"/>
  <c r="BP89" s="1"/>
  <c r="BE89"/>
  <c r="BD89"/>
  <c r="KM88"/>
  <c r="KJ88"/>
  <c r="KG88"/>
  <c r="KD88"/>
  <c r="KA88"/>
  <c r="JX88"/>
  <c r="IX88"/>
  <c r="IW88"/>
  <c r="IN88"/>
  <c r="IM88"/>
  <c r="IM81" s="1"/>
  <c r="ID88"/>
  <c r="IC88"/>
  <c r="HT88"/>
  <c r="HS88"/>
  <c r="HJ88"/>
  <c r="HI88"/>
  <c r="GZ88"/>
  <c r="GY88"/>
  <c r="GP88"/>
  <c r="GO88"/>
  <c r="GF88"/>
  <c r="GE88"/>
  <c r="FV88"/>
  <c r="FU88"/>
  <c r="FB88"/>
  <c r="FA88"/>
  <c r="ER88"/>
  <c r="EQ88"/>
  <c r="DK88"/>
  <c r="DJ88"/>
  <c r="DJ81" s="1"/>
  <c r="DA88"/>
  <c r="CZ88"/>
  <c r="CG88"/>
  <c r="CF88"/>
  <c r="CF81" s="1"/>
  <c r="BX88"/>
  <c r="BW88"/>
  <c r="BV88"/>
  <c r="BS88"/>
  <c r="BP88"/>
  <c r="BO88"/>
  <c r="BN88"/>
  <c r="BE88"/>
  <c r="BD88"/>
  <c r="JU87"/>
  <c r="IX87"/>
  <c r="IW87"/>
  <c r="IN87"/>
  <c r="IM87"/>
  <c r="ID87"/>
  <c r="IC87"/>
  <c r="HT87"/>
  <c r="HS87"/>
  <c r="HJ87"/>
  <c r="HI87"/>
  <c r="GZ87"/>
  <c r="GY87"/>
  <c r="GP87"/>
  <c r="GO87"/>
  <c r="GF87"/>
  <c r="GE87"/>
  <c r="FV87"/>
  <c r="FU87"/>
  <c r="FB87"/>
  <c r="FA87"/>
  <c r="EV87"/>
  <c r="ER87"/>
  <c r="EQ87"/>
  <c r="DR87"/>
  <c r="DO87"/>
  <c r="DL87"/>
  <c r="DK87"/>
  <c r="DJ87"/>
  <c r="DA87"/>
  <c r="CZ87"/>
  <c r="CG87"/>
  <c r="CF87"/>
  <c r="BX87"/>
  <c r="BY87" s="1"/>
  <c r="BW87"/>
  <c r="BV87"/>
  <c r="BS87"/>
  <c r="BP87"/>
  <c r="BO87"/>
  <c r="BN87"/>
  <c r="BE87"/>
  <c r="BD87"/>
  <c r="KM86"/>
  <c r="KJ86"/>
  <c r="KG86"/>
  <c r="KD86"/>
  <c r="KA86"/>
  <c r="JX86"/>
  <c r="IX86"/>
  <c r="IW86"/>
  <c r="IN86"/>
  <c r="IM86"/>
  <c r="ID86"/>
  <c r="IC86"/>
  <c r="HT86"/>
  <c r="HS86"/>
  <c r="HJ86"/>
  <c r="HI86"/>
  <c r="GZ86"/>
  <c r="GY86"/>
  <c r="GP86"/>
  <c r="GO86"/>
  <c r="GF86"/>
  <c r="GE86"/>
  <c r="FV86"/>
  <c r="FU86"/>
  <c r="FB86"/>
  <c r="FA86"/>
  <c r="ER86"/>
  <c r="EQ86"/>
  <c r="DK86"/>
  <c r="DJ86"/>
  <c r="DA86"/>
  <c r="CZ86"/>
  <c r="CG86"/>
  <c r="CF86"/>
  <c r="CB86"/>
  <c r="BX86"/>
  <c r="BX81" s="1"/>
  <c r="BW86"/>
  <c r="BV86"/>
  <c r="BS86"/>
  <c r="BP86"/>
  <c r="BO86"/>
  <c r="BN86"/>
  <c r="BE86"/>
  <c r="BD86"/>
  <c r="KM85"/>
  <c r="KJ85"/>
  <c r="KG85"/>
  <c r="KD85"/>
  <c r="KA85"/>
  <c r="JX85"/>
  <c r="JU85"/>
  <c r="IX85"/>
  <c r="IW85"/>
  <c r="IN85"/>
  <c r="IM85"/>
  <c r="ID85"/>
  <c r="IC85"/>
  <c r="HT85"/>
  <c r="HS85"/>
  <c r="HJ85"/>
  <c r="HJ81" s="1"/>
  <c r="HI85"/>
  <c r="GZ85"/>
  <c r="GY85"/>
  <c r="GP85"/>
  <c r="GP81" s="1"/>
  <c r="GO85"/>
  <c r="GF85"/>
  <c r="GE85"/>
  <c r="FV85"/>
  <c r="FV81" s="1"/>
  <c r="FU85"/>
  <c r="FB85"/>
  <c r="FA85"/>
  <c r="ER85"/>
  <c r="ER81" s="1"/>
  <c r="EQ85"/>
  <c r="DK85"/>
  <c r="DJ85"/>
  <c r="DA85"/>
  <c r="DA81" s="1"/>
  <c r="CZ85"/>
  <c r="CG85"/>
  <c r="CF85"/>
  <c r="CB85"/>
  <c r="BX85"/>
  <c r="BW85"/>
  <c r="BV85"/>
  <c r="BS85"/>
  <c r="BP85"/>
  <c r="BO85"/>
  <c r="BN85"/>
  <c r="BL85"/>
  <c r="BJ85"/>
  <c r="BI85"/>
  <c r="BG85"/>
  <c r="BE85"/>
  <c r="BD85"/>
  <c r="KM84"/>
  <c r="KJ84"/>
  <c r="KG84"/>
  <c r="KD84"/>
  <c r="KA84"/>
  <c r="JX84"/>
  <c r="IX84"/>
  <c r="IX81" s="1"/>
  <c r="IY81" s="1"/>
  <c r="IW84"/>
  <c r="IN84"/>
  <c r="IM84"/>
  <c r="ID84"/>
  <c r="ID81" s="1"/>
  <c r="IE81" s="1"/>
  <c r="IC84"/>
  <c r="HY84"/>
  <c r="HT84"/>
  <c r="HS84"/>
  <c r="HS81" s="1"/>
  <c r="HJ84"/>
  <c r="HI84"/>
  <c r="GZ84"/>
  <c r="GY84"/>
  <c r="GY81" s="1"/>
  <c r="GP84"/>
  <c r="GO84"/>
  <c r="GF84"/>
  <c r="GE84"/>
  <c r="GE81" s="1"/>
  <c r="FV84"/>
  <c r="FU84"/>
  <c r="FB84"/>
  <c r="FA84"/>
  <c r="FA81" s="1"/>
  <c r="ET84"/>
  <c r="EQ84" s="1"/>
  <c r="ER84"/>
  <c r="DK84"/>
  <c r="DJ84"/>
  <c r="DA84"/>
  <c r="CZ84"/>
  <c r="CG84"/>
  <c r="CF84"/>
  <c r="CB84"/>
  <c r="BX84"/>
  <c r="BW84"/>
  <c r="BV84"/>
  <c r="BS84"/>
  <c r="BO84"/>
  <c r="BO81" s="1"/>
  <c r="BN84"/>
  <c r="BE84"/>
  <c r="BD84"/>
  <c r="KM83"/>
  <c r="KJ83"/>
  <c r="KG83"/>
  <c r="KD83"/>
  <c r="KA83"/>
  <c r="JX83"/>
  <c r="JU83"/>
  <c r="IX83"/>
  <c r="IW83"/>
  <c r="IW81" s="1"/>
  <c r="IN83"/>
  <c r="IM83"/>
  <c r="ID83"/>
  <c r="IC83"/>
  <c r="IC81" s="1"/>
  <c r="HT83"/>
  <c r="HS83"/>
  <c r="HJ83"/>
  <c r="HI83"/>
  <c r="GZ83"/>
  <c r="GY83"/>
  <c r="GP83"/>
  <c r="GO83"/>
  <c r="GO81" s="1"/>
  <c r="GF83"/>
  <c r="GE83"/>
  <c r="FV83"/>
  <c r="FU83"/>
  <c r="FB83"/>
  <c r="FA83"/>
  <c r="ER83"/>
  <c r="EQ83"/>
  <c r="DR83"/>
  <c r="DO83"/>
  <c r="DK83"/>
  <c r="DL83" s="1"/>
  <c r="DJ83"/>
  <c r="DA83"/>
  <c r="CZ83"/>
  <c r="CG83"/>
  <c r="CG81" s="1"/>
  <c r="CF83"/>
  <c r="CB83"/>
  <c r="BX83"/>
  <c r="BW83"/>
  <c r="BW81" s="1"/>
  <c r="BE83"/>
  <c r="BD83"/>
  <c r="KM82"/>
  <c r="KJ82"/>
  <c r="KG82"/>
  <c r="KD82"/>
  <c r="KA82"/>
  <c r="JX82"/>
  <c r="JU82"/>
  <c r="IX82"/>
  <c r="IW82"/>
  <c r="IN82"/>
  <c r="IN81" s="1"/>
  <c r="IO81" s="1"/>
  <c r="IM82"/>
  <c r="ID82"/>
  <c r="IC82"/>
  <c r="HT82"/>
  <c r="HS82"/>
  <c r="HJ82"/>
  <c r="HI82"/>
  <c r="GZ82"/>
  <c r="GZ81" s="1"/>
  <c r="GY82"/>
  <c r="GP82"/>
  <c r="GO82"/>
  <c r="GF82"/>
  <c r="GE82"/>
  <c r="FV82"/>
  <c r="FU82"/>
  <c r="FB82"/>
  <c r="FB81" s="1"/>
  <c r="FA82"/>
  <c r="EV82"/>
  <c r="ER82"/>
  <c r="EQ82"/>
  <c r="EQ81" s="1"/>
  <c r="DK82"/>
  <c r="DJ82"/>
  <c r="DA82"/>
  <c r="CZ82"/>
  <c r="CG82"/>
  <c r="CF82"/>
  <c r="CB82"/>
  <c r="BY82"/>
  <c r="BX82"/>
  <c r="BW82"/>
  <c r="BV82"/>
  <c r="BS82"/>
  <c r="BO82"/>
  <c r="BP82" s="1"/>
  <c r="BN82"/>
  <c r="BE82"/>
  <c r="BE81" s="1"/>
  <c r="BD82"/>
  <c r="MC81"/>
  <c r="MB81"/>
  <c r="MD81" s="1"/>
  <c r="LZ81"/>
  <c r="MA81" s="1"/>
  <c r="LY81"/>
  <c r="LW81"/>
  <c r="LV81"/>
  <c r="LT81"/>
  <c r="LS81"/>
  <c r="LQ81"/>
  <c r="LP81"/>
  <c r="LO81"/>
  <c r="LM81"/>
  <c r="LN81" s="1"/>
  <c r="LL81"/>
  <c r="LJ81"/>
  <c r="LI81"/>
  <c r="LK81" s="1"/>
  <c r="LH81"/>
  <c r="LG81"/>
  <c r="LF81"/>
  <c r="LE81"/>
  <c r="LD81"/>
  <c r="LC81"/>
  <c r="LA81"/>
  <c r="LB81" s="1"/>
  <c r="KZ81"/>
  <c r="KX81"/>
  <c r="KW81"/>
  <c r="KY81" s="1"/>
  <c r="KV81"/>
  <c r="KU81"/>
  <c r="KT81"/>
  <c r="KS81"/>
  <c r="KR81"/>
  <c r="KQ81"/>
  <c r="KO81"/>
  <c r="KP81" s="1"/>
  <c r="KN81"/>
  <c r="KL81"/>
  <c r="KK81"/>
  <c r="KM81" s="1"/>
  <c r="KJ81"/>
  <c r="KI81"/>
  <c r="KH81"/>
  <c r="KG81"/>
  <c r="KF81"/>
  <c r="KE81"/>
  <c r="KC81"/>
  <c r="KD81" s="1"/>
  <c r="KB81"/>
  <c r="JZ81"/>
  <c r="JY81"/>
  <c r="KA81" s="1"/>
  <c r="JX81"/>
  <c r="JW81"/>
  <c r="JV81"/>
  <c r="JU81"/>
  <c r="JT81"/>
  <c r="JS81"/>
  <c r="JQ81"/>
  <c r="JP81"/>
  <c r="JN81"/>
  <c r="JM81"/>
  <c r="JK81"/>
  <c r="JJ81"/>
  <c r="JH81"/>
  <c r="JG81"/>
  <c r="JF81"/>
  <c r="JD81"/>
  <c r="JC81"/>
  <c r="JA81"/>
  <c r="IZ81"/>
  <c r="IV81"/>
  <c r="IT81"/>
  <c r="IS81"/>
  <c r="IQ81"/>
  <c r="IP81"/>
  <c r="IL81"/>
  <c r="IJ81"/>
  <c r="II81"/>
  <c r="IG81"/>
  <c r="IF81"/>
  <c r="IB81"/>
  <c r="HZ81"/>
  <c r="HY81"/>
  <c r="HW81"/>
  <c r="HV81"/>
  <c r="HT81"/>
  <c r="HR81"/>
  <c r="HP81"/>
  <c r="HO81"/>
  <c r="HM81"/>
  <c r="HL81"/>
  <c r="HI81"/>
  <c r="HH81"/>
  <c r="HF81"/>
  <c r="HE81"/>
  <c r="HC81"/>
  <c r="HB81"/>
  <c r="GX81"/>
  <c r="GV81"/>
  <c r="GU81"/>
  <c r="GS81"/>
  <c r="GR81"/>
  <c r="GN81"/>
  <c r="GL81"/>
  <c r="GK81"/>
  <c r="GI81"/>
  <c r="GH81"/>
  <c r="GF81"/>
  <c r="GD81"/>
  <c r="GB81"/>
  <c r="GA81"/>
  <c r="FY81"/>
  <c r="FX81"/>
  <c r="FU81"/>
  <c r="FT81"/>
  <c r="FR81"/>
  <c r="FQ81"/>
  <c r="FO81"/>
  <c r="FN81"/>
  <c r="FL81"/>
  <c r="FK81"/>
  <c r="FJ81"/>
  <c r="FH81"/>
  <c r="FG81"/>
  <c r="FE81"/>
  <c r="FD81"/>
  <c r="EZ81"/>
  <c r="EX81"/>
  <c r="EW81"/>
  <c r="EU81"/>
  <c r="ET81"/>
  <c r="EV81" s="1"/>
  <c r="EP81"/>
  <c r="EN81"/>
  <c r="EM81"/>
  <c r="EK81"/>
  <c r="EJ81"/>
  <c r="EH81"/>
  <c r="EG81"/>
  <c r="EE81"/>
  <c r="ED81"/>
  <c r="EC81"/>
  <c r="EA81"/>
  <c r="DZ81"/>
  <c r="DX81"/>
  <c r="DW81"/>
  <c r="DU81"/>
  <c r="DT81"/>
  <c r="DS81"/>
  <c r="DR81"/>
  <c r="DQ81"/>
  <c r="DP81"/>
  <c r="DO81"/>
  <c r="DN81"/>
  <c r="DM81"/>
  <c r="DK81"/>
  <c r="DI81"/>
  <c r="DG81"/>
  <c r="DF81"/>
  <c r="DD81"/>
  <c r="DC81"/>
  <c r="CZ81"/>
  <c r="CY81"/>
  <c r="CW81"/>
  <c r="CV81"/>
  <c r="CT81"/>
  <c r="CS81"/>
  <c r="CQ81"/>
  <c r="CP81"/>
  <c r="CO81"/>
  <c r="CM81"/>
  <c r="CL81"/>
  <c r="CJ81"/>
  <c r="CI81"/>
  <c r="CD81"/>
  <c r="CC81"/>
  <c r="CB81"/>
  <c r="CA81"/>
  <c r="BZ81"/>
  <c r="BU81"/>
  <c r="BV81" s="1"/>
  <c r="BT81"/>
  <c r="BR81"/>
  <c r="BQ81"/>
  <c r="BS81" s="1"/>
  <c r="BM81"/>
  <c r="BL81"/>
  <c r="BK81"/>
  <c r="BJ81"/>
  <c r="BI81"/>
  <c r="BH81"/>
  <c r="BG81"/>
  <c r="BC81"/>
  <c r="BA81"/>
  <c r="AZ81"/>
  <c r="AX81"/>
  <c r="AW81"/>
  <c r="AU81"/>
  <c r="AT81"/>
  <c r="AS81"/>
  <c r="AQ81"/>
  <c r="AP81"/>
  <c r="AN81"/>
  <c r="AM81"/>
  <c r="AK81"/>
  <c r="AJ81"/>
  <c r="AI81"/>
  <c r="AG81"/>
  <c r="AF81"/>
  <c r="AD81"/>
  <c r="AC81"/>
  <c r="AA81"/>
  <c r="Z81"/>
  <c r="Y81"/>
  <c r="W81"/>
  <c r="V81"/>
  <c r="T81"/>
  <c r="S81"/>
  <c r="Q81"/>
  <c r="P81"/>
  <c r="N81"/>
  <c r="M81"/>
  <c r="K81"/>
  <c r="J81"/>
  <c r="I81"/>
  <c r="G81"/>
  <c r="F81"/>
  <c r="LQ80"/>
  <c r="LP80"/>
  <c r="KS80"/>
  <c r="JR80"/>
  <c r="JH80"/>
  <c r="JG80"/>
  <c r="JE80"/>
  <c r="JD80"/>
  <c r="JB80"/>
  <c r="IY80"/>
  <c r="IX80"/>
  <c r="IW80"/>
  <c r="IU80"/>
  <c r="IR80"/>
  <c r="IN80"/>
  <c r="IM80"/>
  <c r="IO80" s="1"/>
  <c r="IK80"/>
  <c r="IH80"/>
  <c r="ID80"/>
  <c r="IC80"/>
  <c r="IA80"/>
  <c r="HX80"/>
  <c r="HT80"/>
  <c r="HS80"/>
  <c r="HQ80"/>
  <c r="HN80"/>
  <c r="HJ80"/>
  <c r="HK80" s="1"/>
  <c r="HI80"/>
  <c r="HG80"/>
  <c r="HD80"/>
  <c r="GZ80"/>
  <c r="GY80"/>
  <c r="GW80"/>
  <c r="GT80"/>
  <c r="GQ80"/>
  <c r="GP80"/>
  <c r="GO80"/>
  <c r="GM80"/>
  <c r="GJ80"/>
  <c r="GG80"/>
  <c r="GF80"/>
  <c r="GE80"/>
  <c r="GC80"/>
  <c r="FZ80"/>
  <c r="FV80"/>
  <c r="FU80"/>
  <c r="FS80"/>
  <c r="FQ80"/>
  <c r="FK80" s="1"/>
  <c r="FM80" s="1"/>
  <c r="FP80"/>
  <c r="FN80"/>
  <c r="FL80"/>
  <c r="FJ80"/>
  <c r="FG80"/>
  <c r="FF80"/>
  <c r="FD80"/>
  <c r="FB80"/>
  <c r="FA80"/>
  <c r="ET80"/>
  <c r="EQ80" s="1"/>
  <c r="ES80" s="1"/>
  <c r="EO80"/>
  <c r="EL80"/>
  <c r="EJ80"/>
  <c r="EG80"/>
  <c r="EI80" s="1"/>
  <c r="EE80"/>
  <c r="DM80"/>
  <c r="DJ80" s="1"/>
  <c r="DK80"/>
  <c r="DI80"/>
  <c r="DF80"/>
  <c r="DC80"/>
  <c r="DA80"/>
  <c r="CZ80"/>
  <c r="DB80" s="1"/>
  <c r="CN80"/>
  <c r="CK80"/>
  <c r="CG80"/>
  <c r="CH80" s="1"/>
  <c r="CF80"/>
  <c r="BX80"/>
  <c r="BW80"/>
  <c r="BL80"/>
  <c r="BI80"/>
  <c r="BE80"/>
  <c r="BD80"/>
  <c r="BB80"/>
  <c r="AY80"/>
  <c r="AU80"/>
  <c r="AT80"/>
  <c r="AK80"/>
  <c r="AJ80"/>
  <c r="AH80"/>
  <c r="AF80"/>
  <c r="AE80"/>
  <c r="AC80"/>
  <c r="AB80"/>
  <c r="AA80"/>
  <c r="Z80"/>
  <c r="R80"/>
  <c r="O80"/>
  <c r="K80"/>
  <c r="L80" s="1"/>
  <c r="J80"/>
  <c r="H80"/>
  <c r="Y94" i="3"/>
  <c r="X94"/>
  <c r="S94"/>
  <c r="Y93"/>
  <c r="X93"/>
  <c r="S93"/>
  <c r="Y92"/>
  <c r="X92"/>
  <c r="S92"/>
  <c r="Y91"/>
  <c r="X91"/>
  <c r="S91"/>
  <c r="Y90"/>
  <c r="X90"/>
  <c r="S90"/>
  <c r="Y89"/>
  <c r="X89"/>
  <c r="S89"/>
  <c r="Y88"/>
  <c r="X88"/>
  <c r="S88"/>
  <c r="Y87"/>
  <c r="X87"/>
  <c r="S87"/>
  <c r="Y86"/>
  <c r="X86"/>
  <c r="S86"/>
  <c r="Y85"/>
  <c r="X85"/>
  <c r="S85"/>
  <c r="Y84"/>
  <c r="X84"/>
  <c r="S84"/>
  <c r="Y83"/>
  <c r="X83"/>
  <c r="S83"/>
  <c r="Y82"/>
  <c r="X82"/>
  <c r="S82"/>
  <c r="Y81"/>
  <c r="X81"/>
  <c r="S81"/>
  <c r="Y80"/>
  <c r="X80"/>
  <c r="S80"/>
  <c r="Y79"/>
  <c r="X79"/>
  <c r="S79"/>
  <c r="Y78"/>
  <c r="X78"/>
  <c r="X77" s="1"/>
  <c r="S78"/>
  <c r="DB77"/>
  <c r="DA77"/>
  <c r="CY77"/>
  <c r="CX77"/>
  <c r="CV77"/>
  <c r="CU77"/>
  <c r="CS77"/>
  <c r="CR77"/>
  <c r="CP77"/>
  <c r="CO77"/>
  <c r="CM77"/>
  <c r="CL77"/>
  <c r="CJ77"/>
  <c r="CI77"/>
  <c r="CG77"/>
  <c r="CF77"/>
  <c r="CD77"/>
  <c r="CC77"/>
  <c r="CA77"/>
  <c r="BZ77"/>
  <c r="BX77"/>
  <c r="BW77"/>
  <c r="BU77"/>
  <c r="BT77"/>
  <c r="BR77"/>
  <c r="BQ77"/>
  <c r="BO77"/>
  <c r="BN77"/>
  <c r="BL77"/>
  <c r="BK77"/>
  <c r="BI77"/>
  <c r="BH77"/>
  <c r="BF77"/>
  <c r="BE77"/>
  <c r="BC77"/>
  <c r="BB77"/>
  <c r="AZ77"/>
  <c r="AY77"/>
  <c r="AW77"/>
  <c r="AV77"/>
  <c r="AT77"/>
  <c r="AS77"/>
  <c r="AQ77"/>
  <c r="AP77"/>
  <c r="AN77"/>
  <c r="AM77"/>
  <c r="AK77"/>
  <c r="AJ77"/>
  <c r="AH77"/>
  <c r="AG77"/>
  <c r="AE77"/>
  <c r="AD77"/>
  <c r="AB77"/>
  <c r="AA77"/>
  <c r="Y77"/>
  <c r="W77"/>
  <c r="U77"/>
  <c r="T77"/>
  <c r="S77"/>
  <c r="R77"/>
  <c r="Q77"/>
  <c r="O77"/>
  <c r="N77"/>
  <c r="L77"/>
  <c r="K77"/>
  <c r="I77"/>
  <c r="H77"/>
  <c r="F77"/>
  <c r="E77"/>
  <c r="DC76"/>
  <c r="CZ76"/>
  <c r="CW76"/>
  <c r="CT76"/>
  <c r="CQ76"/>
  <c r="CH76"/>
  <c r="CE76"/>
  <c r="CB76"/>
  <c r="BY76"/>
  <c r="BV76"/>
  <c r="BS76"/>
  <c r="BP76"/>
  <c r="BM76"/>
  <c r="BG76"/>
  <c r="BD76"/>
  <c r="BA76"/>
  <c r="AX76"/>
  <c r="AU76"/>
  <c r="AR76"/>
  <c r="AO76"/>
  <c r="AL76"/>
  <c r="AI76"/>
  <c r="AF76"/>
  <c r="AD76"/>
  <c r="AC76"/>
  <c r="AA76"/>
  <c r="Y76"/>
  <c r="X76"/>
  <c r="Z76" s="1"/>
  <c r="V76"/>
  <c r="P76"/>
  <c r="M76"/>
  <c r="J76"/>
  <c r="G76"/>
  <c r="T61" i="4"/>
  <c r="V61" s="1"/>
  <c r="DL81" i="2" l="1"/>
  <c r="ES81"/>
  <c r="BY81"/>
  <c r="ED80"/>
  <c r="EF80" s="1"/>
  <c r="BN81"/>
  <c r="BP81" s="1"/>
  <c r="BP84"/>
  <c r="V39" i="1" l="1"/>
  <c r="S39"/>
  <c r="M39"/>
  <c r="J39"/>
  <c r="LQ127" i="2"/>
  <c r="LP127"/>
  <c r="JH127"/>
  <c r="JG127"/>
  <c r="IX127"/>
  <c r="IW127"/>
  <c r="IN127"/>
  <c r="IM127"/>
  <c r="ID127"/>
  <c r="IC127"/>
  <c r="HT127"/>
  <c r="HS127"/>
  <c r="HJ127"/>
  <c r="HI127"/>
  <c r="GZ127"/>
  <c r="GY127"/>
  <c r="GP127"/>
  <c r="GO127"/>
  <c r="GF127"/>
  <c r="GE127"/>
  <c r="FV127"/>
  <c r="FW127" s="1"/>
  <c r="FU127"/>
  <c r="FB127"/>
  <c r="FA127"/>
  <c r="EV127"/>
  <c r="ER127"/>
  <c r="ES127" s="1"/>
  <c r="EQ127"/>
  <c r="EE127"/>
  <c r="ED127"/>
  <c r="DU127"/>
  <c r="DT127"/>
  <c r="DK127"/>
  <c r="DJ127"/>
  <c r="DA127"/>
  <c r="CZ127"/>
  <c r="CQ127"/>
  <c r="CP127"/>
  <c r="CG127"/>
  <c r="CF127"/>
  <c r="CB127"/>
  <c r="BX127"/>
  <c r="BW127"/>
  <c r="BO127"/>
  <c r="BN127"/>
  <c r="BE127"/>
  <c r="BD127"/>
  <c r="AU127"/>
  <c r="AT127"/>
  <c r="AK127"/>
  <c r="AJ127"/>
  <c r="AA127"/>
  <c r="Z127"/>
  <c r="K127"/>
  <c r="J127"/>
  <c r="LQ126"/>
  <c r="LP126"/>
  <c r="JU126"/>
  <c r="JH126"/>
  <c r="JG126"/>
  <c r="IX126"/>
  <c r="IW126"/>
  <c r="IN126"/>
  <c r="IM126"/>
  <c r="ID126"/>
  <c r="IC126"/>
  <c r="HT126"/>
  <c r="HS126"/>
  <c r="HJ126"/>
  <c r="HI126"/>
  <c r="GZ126"/>
  <c r="GY126"/>
  <c r="GP126"/>
  <c r="GO126"/>
  <c r="GF126"/>
  <c r="GE126"/>
  <c r="FV126"/>
  <c r="FW126" s="1"/>
  <c r="FU126"/>
  <c r="FB126"/>
  <c r="FA126"/>
  <c r="EV126"/>
  <c r="ER126"/>
  <c r="ES126" s="1"/>
  <c r="EQ126"/>
  <c r="EE126"/>
  <c r="ED126"/>
  <c r="DU126"/>
  <c r="DT126"/>
  <c r="DK126"/>
  <c r="DJ126"/>
  <c r="DA126"/>
  <c r="CZ126"/>
  <c r="CQ126"/>
  <c r="CP126"/>
  <c r="CG126"/>
  <c r="CF126"/>
  <c r="BX126"/>
  <c r="BW126"/>
  <c r="BO126"/>
  <c r="BN126"/>
  <c r="BE126"/>
  <c r="BD126"/>
  <c r="AU126"/>
  <c r="AT126"/>
  <c r="AK126"/>
  <c r="AJ126"/>
  <c r="AA126"/>
  <c r="Z126"/>
  <c r="K126"/>
  <c r="J126"/>
  <c r="LQ125"/>
  <c r="LP125"/>
  <c r="JU125"/>
  <c r="JH125"/>
  <c r="JG125"/>
  <c r="IX125"/>
  <c r="IW125"/>
  <c r="IN125"/>
  <c r="IM125"/>
  <c r="ID125"/>
  <c r="IC125"/>
  <c r="HT125"/>
  <c r="HS125"/>
  <c r="HJ125"/>
  <c r="HI125"/>
  <c r="GZ125"/>
  <c r="GY125"/>
  <c r="GP125"/>
  <c r="GO125"/>
  <c r="GF125"/>
  <c r="GE125"/>
  <c r="FV125"/>
  <c r="FW125" s="1"/>
  <c r="FU125"/>
  <c r="FB125"/>
  <c r="FA125"/>
  <c r="EV125"/>
  <c r="ER125"/>
  <c r="ES125" s="1"/>
  <c r="EQ125"/>
  <c r="EE125"/>
  <c r="ED125"/>
  <c r="DU125"/>
  <c r="DT125"/>
  <c r="DK125"/>
  <c r="DJ125"/>
  <c r="DA125"/>
  <c r="CZ125"/>
  <c r="CQ125"/>
  <c r="CP125"/>
  <c r="CG125"/>
  <c r="CF125"/>
  <c r="BX125"/>
  <c r="BW125"/>
  <c r="BO125"/>
  <c r="BN125"/>
  <c r="BE125"/>
  <c r="BD125"/>
  <c r="AU125"/>
  <c r="AT125"/>
  <c r="AK125"/>
  <c r="AJ125"/>
  <c r="AA125"/>
  <c r="Z125"/>
  <c r="K125"/>
  <c r="J125"/>
  <c r="LQ124"/>
  <c r="LP124"/>
  <c r="LP123" s="1"/>
  <c r="JU124"/>
  <c r="JH124"/>
  <c r="JG124"/>
  <c r="IX124"/>
  <c r="IW124"/>
  <c r="IW123" s="1"/>
  <c r="IN124"/>
  <c r="IM124"/>
  <c r="ID124"/>
  <c r="IC124"/>
  <c r="IA124"/>
  <c r="HT124"/>
  <c r="HS124"/>
  <c r="HJ124"/>
  <c r="HI124"/>
  <c r="GZ124"/>
  <c r="GY124"/>
  <c r="GP124"/>
  <c r="GO124"/>
  <c r="GF124"/>
  <c r="GE124"/>
  <c r="FW124"/>
  <c r="FV124"/>
  <c r="FU124"/>
  <c r="FB124"/>
  <c r="FA124"/>
  <c r="EV124"/>
  <c r="ER124"/>
  <c r="ES124" s="1"/>
  <c r="EQ124"/>
  <c r="EE124"/>
  <c r="ED124"/>
  <c r="DU124"/>
  <c r="DT124"/>
  <c r="DK124"/>
  <c r="DJ124"/>
  <c r="DA124"/>
  <c r="CZ124"/>
  <c r="CQ124"/>
  <c r="CP124"/>
  <c r="CG124"/>
  <c r="CF124"/>
  <c r="CB124"/>
  <c r="BX124"/>
  <c r="BW124"/>
  <c r="BV124"/>
  <c r="BS124"/>
  <c r="BO124"/>
  <c r="BN124"/>
  <c r="BE124"/>
  <c r="BD124"/>
  <c r="AU124"/>
  <c r="AT124"/>
  <c r="AK124"/>
  <c r="AJ124"/>
  <c r="AA124"/>
  <c r="Z124"/>
  <c r="K124"/>
  <c r="J124"/>
  <c r="MC123"/>
  <c r="MD123" s="1"/>
  <c r="MB123"/>
  <c r="LZ123"/>
  <c r="MA123" s="1"/>
  <c r="LY123"/>
  <c r="LW123"/>
  <c r="LV123"/>
  <c r="LT123"/>
  <c r="LS123"/>
  <c r="LQ123"/>
  <c r="LO123"/>
  <c r="LM123"/>
  <c r="LN123" s="1"/>
  <c r="LL123"/>
  <c r="LJ123"/>
  <c r="LK123" s="1"/>
  <c r="LI123"/>
  <c r="LG123"/>
  <c r="LF123"/>
  <c r="LH123" s="1"/>
  <c r="LE123"/>
  <c r="LD123"/>
  <c r="LC123"/>
  <c r="LA123"/>
  <c r="LB123" s="1"/>
  <c r="KZ123"/>
  <c r="KX123"/>
  <c r="KY123" s="1"/>
  <c r="KW123"/>
  <c r="KU123"/>
  <c r="KT123"/>
  <c r="KV123" s="1"/>
  <c r="KS123"/>
  <c r="KR123"/>
  <c r="KQ123"/>
  <c r="KO123"/>
  <c r="KN123"/>
  <c r="KL123"/>
  <c r="KK123"/>
  <c r="KI123"/>
  <c r="KH123"/>
  <c r="KF123"/>
  <c r="KE123"/>
  <c r="KC123"/>
  <c r="KB123"/>
  <c r="JZ123"/>
  <c r="JY123"/>
  <c r="JW123"/>
  <c r="JV123"/>
  <c r="JT123"/>
  <c r="JS123"/>
  <c r="JU123" s="1"/>
  <c r="JQ123"/>
  <c r="JP123"/>
  <c r="JN123"/>
  <c r="JM123"/>
  <c r="JK123"/>
  <c r="JJ123"/>
  <c r="JH123"/>
  <c r="JG123"/>
  <c r="JF123"/>
  <c r="JD123"/>
  <c r="JC123"/>
  <c r="JA123"/>
  <c r="IZ123"/>
  <c r="IX123"/>
  <c r="IV123"/>
  <c r="IT123"/>
  <c r="IS123"/>
  <c r="IQ123"/>
  <c r="IP123"/>
  <c r="IN123"/>
  <c r="IM123"/>
  <c r="IL123"/>
  <c r="IJ123"/>
  <c r="II123"/>
  <c r="IG123"/>
  <c r="IF123"/>
  <c r="ID123"/>
  <c r="IC123"/>
  <c r="IB123"/>
  <c r="IA123"/>
  <c r="HZ123"/>
  <c r="HY123"/>
  <c r="HW123"/>
  <c r="HV123"/>
  <c r="HT123"/>
  <c r="HS123"/>
  <c r="HR123"/>
  <c r="HP123"/>
  <c r="HO123"/>
  <c r="HM123"/>
  <c r="HL123"/>
  <c r="HJ123"/>
  <c r="HI123"/>
  <c r="HH123"/>
  <c r="HF123"/>
  <c r="HE123"/>
  <c r="HC123"/>
  <c r="HB123"/>
  <c r="GZ123"/>
  <c r="GY123"/>
  <c r="GX123"/>
  <c r="GV123"/>
  <c r="GU123"/>
  <c r="GS123"/>
  <c r="GR123"/>
  <c r="GP123"/>
  <c r="GO123"/>
  <c r="GN123"/>
  <c r="GL123"/>
  <c r="GK123"/>
  <c r="GI123"/>
  <c r="GH123"/>
  <c r="GF123"/>
  <c r="GE123"/>
  <c r="GD123"/>
  <c r="GB123"/>
  <c r="GA123"/>
  <c r="FY123"/>
  <c r="FX123"/>
  <c r="FV123"/>
  <c r="FU123"/>
  <c r="FT123"/>
  <c r="FR123"/>
  <c r="FQ123"/>
  <c r="FO123"/>
  <c r="FN123"/>
  <c r="FL123"/>
  <c r="FK123"/>
  <c r="FJ123"/>
  <c r="FH123"/>
  <c r="FG123"/>
  <c r="FE123"/>
  <c r="FD123"/>
  <c r="FB123"/>
  <c r="FA123"/>
  <c r="EZ123"/>
  <c r="EV123"/>
  <c r="EU123"/>
  <c r="ET123"/>
  <c r="ER123"/>
  <c r="EQ123"/>
  <c r="EP123"/>
  <c r="EN123"/>
  <c r="EM123"/>
  <c r="EK123"/>
  <c r="EJ123"/>
  <c r="EH123"/>
  <c r="EG123"/>
  <c r="EE123"/>
  <c r="ED123"/>
  <c r="EC123"/>
  <c r="EA123"/>
  <c r="DZ123"/>
  <c r="DX123"/>
  <c r="DW123"/>
  <c r="DU123"/>
  <c r="DT123"/>
  <c r="DS123"/>
  <c r="DQ123"/>
  <c r="DP123"/>
  <c r="DN123"/>
  <c r="DM123"/>
  <c r="DK123"/>
  <c r="DJ123"/>
  <c r="DI123"/>
  <c r="DA123"/>
  <c r="CZ123"/>
  <c r="CY123"/>
  <c r="CW123"/>
  <c r="CV123"/>
  <c r="CT123"/>
  <c r="CS123"/>
  <c r="CQ123"/>
  <c r="CP123"/>
  <c r="CO123"/>
  <c r="CM123"/>
  <c r="CL123"/>
  <c r="CJ123"/>
  <c r="CI123"/>
  <c r="CG123"/>
  <c r="CF123"/>
  <c r="CB123"/>
  <c r="CA123"/>
  <c r="BZ123"/>
  <c r="BY123"/>
  <c r="BX123"/>
  <c r="BW123"/>
  <c r="BU123"/>
  <c r="BT123"/>
  <c r="BR123"/>
  <c r="BQ123"/>
  <c r="BO123"/>
  <c r="BN123"/>
  <c r="BM123"/>
  <c r="BK123"/>
  <c r="BJ123"/>
  <c r="BH123"/>
  <c r="BG123"/>
  <c r="BE123"/>
  <c r="BD123"/>
  <c r="BC123"/>
  <c r="BA123"/>
  <c r="AZ123"/>
  <c r="AX123"/>
  <c r="AW123"/>
  <c r="AU123"/>
  <c r="AT123"/>
  <c r="AS123"/>
  <c r="AQ123"/>
  <c r="AP123"/>
  <c r="AN123"/>
  <c r="AM123"/>
  <c r="AK123"/>
  <c r="AJ123"/>
  <c r="AI123"/>
  <c r="AG123"/>
  <c r="AF123"/>
  <c r="AD123"/>
  <c r="AC123"/>
  <c r="AA123"/>
  <c r="Z123"/>
  <c r="Y123"/>
  <c r="W123"/>
  <c r="V123"/>
  <c r="T123"/>
  <c r="S123"/>
  <c r="Q123"/>
  <c r="P123"/>
  <c r="N123"/>
  <c r="M123"/>
  <c r="K123"/>
  <c r="J123"/>
  <c r="I123"/>
  <c r="G123"/>
  <c r="F123"/>
  <c r="LQ122"/>
  <c r="LP122"/>
  <c r="KG122"/>
  <c r="JU122"/>
  <c r="JH122"/>
  <c r="JG122"/>
  <c r="JE122"/>
  <c r="JB122"/>
  <c r="IX122"/>
  <c r="IY122" s="1"/>
  <c r="IW122"/>
  <c r="IN122"/>
  <c r="IM122"/>
  <c r="IO122" s="1"/>
  <c r="IK122"/>
  <c r="IH122"/>
  <c r="ID122"/>
  <c r="IE122" s="1"/>
  <c r="IC122"/>
  <c r="HT122"/>
  <c r="HS122"/>
  <c r="HQ122"/>
  <c r="HN122"/>
  <c r="HJ122"/>
  <c r="HI122"/>
  <c r="HK122" s="1"/>
  <c r="GZ122"/>
  <c r="GY122"/>
  <c r="GW122"/>
  <c r="GT122"/>
  <c r="GQ122"/>
  <c r="GP122"/>
  <c r="GO122"/>
  <c r="GM122"/>
  <c r="GJ122"/>
  <c r="GF122"/>
  <c r="GE122"/>
  <c r="GG122" s="1"/>
  <c r="GC122"/>
  <c r="FZ122"/>
  <c r="FV122"/>
  <c r="FW122" s="1"/>
  <c r="FU122"/>
  <c r="FL122"/>
  <c r="FK122"/>
  <c r="FB122"/>
  <c r="FA122"/>
  <c r="ER122"/>
  <c r="EQ122"/>
  <c r="EE122"/>
  <c r="ED122"/>
  <c r="DU122"/>
  <c r="DT122"/>
  <c r="DK122"/>
  <c r="DJ122"/>
  <c r="DA122"/>
  <c r="CZ122"/>
  <c r="CQ122"/>
  <c r="CP122"/>
  <c r="CN122"/>
  <c r="CK122"/>
  <c r="CG122"/>
  <c r="CH122" s="1"/>
  <c r="CF122"/>
  <c r="BX122"/>
  <c r="BW122"/>
  <c r="BO122"/>
  <c r="BN122"/>
  <c r="BE122"/>
  <c r="BD122"/>
  <c r="BB122"/>
  <c r="AY122"/>
  <c r="AU122"/>
  <c r="AT122"/>
  <c r="AK122"/>
  <c r="AJ122"/>
  <c r="AH122"/>
  <c r="AE122"/>
  <c r="AB122"/>
  <c r="AA122"/>
  <c r="Z122"/>
  <c r="U122"/>
  <c r="R122"/>
  <c r="K122"/>
  <c r="J122"/>
  <c r="H122"/>
  <c r="Y119" i="3"/>
  <c r="X119"/>
  <c r="X116" s="1"/>
  <c r="S119"/>
  <c r="Y118"/>
  <c r="X118"/>
  <c r="S118"/>
  <c r="Y117"/>
  <c r="Y116" s="1"/>
  <c r="X117"/>
  <c r="S117"/>
  <c r="DB116"/>
  <c r="DA116"/>
  <c r="CY116"/>
  <c r="CX116"/>
  <c r="CV116"/>
  <c r="CU116"/>
  <c r="CS116"/>
  <c r="CR116"/>
  <c r="CP116"/>
  <c r="CO116"/>
  <c r="CM116"/>
  <c r="CL116"/>
  <c r="CJ116"/>
  <c r="CI116"/>
  <c r="CG116"/>
  <c r="CF116"/>
  <c r="CD116"/>
  <c r="CC116"/>
  <c r="CA116"/>
  <c r="BZ116"/>
  <c r="BX116"/>
  <c r="BW116"/>
  <c r="BU116"/>
  <c r="BT116"/>
  <c r="BR116"/>
  <c r="BQ116"/>
  <c r="BO116"/>
  <c r="BN116"/>
  <c r="BL116"/>
  <c r="BK116"/>
  <c r="BI116"/>
  <c r="BH116"/>
  <c r="BF116"/>
  <c r="BE116"/>
  <c r="BC116"/>
  <c r="BB116"/>
  <c r="AZ116"/>
  <c r="AY116"/>
  <c r="AW116"/>
  <c r="AV116"/>
  <c r="AT116"/>
  <c r="AS116"/>
  <c r="AQ116"/>
  <c r="AP116"/>
  <c r="AN116"/>
  <c r="AM116"/>
  <c r="AK116"/>
  <c r="AJ116"/>
  <c r="AH116"/>
  <c r="AG116"/>
  <c r="AE116"/>
  <c r="AD116"/>
  <c r="AB116"/>
  <c r="AA116"/>
  <c r="W116"/>
  <c r="U116"/>
  <c r="T116"/>
  <c r="R116"/>
  <c r="Q116"/>
  <c r="S116" s="1"/>
  <c r="O116"/>
  <c r="N116"/>
  <c r="L116"/>
  <c r="K116"/>
  <c r="I116"/>
  <c r="H116"/>
  <c r="F116"/>
  <c r="E116"/>
  <c r="DC115"/>
  <c r="CZ115"/>
  <c r="CW115"/>
  <c r="CT115"/>
  <c r="CQ115"/>
  <c r="CH115"/>
  <c r="CB115"/>
  <c r="BV115"/>
  <c r="BS115"/>
  <c r="BP115"/>
  <c r="BM115"/>
  <c r="BG115"/>
  <c r="BD115"/>
  <c r="BA115"/>
  <c r="AX115"/>
  <c r="AU115"/>
  <c r="AR115"/>
  <c r="AO115"/>
  <c r="AL115"/>
  <c r="AI115"/>
  <c r="AF115"/>
  <c r="AC115"/>
  <c r="Y115"/>
  <c r="Z115" s="1"/>
  <c r="X115"/>
  <c r="V115"/>
  <c r="P115"/>
  <c r="M115"/>
  <c r="J115"/>
  <c r="G115"/>
  <c r="LQ69" i="2" l="1"/>
  <c r="LP69"/>
  <c r="JU69"/>
  <c r="JH69"/>
  <c r="JG69"/>
  <c r="IX69"/>
  <c r="IW69"/>
  <c r="IN69"/>
  <c r="IM69"/>
  <c r="ID69"/>
  <c r="IC69"/>
  <c r="HT69"/>
  <c r="HS69"/>
  <c r="HJ69"/>
  <c r="HI69"/>
  <c r="GZ69"/>
  <c r="GY69"/>
  <c r="GP69"/>
  <c r="GO69"/>
  <c r="GF69"/>
  <c r="GE69"/>
  <c r="FV69"/>
  <c r="FU69"/>
  <c r="FB69"/>
  <c r="FA69"/>
  <c r="ER69"/>
  <c r="EQ69"/>
  <c r="EE69"/>
  <c r="ED69"/>
  <c r="DU69"/>
  <c r="DT69"/>
  <c r="DK69"/>
  <c r="DJ69"/>
  <c r="DA69"/>
  <c r="CZ69"/>
  <c r="CQ69"/>
  <c r="CP69"/>
  <c r="CG69"/>
  <c r="CF69"/>
  <c r="BX69"/>
  <c r="BW69"/>
  <c r="BE69"/>
  <c r="BD69"/>
  <c r="AU69"/>
  <c r="AT69"/>
  <c r="AK69"/>
  <c r="AJ69"/>
  <c r="AA69"/>
  <c r="Z69"/>
  <c r="K69"/>
  <c r="J69"/>
  <c r="LX68"/>
  <c r="LU68"/>
  <c r="LQ68"/>
  <c r="LR68" s="1"/>
  <c r="LP68"/>
  <c r="JU68"/>
  <c r="JH68"/>
  <c r="JG68"/>
  <c r="IX68"/>
  <c r="IW68"/>
  <c r="IN68"/>
  <c r="IM68"/>
  <c r="ID68"/>
  <c r="IC68"/>
  <c r="HT68"/>
  <c r="HS68"/>
  <c r="HJ68"/>
  <c r="HI68"/>
  <c r="GZ68"/>
  <c r="GY68"/>
  <c r="GP68"/>
  <c r="GO68"/>
  <c r="GF68"/>
  <c r="GE68"/>
  <c r="FV68"/>
  <c r="FU68"/>
  <c r="FB68"/>
  <c r="FA68"/>
  <c r="ER68"/>
  <c r="EQ68"/>
  <c r="EE68"/>
  <c r="ED68"/>
  <c r="DU68"/>
  <c r="DT68"/>
  <c r="DK68"/>
  <c r="DJ68"/>
  <c r="DA68"/>
  <c r="CZ68"/>
  <c r="CQ68"/>
  <c r="CP68"/>
  <c r="CG68"/>
  <c r="CF68"/>
  <c r="BX68"/>
  <c r="BW68"/>
  <c r="BE68"/>
  <c r="BD68"/>
  <c r="AU68"/>
  <c r="AT68"/>
  <c r="AK68"/>
  <c r="AJ68"/>
  <c r="AA68"/>
  <c r="Z68"/>
  <c r="K68"/>
  <c r="J68"/>
  <c r="LQ67"/>
  <c r="LP67"/>
  <c r="JH67"/>
  <c r="JG67"/>
  <c r="IX67"/>
  <c r="IW67"/>
  <c r="IN67"/>
  <c r="IM67"/>
  <c r="ID67"/>
  <c r="IC67"/>
  <c r="HT67"/>
  <c r="HS67"/>
  <c r="HJ67"/>
  <c r="HI67"/>
  <c r="GZ67"/>
  <c r="GY67"/>
  <c r="GP67"/>
  <c r="GO67"/>
  <c r="GF67"/>
  <c r="GE67"/>
  <c r="FV67"/>
  <c r="FU67"/>
  <c r="FB67"/>
  <c r="FA67"/>
  <c r="ER67"/>
  <c r="EQ67"/>
  <c r="EE67"/>
  <c r="ED67"/>
  <c r="DU67"/>
  <c r="DT67"/>
  <c r="DK67"/>
  <c r="DJ67"/>
  <c r="DA67"/>
  <c r="CZ67"/>
  <c r="CQ67"/>
  <c r="CP67"/>
  <c r="CG67"/>
  <c r="CF67"/>
  <c r="CE67"/>
  <c r="BX67"/>
  <c r="BW67"/>
  <c r="BE67"/>
  <c r="BD67"/>
  <c r="AU67"/>
  <c r="AT67"/>
  <c r="AK67"/>
  <c r="AJ67"/>
  <c r="AA67"/>
  <c r="Z67"/>
  <c r="K67"/>
  <c r="J67"/>
  <c r="LQ66"/>
  <c r="LP66"/>
  <c r="JH66"/>
  <c r="JG66"/>
  <c r="IX66"/>
  <c r="IW66"/>
  <c r="IN66"/>
  <c r="IM66"/>
  <c r="ID66"/>
  <c r="IC66"/>
  <c r="HT66"/>
  <c r="HS66"/>
  <c r="HJ66"/>
  <c r="HI66"/>
  <c r="GZ66"/>
  <c r="GY66"/>
  <c r="GP66"/>
  <c r="GO66"/>
  <c r="GF66"/>
  <c r="GE66"/>
  <c r="FV66"/>
  <c r="FU66"/>
  <c r="FB66"/>
  <c r="FA66"/>
  <c r="ER66"/>
  <c r="EQ66"/>
  <c r="EE66"/>
  <c r="ED66"/>
  <c r="DU66"/>
  <c r="DT66"/>
  <c r="DK66"/>
  <c r="DJ66"/>
  <c r="DA66"/>
  <c r="CZ66"/>
  <c r="CQ66"/>
  <c r="CP66"/>
  <c r="CG66"/>
  <c r="CF66"/>
  <c r="BX66"/>
  <c r="BW66"/>
  <c r="BE66"/>
  <c r="BD66"/>
  <c r="AU66"/>
  <c r="AT66"/>
  <c r="AK66"/>
  <c r="AJ66"/>
  <c r="AA66"/>
  <c r="Z66"/>
  <c r="K66"/>
  <c r="J66"/>
  <c r="LQ65"/>
  <c r="LP65"/>
  <c r="JU65"/>
  <c r="JH65"/>
  <c r="JG65"/>
  <c r="IX65"/>
  <c r="IW65"/>
  <c r="IN65"/>
  <c r="IM65"/>
  <c r="ID65"/>
  <c r="IC65"/>
  <c r="HT65"/>
  <c r="HS65"/>
  <c r="HJ65"/>
  <c r="HI65"/>
  <c r="GZ65"/>
  <c r="GY65"/>
  <c r="GP65"/>
  <c r="GO65"/>
  <c r="GF65"/>
  <c r="GE65"/>
  <c r="FV65"/>
  <c r="FU65"/>
  <c r="FB65"/>
  <c r="FA65"/>
  <c r="ER65"/>
  <c r="EQ65"/>
  <c r="EE65"/>
  <c r="ED65"/>
  <c r="DU65"/>
  <c r="DT65"/>
  <c r="DK65"/>
  <c r="DJ65"/>
  <c r="DA65"/>
  <c r="CZ65"/>
  <c r="CX65"/>
  <c r="CU65"/>
  <c r="CQ65"/>
  <c r="CP65"/>
  <c r="CG65"/>
  <c r="CF65"/>
  <c r="BX65"/>
  <c r="BW65"/>
  <c r="BE65"/>
  <c r="BD65"/>
  <c r="AU65"/>
  <c r="AT65"/>
  <c r="AK65"/>
  <c r="AJ65"/>
  <c r="AA65"/>
  <c r="Z65"/>
  <c r="K65"/>
  <c r="J65"/>
  <c r="LQ64"/>
  <c r="LP64"/>
  <c r="JU64"/>
  <c r="JH64"/>
  <c r="JG64"/>
  <c r="IX64"/>
  <c r="IW64"/>
  <c r="IN64"/>
  <c r="IM64"/>
  <c r="ID64"/>
  <c r="IC64"/>
  <c r="HT64"/>
  <c r="HS64"/>
  <c r="HJ64"/>
  <c r="HI64"/>
  <c r="GZ64"/>
  <c r="GY64"/>
  <c r="GP64"/>
  <c r="GO64"/>
  <c r="GF64"/>
  <c r="GE64"/>
  <c r="FV64"/>
  <c r="FU64"/>
  <c r="FB64"/>
  <c r="FA64"/>
  <c r="ER64"/>
  <c r="EQ64"/>
  <c r="EE64"/>
  <c r="ED64"/>
  <c r="DU64"/>
  <c r="DT64"/>
  <c r="DK64"/>
  <c r="DJ64"/>
  <c r="DA64"/>
  <c r="CZ64"/>
  <c r="CQ64"/>
  <c r="CP64"/>
  <c r="CG64"/>
  <c r="CF64"/>
  <c r="BX64"/>
  <c r="BW64"/>
  <c r="BE64"/>
  <c r="BD64"/>
  <c r="AU64"/>
  <c r="AT64"/>
  <c r="AK64"/>
  <c r="AJ64"/>
  <c r="AA64"/>
  <c r="Z64"/>
  <c r="K64"/>
  <c r="J64"/>
  <c r="LQ63"/>
  <c r="LP63"/>
  <c r="KM63"/>
  <c r="KJ63"/>
  <c r="KG63"/>
  <c r="KD63"/>
  <c r="KA63"/>
  <c r="JX63"/>
  <c r="JH63"/>
  <c r="JG63"/>
  <c r="IX63"/>
  <c r="IW63"/>
  <c r="IN63"/>
  <c r="IM63"/>
  <c r="ID63"/>
  <c r="IC63"/>
  <c r="HT63"/>
  <c r="HS63"/>
  <c r="HJ63"/>
  <c r="HI63"/>
  <c r="GZ63"/>
  <c r="GY63"/>
  <c r="GP63"/>
  <c r="GO63"/>
  <c r="GF63"/>
  <c r="GE63"/>
  <c r="FV63"/>
  <c r="FU63"/>
  <c r="FB63"/>
  <c r="FA63"/>
  <c r="EV63"/>
  <c r="ER63"/>
  <c r="EQ63"/>
  <c r="EE63"/>
  <c r="ED63"/>
  <c r="DU63"/>
  <c r="DT63"/>
  <c r="DK63"/>
  <c r="DJ63"/>
  <c r="DA63"/>
  <c r="CZ63"/>
  <c r="CQ63"/>
  <c r="CP63"/>
  <c r="CG63"/>
  <c r="CF63"/>
  <c r="CB63"/>
  <c r="BX63"/>
  <c r="BY63" s="1"/>
  <c r="BW63"/>
  <c r="BE63"/>
  <c r="BD63"/>
  <c r="AU63"/>
  <c r="AT63"/>
  <c r="AK63"/>
  <c r="AJ63"/>
  <c r="AA63"/>
  <c r="Z63"/>
  <c r="K63"/>
  <c r="J63"/>
  <c r="LQ62"/>
  <c r="LP62"/>
  <c r="JU62"/>
  <c r="JH62"/>
  <c r="JG62"/>
  <c r="IX62"/>
  <c r="IW62"/>
  <c r="IN62"/>
  <c r="IM62"/>
  <c r="ID62"/>
  <c r="IC62"/>
  <c r="HT62"/>
  <c r="HS62"/>
  <c r="HJ62"/>
  <c r="HI62"/>
  <c r="GZ62"/>
  <c r="GY62"/>
  <c r="GP62"/>
  <c r="GO62"/>
  <c r="GF62"/>
  <c r="GE62"/>
  <c r="FV62"/>
  <c r="FU62"/>
  <c r="FB62"/>
  <c r="FA62"/>
  <c r="ER62"/>
  <c r="EQ62"/>
  <c r="EE62"/>
  <c r="ED62"/>
  <c r="DU62"/>
  <c r="DT62"/>
  <c r="DK62"/>
  <c r="DJ62"/>
  <c r="DA62"/>
  <c r="CZ62"/>
  <c r="CQ62"/>
  <c r="CP62"/>
  <c r="CG62"/>
  <c r="CF62"/>
  <c r="BX62"/>
  <c r="BW62"/>
  <c r="BE62"/>
  <c r="BD62"/>
  <c r="AU62"/>
  <c r="AT62"/>
  <c r="AK62"/>
  <c r="AJ62"/>
  <c r="AA62"/>
  <c r="Z62"/>
  <c r="K62"/>
  <c r="J62"/>
  <c r="LQ61"/>
  <c r="LP61"/>
  <c r="LP60" s="1"/>
  <c r="KM61"/>
  <c r="KJ61"/>
  <c r="KG61"/>
  <c r="KD61"/>
  <c r="KA61"/>
  <c r="JX61"/>
  <c r="JU61"/>
  <c r="JH61"/>
  <c r="JH60" s="1"/>
  <c r="JG61"/>
  <c r="JG60" s="1"/>
  <c r="IX61"/>
  <c r="IW61"/>
  <c r="IN61"/>
  <c r="IM61"/>
  <c r="ID61"/>
  <c r="ID60" s="1"/>
  <c r="IC61"/>
  <c r="HT61"/>
  <c r="HS61"/>
  <c r="HS60" s="1"/>
  <c r="HJ61"/>
  <c r="HI61"/>
  <c r="GZ61"/>
  <c r="GY61"/>
  <c r="GP61"/>
  <c r="GP60" s="1"/>
  <c r="GO61"/>
  <c r="GF61"/>
  <c r="GE61"/>
  <c r="GE60" s="1"/>
  <c r="FV61"/>
  <c r="FU61"/>
  <c r="FB61"/>
  <c r="FA61"/>
  <c r="FA60" s="1"/>
  <c r="EY61"/>
  <c r="ER61"/>
  <c r="ES61" s="1"/>
  <c r="EQ61"/>
  <c r="EE61"/>
  <c r="ED61"/>
  <c r="DU61"/>
  <c r="DT61"/>
  <c r="DK61"/>
  <c r="DJ61"/>
  <c r="DA61"/>
  <c r="CZ61"/>
  <c r="CZ60" s="1"/>
  <c r="CQ61"/>
  <c r="CP61"/>
  <c r="CG61"/>
  <c r="CF61"/>
  <c r="CE61"/>
  <c r="BX61"/>
  <c r="BW61"/>
  <c r="BV61"/>
  <c r="BS61"/>
  <c r="BO61"/>
  <c r="BP61" s="1"/>
  <c r="BN61"/>
  <c r="BN60" s="1"/>
  <c r="BP60" s="1"/>
  <c r="BE61"/>
  <c r="BD61"/>
  <c r="AU61"/>
  <c r="AT61"/>
  <c r="AK61"/>
  <c r="AJ61"/>
  <c r="AA61"/>
  <c r="Z61"/>
  <c r="Z60" s="1"/>
  <c r="K61"/>
  <c r="J61"/>
  <c r="MC60"/>
  <c r="MD60" s="1"/>
  <c r="MB60"/>
  <c r="LZ60"/>
  <c r="MA60" s="1"/>
  <c r="LY60"/>
  <c r="LW60"/>
  <c r="LV60"/>
  <c r="LX60" s="1"/>
  <c r="LU60"/>
  <c r="LT60"/>
  <c r="LS60"/>
  <c r="LQ60"/>
  <c r="LR60" s="1"/>
  <c r="LO60"/>
  <c r="LM60"/>
  <c r="LN60" s="1"/>
  <c r="LL60"/>
  <c r="LJ60"/>
  <c r="LK60" s="1"/>
  <c r="LI60"/>
  <c r="LG60"/>
  <c r="LF60"/>
  <c r="LH60" s="1"/>
  <c r="LE60"/>
  <c r="LD60"/>
  <c r="LC60"/>
  <c r="LA60"/>
  <c r="LB60" s="1"/>
  <c r="KZ60"/>
  <c r="KX60"/>
  <c r="KY60" s="1"/>
  <c r="KW60"/>
  <c r="KU60"/>
  <c r="KT60"/>
  <c r="KV60" s="1"/>
  <c r="KS60"/>
  <c r="KR60"/>
  <c r="KQ60"/>
  <c r="KO60"/>
  <c r="KP60" s="1"/>
  <c r="KN60"/>
  <c r="KL60"/>
  <c r="KM60" s="1"/>
  <c r="KK60"/>
  <c r="KI60"/>
  <c r="KH60"/>
  <c r="KJ60" s="1"/>
  <c r="KG60"/>
  <c r="KF60"/>
  <c r="KE60"/>
  <c r="KC60"/>
  <c r="KD60" s="1"/>
  <c r="KB60"/>
  <c r="JZ60"/>
  <c r="KA60" s="1"/>
  <c r="JY60"/>
  <c r="JW60"/>
  <c r="JV60"/>
  <c r="JX60" s="1"/>
  <c r="JU60"/>
  <c r="JT60"/>
  <c r="JS60"/>
  <c r="JQ60"/>
  <c r="JP60"/>
  <c r="JN60"/>
  <c r="JM60"/>
  <c r="JK60"/>
  <c r="JJ60"/>
  <c r="JF60"/>
  <c r="JD60"/>
  <c r="JC60"/>
  <c r="JA60"/>
  <c r="IZ60"/>
  <c r="IX60"/>
  <c r="IW60"/>
  <c r="IV60"/>
  <c r="IT60"/>
  <c r="IS60"/>
  <c r="IQ60"/>
  <c r="IP60"/>
  <c r="IN60"/>
  <c r="IM60"/>
  <c r="IL60"/>
  <c r="IJ60"/>
  <c r="II60"/>
  <c r="IG60"/>
  <c r="IF60"/>
  <c r="IC60"/>
  <c r="IB60"/>
  <c r="HZ60"/>
  <c r="HY60"/>
  <c r="HW60"/>
  <c r="HV60"/>
  <c r="HT60"/>
  <c r="HR60"/>
  <c r="HP60"/>
  <c r="HO60"/>
  <c r="HM60"/>
  <c r="HL60"/>
  <c r="HJ60"/>
  <c r="HI60"/>
  <c r="HH60"/>
  <c r="HF60"/>
  <c r="HE60"/>
  <c r="HC60"/>
  <c r="HB60"/>
  <c r="GZ60"/>
  <c r="GY60"/>
  <c r="GX60"/>
  <c r="GV60"/>
  <c r="GU60"/>
  <c r="GS60"/>
  <c r="GR60"/>
  <c r="GO60"/>
  <c r="GN60"/>
  <c r="GL60"/>
  <c r="GK60"/>
  <c r="GI60"/>
  <c r="GH60"/>
  <c r="GF60"/>
  <c r="GD60"/>
  <c r="GB60"/>
  <c r="GA60"/>
  <c r="FY60"/>
  <c r="FX60"/>
  <c r="FV60"/>
  <c r="FU60"/>
  <c r="FT60"/>
  <c r="FR60"/>
  <c r="FQ60"/>
  <c r="FO60"/>
  <c r="FN60"/>
  <c r="FL60"/>
  <c r="FK60"/>
  <c r="FH60"/>
  <c r="FG60"/>
  <c r="FE60"/>
  <c r="FD60"/>
  <c r="FB60"/>
  <c r="EZ60"/>
  <c r="EY60"/>
  <c r="EX60"/>
  <c r="EW60"/>
  <c r="EU60"/>
  <c r="EV60" s="1"/>
  <c r="ET60"/>
  <c r="ER60"/>
  <c r="ES60" s="1"/>
  <c r="EQ60"/>
  <c r="EP60"/>
  <c r="EN60"/>
  <c r="EM60"/>
  <c r="EK60"/>
  <c r="EJ60"/>
  <c r="EH60"/>
  <c r="EG60"/>
  <c r="EE60"/>
  <c r="ED60"/>
  <c r="EC60"/>
  <c r="EA60"/>
  <c r="DZ60"/>
  <c r="DX60"/>
  <c r="DW60"/>
  <c r="DU60"/>
  <c r="DT60"/>
  <c r="DS60"/>
  <c r="DQ60"/>
  <c r="DP60"/>
  <c r="DN60"/>
  <c r="DM60"/>
  <c r="DK60"/>
  <c r="DJ60"/>
  <c r="DI60"/>
  <c r="DA60"/>
  <c r="CY60"/>
  <c r="CX60"/>
  <c r="CW60"/>
  <c r="CV60"/>
  <c r="CT60"/>
  <c r="CU60" s="1"/>
  <c r="CS60"/>
  <c r="CQ60"/>
  <c r="CP60"/>
  <c r="CO60"/>
  <c r="CM60"/>
  <c r="CL60"/>
  <c r="CN60" s="1"/>
  <c r="CK60"/>
  <c r="CJ60"/>
  <c r="CI60"/>
  <c r="CG60"/>
  <c r="CF60"/>
  <c r="CE60"/>
  <c r="CD60"/>
  <c r="CC60"/>
  <c r="CB60"/>
  <c r="CA60"/>
  <c r="BZ60"/>
  <c r="BX60"/>
  <c r="BY60" s="1"/>
  <c r="BW60"/>
  <c r="BU60"/>
  <c r="BV60" s="1"/>
  <c r="BT60"/>
  <c r="BR60"/>
  <c r="BQ60"/>
  <c r="BS60" s="1"/>
  <c r="BO60"/>
  <c r="BM60"/>
  <c r="BK60"/>
  <c r="BJ60"/>
  <c r="BH60"/>
  <c r="BG60"/>
  <c r="BE60"/>
  <c r="BD60"/>
  <c r="BC60"/>
  <c r="BA60"/>
  <c r="AZ60"/>
  <c r="AX60"/>
  <c r="AW60"/>
  <c r="AU60"/>
  <c r="AT60"/>
  <c r="AS60"/>
  <c r="AQ60"/>
  <c r="AP60"/>
  <c r="AN60"/>
  <c r="AM60"/>
  <c r="AK60"/>
  <c r="AJ60"/>
  <c r="AI60"/>
  <c r="AG60"/>
  <c r="AF60"/>
  <c r="AD60"/>
  <c r="AC60"/>
  <c r="AA60"/>
  <c r="Y60"/>
  <c r="W60"/>
  <c r="V60"/>
  <c r="T60"/>
  <c r="S60"/>
  <c r="Q60"/>
  <c r="P60"/>
  <c r="N60"/>
  <c r="M60"/>
  <c r="K60"/>
  <c r="J60"/>
  <c r="I60"/>
  <c r="G60"/>
  <c r="F60"/>
  <c r="LQ59"/>
  <c r="LP59"/>
  <c r="KM59"/>
  <c r="KJ59"/>
  <c r="KG59"/>
  <c r="KD59"/>
  <c r="KA59"/>
  <c r="JX59"/>
  <c r="JH59"/>
  <c r="JG59"/>
  <c r="JE59"/>
  <c r="JB59"/>
  <c r="IX59"/>
  <c r="IW59"/>
  <c r="IY59" s="1"/>
  <c r="IU59"/>
  <c r="IR59"/>
  <c r="IN59"/>
  <c r="IO59" s="1"/>
  <c r="IM59"/>
  <c r="IK59"/>
  <c r="IH59"/>
  <c r="ID59"/>
  <c r="IC59"/>
  <c r="IA59"/>
  <c r="HX59"/>
  <c r="HT59"/>
  <c r="HS59"/>
  <c r="HQ59"/>
  <c r="HN59"/>
  <c r="HJ59"/>
  <c r="HI59"/>
  <c r="HG59"/>
  <c r="HD59"/>
  <c r="GZ59"/>
  <c r="GY59"/>
  <c r="GW59"/>
  <c r="GT59"/>
  <c r="GP59"/>
  <c r="GQ59" s="1"/>
  <c r="GO59"/>
  <c r="GM59"/>
  <c r="GJ59"/>
  <c r="GG59"/>
  <c r="GF59"/>
  <c r="GE59"/>
  <c r="GC59"/>
  <c r="FZ59"/>
  <c r="FV59"/>
  <c r="FU59"/>
  <c r="FQ59"/>
  <c r="FK59" s="1"/>
  <c r="FP59"/>
  <c r="FN59"/>
  <c r="FL59"/>
  <c r="FM59" s="1"/>
  <c r="FJ59"/>
  <c r="FB59"/>
  <c r="FA59"/>
  <c r="EE59"/>
  <c r="ED59"/>
  <c r="DU59"/>
  <c r="DT59"/>
  <c r="DK59"/>
  <c r="DJ59"/>
  <c r="DA59"/>
  <c r="CZ59"/>
  <c r="CQ59"/>
  <c r="CP59"/>
  <c r="CN59"/>
  <c r="CK59"/>
  <c r="CG59"/>
  <c r="CF59"/>
  <c r="CH59" s="1"/>
  <c r="BX59"/>
  <c r="BW59"/>
  <c r="BE59"/>
  <c r="BD59"/>
  <c r="BB59"/>
  <c r="AY59"/>
  <c r="AU59"/>
  <c r="AT59"/>
  <c r="AK59"/>
  <c r="AJ59"/>
  <c r="AH59"/>
  <c r="AE59"/>
  <c r="AB59"/>
  <c r="AA59"/>
  <c r="Z59"/>
  <c r="X59"/>
  <c r="U59"/>
  <c r="R59"/>
  <c r="O59"/>
  <c r="K59"/>
  <c r="L59" s="1"/>
  <c r="J59"/>
  <c r="H59"/>
  <c r="Y66" i="3"/>
  <c r="X66"/>
  <c r="S66"/>
  <c r="Y65"/>
  <c r="X65"/>
  <c r="S65"/>
  <c r="Y64"/>
  <c r="X64"/>
  <c r="S64"/>
  <c r="Y63"/>
  <c r="X63"/>
  <c r="S63"/>
  <c r="Y62"/>
  <c r="X62"/>
  <c r="S62"/>
  <c r="Y61"/>
  <c r="X61"/>
  <c r="S61"/>
  <c r="Y60"/>
  <c r="X60"/>
  <c r="S60"/>
  <c r="Y59"/>
  <c r="X59"/>
  <c r="X58" s="1"/>
  <c r="S59"/>
  <c r="DB58"/>
  <c r="DA58"/>
  <c r="CY58"/>
  <c r="CX58"/>
  <c r="CV58"/>
  <c r="CU58"/>
  <c r="CS58"/>
  <c r="CR58"/>
  <c r="CP58"/>
  <c r="CO58"/>
  <c r="CM58"/>
  <c r="CL58"/>
  <c r="CJ58"/>
  <c r="CI58"/>
  <c r="CG58"/>
  <c r="CF58"/>
  <c r="CD58"/>
  <c r="CC58"/>
  <c r="CA58"/>
  <c r="BZ58"/>
  <c r="BX58"/>
  <c r="BW58"/>
  <c r="BU58"/>
  <c r="BT58"/>
  <c r="BR58"/>
  <c r="BQ58"/>
  <c r="BO58"/>
  <c r="BN58"/>
  <c r="BL58"/>
  <c r="BK58"/>
  <c r="BI58"/>
  <c r="BH58"/>
  <c r="BF58"/>
  <c r="BE58"/>
  <c r="BC58"/>
  <c r="BB58"/>
  <c r="AZ58"/>
  <c r="AY58"/>
  <c r="AW58"/>
  <c r="AV58"/>
  <c r="AT58"/>
  <c r="AS58"/>
  <c r="AQ58"/>
  <c r="AP58"/>
  <c r="AN58"/>
  <c r="AM58"/>
  <c r="AK58"/>
  <c r="AJ58"/>
  <c r="AH58"/>
  <c r="AG58"/>
  <c r="AE58"/>
  <c r="AD58"/>
  <c r="AB58"/>
  <c r="AA58"/>
  <c r="Y58"/>
  <c r="W58"/>
  <c r="U58"/>
  <c r="T58"/>
  <c r="R58"/>
  <c r="Q58"/>
  <c r="S58" s="1"/>
  <c r="O58"/>
  <c r="N58"/>
  <c r="L58"/>
  <c r="K58"/>
  <c r="I58"/>
  <c r="H58"/>
  <c r="F58"/>
  <c r="E58"/>
  <c r="DC57"/>
  <c r="CZ57"/>
  <c r="CW57"/>
  <c r="CT57"/>
  <c r="CQ57"/>
  <c r="CK57"/>
  <c r="CH57"/>
  <c r="CB57"/>
  <c r="BV57"/>
  <c r="BS57"/>
  <c r="BP57"/>
  <c r="BM57"/>
  <c r="BG57"/>
  <c r="BD57"/>
  <c r="BA57"/>
  <c r="AX57"/>
  <c r="AU57"/>
  <c r="AR57"/>
  <c r="AO57"/>
  <c r="AL57"/>
  <c r="AI57"/>
  <c r="AF57"/>
  <c r="AC57"/>
  <c r="Z57"/>
  <c r="Y57"/>
  <c r="X57"/>
  <c r="V57"/>
  <c r="P57"/>
  <c r="M57"/>
  <c r="J57"/>
  <c r="G57"/>
  <c r="D47" i="4"/>
  <c r="D45"/>
  <c r="D50"/>
  <c r="D49"/>
  <c r="J53"/>
  <c r="G53"/>
  <c r="J52"/>
  <c r="G52"/>
  <c r="V50"/>
  <c r="V49"/>
  <c r="V47"/>
  <c r="U47"/>
  <c r="T47"/>
  <c r="R47"/>
  <c r="Q47"/>
  <c r="O47"/>
  <c r="N47"/>
  <c r="L47"/>
  <c r="K47"/>
  <c r="I47"/>
  <c r="H47"/>
  <c r="F47"/>
  <c r="E47"/>
  <c r="FS59" i="2" l="1"/>
  <c r="S57" i="1" l="1"/>
  <c r="M57"/>
  <c r="J57"/>
  <c r="LQ174" i="2"/>
  <c r="LP174"/>
  <c r="LK174"/>
  <c r="LH174"/>
  <c r="LE174"/>
  <c r="LB174"/>
  <c r="JH174"/>
  <c r="JG174"/>
  <c r="IX174"/>
  <c r="IW174"/>
  <c r="IU174"/>
  <c r="IR174"/>
  <c r="IN174"/>
  <c r="IO174" s="1"/>
  <c r="IM174"/>
  <c r="ID174"/>
  <c r="IC174"/>
  <c r="HT174"/>
  <c r="HS174"/>
  <c r="HJ174"/>
  <c r="HI174"/>
  <c r="HG174"/>
  <c r="HF174"/>
  <c r="HD174"/>
  <c r="HC174"/>
  <c r="GZ174"/>
  <c r="GY174"/>
  <c r="GW174"/>
  <c r="GT174"/>
  <c r="GQ174"/>
  <c r="GP174"/>
  <c r="GO174"/>
  <c r="GF174"/>
  <c r="GE174"/>
  <c r="FV174"/>
  <c r="FU174"/>
  <c r="FL174"/>
  <c r="FK174"/>
  <c r="FB174"/>
  <c r="EV174"/>
  <c r="EU174"/>
  <c r="ES174"/>
  <c r="ER174"/>
  <c r="EQ174"/>
  <c r="EE174"/>
  <c r="ED174"/>
  <c r="DK174"/>
  <c r="DJ174"/>
  <c r="DA174"/>
  <c r="CZ174"/>
  <c r="CQ174"/>
  <c r="CP174"/>
  <c r="CN174"/>
  <c r="CK174"/>
  <c r="CH174"/>
  <c r="CG174"/>
  <c r="CF174"/>
  <c r="CE174"/>
  <c r="CB174"/>
  <c r="BX174"/>
  <c r="BW174"/>
  <c r="BY174" s="1"/>
  <c r="BV174"/>
  <c r="BS174"/>
  <c r="BO174"/>
  <c r="BP174" s="1"/>
  <c r="BN174"/>
  <c r="BE174"/>
  <c r="BD174"/>
  <c r="AU174"/>
  <c r="AT174"/>
  <c r="AK174"/>
  <c r="AJ174"/>
  <c r="AH174"/>
  <c r="AF174"/>
  <c r="Z174" s="1"/>
  <c r="AB174" s="1"/>
  <c r="AE174"/>
  <c r="AC174"/>
  <c r="AA174"/>
  <c r="U174"/>
  <c r="K174"/>
  <c r="J174"/>
  <c r="V130" i="4"/>
  <c r="J130"/>
  <c r="V15" i="1" l="1"/>
  <c r="S15"/>
  <c r="M15"/>
  <c r="J15"/>
  <c r="IX35" i="2"/>
  <c r="IW35"/>
  <c r="IN35"/>
  <c r="IM35"/>
  <c r="ID35"/>
  <c r="IC35"/>
  <c r="HT35"/>
  <c r="HS35"/>
  <c r="HJ35"/>
  <c r="HI35"/>
  <c r="GZ35"/>
  <c r="GY35"/>
  <c r="GP35"/>
  <c r="GO35"/>
  <c r="GF35"/>
  <c r="GE35"/>
  <c r="FV35"/>
  <c r="FU35"/>
  <c r="FB35"/>
  <c r="FA35"/>
  <c r="ER35"/>
  <c r="EQ35"/>
  <c r="EE35"/>
  <c r="ED35"/>
  <c r="DU35"/>
  <c r="DT35"/>
  <c r="DK35"/>
  <c r="DJ35"/>
  <c r="DA35"/>
  <c r="CZ35"/>
  <c r="CQ35"/>
  <c r="CP35"/>
  <c r="CG35"/>
  <c r="CF35"/>
  <c r="BX35"/>
  <c r="BW35"/>
  <c r="BE35"/>
  <c r="BD35"/>
  <c r="AA35"/>
  <c r="AA34" s="1"/>
  <c r="Z35"/>
  <c r="Z34" s="1"/>
  <c r="IX34"/>
  <c r="IW34"/>
  <c r="IN34"/>
  <c r="IM34"/>
  <c r="ID34"/>
  <c r="IC34"/>
  <c r="HT34"/>
  <c r="HS34"/>
  <c r="HJ34"/>
  <c r="HI34"/>
  <c r="GZ34"/>
  <c r="GY34"/>
  <c r="GP34"/>
  <c r="GO34"/>
  <c r="GF34"/>
  <c r="GE34"/>
  <c r="FV34"/>
  <c r="FU34"/>
  <c r="FB34"/>
  <c r="FA34"/>
  <c r="ER34"/>
  <c r="EQ34"/>
  <c r="EE34"/>
  <c r="ED34"/>
  <c r="DU34"/>
  <c r="DT34"/>
  <c r="DK34"/>
  <c r="DJ34"/>
  <c r="DA34"/>
  <c r="CZ34"/>
  <c r="CQ34"/>
  <c r="CP34"/>
  <c r="CG34"/>
  <c r="CF34"/>
  <c r="CB34"/>
  <c r="BX34"/>
  <c r="BW34"/>
  <c r="BE34"/>
  <c r="BD34"/>
  <c r="IX33"/>
  <c r="IW33"/>
  <c r="IN33"/>
  <c r="IM33"/>
  <c r="ID33"/>
  <c r="IC33"/>
  <c r="HT33"/>
  <c r="HS33"/>
  <c r="HJ33"/>
  <c r="HI33"/>
  <c r="GZ33"/>
  <c r="GY33"/>
  <c r="GP33"/>
  <c r="GO33"/>
  <c r="GF33"/>
  <c r="GE33"/>
  <c r="FV33"/>
  <c r="FU33"/>
  <c r="FB33"/>
  <c r="FA33"/>
  <c r="ER33"/>
  <c r="EQ33"/>
  <c r="EE33"/>
  <c r="ED33"/>
  <c r="DU33"/>
  <c r="DT33"/>
  <c r="DK33"/>
  <c r="DJ33"/>
  <c r="DA33"/>
  <c r="CZ33"/>
  <c r="CQ33"/>
  <c r="CP33"/>
  <c r="CG33"/>
  <c r="CF33"/>
  <c r="BX33"/>
  <c r="BW33"/>
  <c r="BE33"/>
  <c r="BD33"/>
  <c r="IX32"/>
  <c r="IW32"/>
  <c r="IN32"/>
  <c r="IM32"/>
  <c r="ID32"/>
  <c r="IC32"/>
  <c r="HT32"/>
  <c r="HS32"/>
  <c r="HJ32"/>
  <c r="HI32"/>
  <c r="GZ32"/>
  <c r="GY32"/>
  <c r="GP32"/>
  <c r="GO32"/>
  <c r="GF32"/>
  <c r="GE32"/>
  <c r="FV32"/>
  <c r="FU32"/>
  <c r="FB32"/>
  <c r="FA32"/>
  <c r="ER32"/>
  <c r="EQ32"/>
  <c r="EE32"/>
  <c r="ED32"/>
  <c r="DU32"/>
  <c r="DT32"/>
  <c r="DK32"/>
  <c r="DJ32"/>
  <c r="DA32"/>
  <c r="CZ32"/>
  <c r="CQ32"/>
  <c r="CP32"/>
  <c r="CG32"/>
  <c r="CF32"/>
  <c r="BX32"/>
  <c r="BW32"/>
  <c r="BE32"/>
  <c r="BD32"/>
  <c r="IX31"/>
  <c r="IW31"/>
  <c r="IN31"/>
  <c r="IM31"/>
  <c r="ID31"/>
  <c r="IC31"/>
  <c r="HT31"/>
  <c r="HS31"/>
  <c r="HJ31"/>
  <c r="HI31"/>
  <c r="GZ31"/>
  <c r="GY31"/>
  <c r="GP31"/>
  <c r="GO31"/>
  <c r="GF31"/>
  <c r="GE31"/>
  <c r="FV31"/>
  <c r="FU31"/>
  <c r="FB31"/>
  <c r="FA31"/>
  <c r="ER31"/>
  <c r="EQ31"/>
  <c r="EE31"/>
  <c r="ED31"/>
  <c r="DU31"/>
  <c r="DT31"/>
  <c r="DK31"/>
  <c r="DJ31"/>
  <c r="DA31"/>
  <c r="CZ31"/>
  <c r="CQ31"/>
  <c r="CP31"/>
  <c r="CG31"/>
  <c r="CF31"/>
  <c r="BX31"/>
  <c r="BW31"/>
  <c r="BE31"/>
  <c r="BD31"/>
  <c r="IX30"/>
  <c r="IW30"/>
  <c r="IN30"/>
  <c r="IM30"/>
  <c r="ID30"/>
  <c r="IC30"/>
  <c r="HT30"/>
  <c r="HS30"/>
  <c r="HJ30"/>
  <c r="HI30"/>
  <c r="GZ30"/>
  <c r="GY30"/>
  <c r="GP30"/>
  <c r="GO30"/>
  <c r="GF30"/>
  <c r="GE30"/>
  <c r="FV30"/>
  <c r="FU30"/>
  <c r="FB30"/>
  <c r="FA30"/>
  <c r="ER30"/>
  <c r="EQ30"/>
  <c r="EE30"/>
  <c r="ED30"/>
  <c r="DU30"/>
  <c r="DT30"/>
  <c r="DK30"/>
  <c r="DJ30"/>
  <c r="DA30"/>
  <c r="CZ30"/>
  <c r="CQ30"/>
  <c r="CP30"/>
  <c r="CG30"/>
  <c r="CF30"/>
  <c r="CB30"/>
  <c r="BX30"/>
  <c r="BW30"/>
  <c r="BE30"/>
  <c r="BD30"/>
  <c r="IX29"/>
  <c r="IW29"/>
  <c r="IN29"/>
  <c r="IM29"/>
  <c r="ID29"/>
  <c r="IC29"/>
  <c r="HT29"/>
  <c r="HS29"/>
  <c r="HJ29"/>
  <c r="HI29"/>
  <c r="GZ29"/>
  <c r="GY29"/>
  <c r="GP29"/>
  <c r="GO29"/>
  <c r="GF29"/>
  <c r="GE29"/>
  <c r="FV29"/>
  <c r="FU29"/>
  <c r="FB29"/>
  <c r="FA29"/>
  <c r="ER29"/>
  <c r="EQ29"/>
  <c r="EE29"/>
  <c r="ED29"/>
  <c r="DU29"/>
  <c r="DT29"/>
  <c r="DK29"/>
  <c r="DJ29"/>
  <c r="DA29"/>
  <c r="CZ29"/>
  <c r="CQ29"/>
  <c r="CP29"/>
  <c r="CG29"/>
  <c r="CF29"/>
  <c r="BX29"/>
  <c r="BW29"/>
  <c r="BE29"/>
  <c r="BD29"/>
  <c r="IX28"/>
  <c r="IW28"/>
  <c r="IN28"/>
  <c r="IM28"/>
  <c r="ID28"/>
  <c r="IC28"/>
  <c r="HT28"/>
  <c r="HS28"/>
  <c r="HJ28"/>
  <c r="HI28"/>
  <c r="GZ28"/>
  <c r="GY28"/>
  <c r="GP28"/>
  <c r="GO28"/>
  <c r="GF28"/>
  <c r="GE28"/>
  <c r="FV28"/>
  <c r="FU28"/>
  <c r="FB28"/>
  <c r="FA28"/>
  <c r="ER28"/>
  <c r="EQ28"/>
  <c r="EE28"/>
  <c r="ED28"/>
  <c r="DU28"/>
  <c r="DT28"/>
  <c r="DK28"/>
  <c r="DJ28"/>
  <c r="DA28"/>
  <c r="CZ28"/>
  <c r="CQ28"/>
  <c r="CP28"/>
  <c r="CG28"/>
  <c r="CF28"/>
  <c r="BX28"/>
  <c r="BW28"/>
  <c r="BE28"/>
  <c r="BD28"/>
  <c r="KM27"/>
  <c r="KJ27"/>
  <c r="KG27"/>
  <c r="KD27"/>
  <c r="KA27"/>
  <c r="JX27"/>
  <c r="JU27"/>
  <c r="IX27"/>
  <c r="IW27"/>
  <c r="IN27"/>
  <c r="IM27"/>
  <c r="ID27"/>
  <c r="IC27"/>
  <c r="HT27"/>
  <c r="HS27"/>
  <c r="HJ27"/>
  <c r="HI27"/>
  <c r="GZ27"/>
  <c r="GY27"/>
  <c r="GP27"/>
  <c r="GO27"/>
  <c r="GF27"/>
  <c r="GE27"/>
  <c r="FV27"/>
  <c r="FU27"/>
  <c r="FB27"/>
  <c r="FA27"/>
  <c r="ER27"/>
  <c r="EQ27"/>
  <c r="EE27"/>
  <c r="ED27"/>
  <c r="DU27"/>
  <c r="DT27"/>
  <c r="DK27"/>
  <c r="DJ27"/>
  <c r="DA27"/>
  <c r="CZ27"/>
  <c r="CZ25" s="1"/>
  <c r="CQ27"/>
  <c r="CP27"/>
  <c r="CG27"/>
  <c r="CF27"/>
  <c r="BX27"/>
  <c r="BW27"/>
  <c r="BO27"/>
  <c r="BN27"/>
  <c r="BE27"/>
  <c r="BD27"/>
  <c r="IX26"/>
  <c r="IX25" s="1"/>
  <c r="IW26"/>
  <c r="IN26"/>
  <c r="IN25" s="1"/>
  <c r="IM26"/>
  <c r="IM25" s="1"/>
  <c r="ID26"/>
  <c r="IC26"/>
  <c r="HT26"/>
  <c r="HS26"/>
  <c r="HJ26"/>
  <c r="HJ25" s="1"/>
  <c r="HI26"/>
  <c r="GZ26"/>
  <c r="GY26"/>
  <c r="GY25" s="1"/>
  <c r="GP26"/>
  <c r="GO26"/>
  <c r="GF26"/>
  <c r="GE26"/>
  <c r="FV26"/>
  <c r="FV25" s="1"/>
  <c r="FU26"/>
  <c r="FB26"/>
  <c r="FA26"/>
  <c r="ER26"/>
  <c r="EQ26"/>
  <c r="EE26"/>
  <c r="ED26"/>
  <c r="DU26"/>
  <c r="DT26"/>
  <c r="DK26"/>
  <c r="DK25" s="1"/>
  <c r="DJ26"/>
  <c r="DA26"/>
  <c r="CZ26"/>
  <c r="CQ26"/>
  <c r="CP26"/>
  <c r="CG26"/>
  <c r="CF26"/>
  <c r="CB26"/>
  <c r="BX26"/>
  <c r="BW26"/>
  <c r="BW25" s="1"/>
  <c r="BO26"/>
  <c r="BN26"/>
  <c r="BE26"/>
  <c r="BE25" s="1"/>
  <c r="BD26"/>
  <c r="MD25"/>
  <c r="MC25"/>
  <c r="MB25"/>
  <c r="MA25"/>
  <c r="LZ25"/>
  <c r="LY25"/>
  <c r="LW25"/>
  <c r="LV25"/>
  <c r="LT25"/>
  <c r="LS25"/>
  <c r="LQ25"/>
  <c r="LP25"/>
  <c r="LO25"/>
  <c r="LM25"/>
  <c r="LL25"/>
  <c r="LN25" s="1"/>
  <c r="LK25"/>
  <c r="LJ25"/>
  <c r="LI25"/>
  <c r="LH25"/>
  <c r="LG25"/>
  <c r="LF25"/>
  <c r="LD25"/>
  <c r="LE25" s="1"/>
  <c r="LC25"/>
  <c r="LA25"/>
  <c r="KZ25"/>
  <c r="LB25" s="1"/>
  <c r="KY25"/>
  <c r="KX25"/>
  <c r="KW25"/>
  <c r="KV25"/>
  <c r="KU25"/>
  <c r="KT25"/>
  <c r="KR25"/>
  <c r="KS25" s="1"/>
  <c r="KQ25"/>
  <c r="KO25"/>
  <c r="KN25"/>
  <c r="KP25" s="1"/>
  <c r="KM25"/>
  <c r="KL25"/>
  <c r="KK25"/>
  <c r="KJ25"/>
  <c r="KI25"/>
  <c r="KH25"/>
  <c r="KF25"/>
  <c r="KG25" s="1"/>
  <c r="KE25"/>
  <c r="KC25"/>
  <c r="KB25"/>
  <c r="KD25" s="1"/>
  <c r="KA25"/>
  <c r="JZ25"/>
  <c r="JY25"/>
  <c r="JX25"/>
  <c r="JW25"/>
  <c r="JV25"/>
  <c r="JT25"/>
  <c r="JU25" s="1"/>
  <c r="JS25"/>
  <c r="JQ25"/>
  <c r="JP25"/>
  <c r="JN25"/>
  <c r="JM25"/>
  <c r="JK25"/>
  <c r="JJ25"/>
  <c r="JH25"/>
  <c r="JG25"/>
  <c r="JG24" s="1"/>
  <c r="JF25"/>
  <c r="JD25"/>
  <c r="JC25"/>
  <c r="JA25"/>
  <c r="IZ25"/>
  <c r="IW25"/>
  <c r="IV25"/>
  <c r="IT25"/>
  <c r="IS25"/>
  <c r="IQ25"/>
  <c r="IP25"/>
  <c r="IL25"/>
  <c r="IJ25"/>
  <c r="II25"/>
  <c r="IG25"/>
  <c r="IF25"/>
  <c r="ID25"/>
  <c r="IC25"/>
  <c r="IB25"/>
  <c r="HZ25"/>
  <c r="HY25"/>
  <c r="HW25"/>
  <c r="HV25"/>
  <c r="HT25"/>
  <c r="HS25"/>
  <c r="HR25"/>
  <c r="HP25"/>
  <c r="HO25"/>
  <c r="HM25"/>
  <c r="HL25"/>
  <c r="HI25"/>
  <c r="HH25"/>
  <c r="HF25"/>
  <c r="HE25"/>
  <c r="HC25"/>
  <c r="HB25"/>
  <c r="GZ25"/>
  <c r="GX25"/>
  <c r="GV25"/>
  <c r="GU25"/>
  <c r="GS25"/>
  <c r="GR25"/>
  <c r="GP25"/>
  <c r="GO25"/>
  <c r="GN25"/>
  <c r="GL25"/>
  <c r="GK25"/>
  <c r="GI25"/>
  <c r="GH25"/>
  <c r="GF25"/>
  <c r="GE25"/>
  <c r="GD25"/>
  <c r="GB25"/>
  <c r="GA25"/>
  <c r="FY25"/>
  <c r="FX25"/>
  <c r="FU25"/>
  <c r="FT25"/>
  <c r="FR25"/>
  <c r="FQ25"/>
  <c r="FO25"/>
  <c r="FN25"/>
  <c r="FL25"/>
  <c r="FK25"/>
  <c r="FJ25"/>
  <c r="FH25"/>
  <c r="FG25"/>
  <c r="FE25"/>
  <c r="FD25"/>
  <c r="FB25"/>
  <c r="FA25"/>
  <c r="EZ25"/>
  <c r="EX25"/>
  <c r="EW25"/>
  <c r="EU25"/>
  <c r="ET25"/>
  <c r="ER25"/>
  <c r="EQ25"/>
  <c r="EP25"/>
  <c r="EN25"/>
  <c r="EM25"/>
  <c r="EK25"/>
  <c r="EJ25"/>
  <c r="EH25"/>
  <c r="EG25"/>
  <c r="EE25"/>
  <c r="ED25"/>
  <c r="EC25"/>
  <c r="EA25"/>
  <c r="DZ25"/>
  <c r="DX25"/>
  <c r="DW25"/>
  <c r="DU25"/>
  <c r="DT25"/>
  <c r="DS25"/>
  <c r="DQ25"/>
  <c r="DP25"/>
  <c r="DN25"/>
  <c r="DM25"/>
  <c r="DJ25"/>
  <c r="DI25"/>
  <c r="DA25"/>
  <c r="CY25"/>
  <c r="CW25"/>
  <c r="CV25"/>
  <c r="CT25"/>
  <c r="CS25"/>
  <c r="CQ25"/>
  <c r="CP25"/>
  <c r="CO25"/>
  <c r="CM25"/>
  <c r="CL25"/>
  <c r="CJ25"/>
  <c r="CI25"/>
  <c r="CG25"/>
  <c r="CF25"/>
  <c r="CD25"/>
  <c r="CC25"/>
  <c r="CA25"/>
  <c r="BZ25"/>
  <c r="BX25"/>
  <c r="BU25"/>
  <c r="BT25"/>
  <c r="BR25"/>
  <c r="BQ25"/>
  <c r="BO25"/>
  <c r="BN25"/>
  <c r="BM25"/>
  <c r="BK25"/>
  <c r="BJ25"/>
  <c r="BH25"/>
  <c r="BG25"/>
  <c r="BD25"/>
  <c r="BC25"/>
  <c r="BA25"/>
  <c r="AZ25"/>
  <c r="AX25"/>
  <c r="AW25"/>
  <c r="AU25"/>
  <c r="AT25"/>
  <c r="AS25"/>
  <c r="AQ25"/>
  <c r="AP25"/>
  <c r="AN25"/>
  <c r="AM25"/>
  <c r="AK25"/>
  <c r="AJ25"/>
  <c r="AI25"/>
  <c r="AG25"/>
  <c r="AF25"/>
  <c r="AD25"/>
  <c r="AC25"/>
  <c r="Y25"/>
  <c r="W25"/>
  <c r="V25"/>
  <c r="T25"/>
  <c r="S25"/>
  <c r="Q25"/>
  <c r="P25"/>
  <c r="N25"/>
  <c r="M25"/>
  <c r="K25"/>
  <c r="J25"/>
  <c r="I25"/>
  <c r="G25"/>
  <c r="F25"/>
  <c r="LQ24"/>
  <c r="LP24"/>
  <c r="JH24"/>
  <c r="JE24"/>
  <c r="JB24"/>
  <c r="IX24"/>
  <c r="IW24"/>
  <c r="IY24" s="1"/>
  <c r="IU24"/>
  <c r="IR24"/>
  <c r="IN24"/>
  <c r="IO24" s="1"/>
  <c r="IM24"/>
  <c r="ID24"/>
  <c r="IC24"/>
  <c r="HT24"/>
  <c r="HS24"/>
  <c r="HQ24"/>
  <c r="HN24"/>
  <c r="HJ24"/>
  <c r="HI24"/>
  <c r="GZ24"/>
  <c r="GY24"/>
  <c r="GW24"/>
  <c r="GT24"/>
  <c r="GQ24"/>
  <c r="GP24"/>
  <c r="GO24"/>
  <c r="GF24"/>
  <c r="GE24"/>
  <c r="FV24"/>
  <c r="FU24"/>
  <c r="FS24"/>
  <c r="FP24"/>
  <c r="FL24"/>
  <c r="FK24"/>
  <c r="FB24"/>
  <c r="FA24"/>
  <c r="EV24"/>
  <c r="ER24"/>
  <c r="EQ24"/>
  <c r="EP24"/>
  <c r="EE24"/>
  <c r="ED24"/>
  <c r="DU24"/>
  <c r="DT24"/>
  <c r="DK24"/>
  <c r="DJ24"/>
  <c r="DA24"/>
  <c r="CZ24"/>
  <c r="CQ24"/>
  <c r="CP24"/>
  <c r="CG24"/>
  <c r="CF24"/>
  <c r="BX24"/>
  <c r="BW24"/>
  <c r="BO24"/>
  <c r="BN24"/>
  <c r="BE24"/>
  <c r="BD24"/>
  <c r="BB24"/>
  <c r="AY24"/>
  <c r="AU24"/>
  <c r="AT24"/>
  <c r="AK24"/>
  <c r="AJ24"/>
  <c r="AH24"/>
  <c r="AE24"/>
  <c r="AB24"/>
  <c r="AA24"/>
  <c r="Z24"/>
  <c r="R24"/>
  <c r="O24"/>
  <c r="K24"/>
  <c r="J24"/>
  <c r="H24"/>
  <c r="Y34" i="3"/>
  <c r="X34"/>
  <c r="S34"/>
  <c r="Y33"/>
  <c r="X33"/>
  <c r="S33"/>
  <c r="Y32"/>
  <c r="X32"/>
  <c r="S32"/>
  <c r="Y31"/>
  <c r="X31"/>
  <c r="S31"/>
  <c r="Y30"/>
  <c r="X30"/>
  <c r="S30"/>
  <c r="Y29"/>
  <c r="X29"/>
  <c r="S29"/>
  <c r="Y28"/>
  <c r="X28"/>
  <c r="S28"/>
  <c r="Y27"/>
  <c r="Y24" s="1"/>
  <c r="X27"/>
  <c r="S27"/>
  <c r="Y26"/>
  <c r="X26"/>
  <c r="S26"/>
  <c r="Y25"/>
  <c r="X25"/>
  <c r="S25"/>
  <c r="DB24"/>
  <c r="DA24"/>
  <c r="CY24"/>
  <c r="CX24"/>
  <c r="CV24"/>
  <c r="CU24"/>
  <c r="CS24"/>
  <c r="CR24"/>
  <c r="CP24"/>
  <c r="CO24"/>
  <c r="CM24"/>
  <c r="CL24"/>
  <c r="CJ24"/>
  <c r="CI24"/>
  <c r="CG24"/>
  <c r="CF24"/>
  <c r="CD24"/>
  <c r="CC24"/>
  <c r="CA24"/>
  <c r="BZ24"/>
  <c r="BX24"/>
  <c r="BW24"/>
  <c r="BU24"/>
  <c r="BT24"/>
  <c r="BR24"/>
  <c r="BQ24"/>
  <c r="BO24"/>
  <c r="BN24"/>
  <c r="BL24"/>
  <c r="BK24"/>
  <c r="BI24"/>
  <c r="BH24"/>
  <c r="BF24"/>
  <c r="BE24"/>
  <c r="BC24"/>
  <c r="BB24"/>
  <c r="AZ24"/>
  <c r="AY24"/>
  <c r="AW24"/>
  <c r="AV24"/>
  <c r="AT24"/>
  <c r="AS24"/>
  <c r="AQ24"/>
  <c r="AP24"/>
  <c r="AN24"/>
  <c r="AM24"/>
  <c r="AK24"/>
  <c r="AJ24"/>
  <c r="AH24"/>
  <c r="AG24"/>
  <c r="AE24"/>
  <c r="AD24"/>
  <c r="AB24"/>
  <c r="AA24"/>
  <c r="X24"/>
  <c r="W24"/>
  <c r="U24"/>
  <c r="T24"/>
  <c r="S24"/>
  <c r="R24"/>
  <c r="Q24"/>
  <c r="O24"/>
  <c r="N24"/>
  <c r="L24"/>
  <c r="K24"/>
  <c r="I24"/>
  <c r="H24"/>
  <c r="F24"/>
  <c r="E24"/>
  <c r="DC23"/>
  <c r="CZ23"/>
  <c r="CW23"/>
  <c r="CT23"/>
  <c r="CQ23"/>
  <c r="CH23"/>
  <c r="CB23"/>
  <c r="BV23"/>
  <c r="BS23"/>
  <c r="BP23"/>
  <c r="BM23"/>
  <c r="BG23"/>
  <c r="BD23"/>
  <c r="BA23"/>
  <c r="AX23"/>
  <c r="AU23"/>
  <c r="AR23"/>
  <c r="AO23"/>
  <c r="AL23"/>
  <c r="AI23"/>
  <c r="AF23"/>
  <c r="AC23"/>
  <c r="Z23"/>
  <c r="Y23"/>
  <c r="X23"/>
  <c r="V23"/>
  <c r="P23"/>
  <c r="M23"/>
  <c r="J23"/>
  <c r="G23"/>
  <c r="Z33" i="2" l="1"/>
  <c r="Z32" s="1"/>
  <c r="AA33"/>
  <c r="AA32" s="1"/>
  <c r="AA31" l="1"/>
  <c r="AA30"/>
  <c r="AA29"/>
  <c r="Z30"/>
  <c r="Z29"/>
  <c r="Z31"/>
  <c r="Z28" l="1"/>
  <c r="Z27" s="1"/>
  <c r="Z26" s="1"/>
  <c r="Z25" s="1"/>
  <c r="AA28"/>
  <c r="AA27" s="1"/>
  <c r="AA26" s="1"/>
  <c r="AA25" s="1"/>
  <c r="V18" i="1" l="1"/>
  <c r="S18"/>
  <c r="M18"/>
  <c r="J18"/>
  <c r="LP48" i="2"/>
  <c r="JG48"/>
  <c r="IX48"/>
  <c r="IW48"/>
  <c r="IN48"/>
  <c r="IM48"/>
  <c r="ID48"/>
  <c r="IC48"/>
  <c r="HT48"/>
  <c r="HS48"/>
  <c r="HJ48"/>
  <c r="HI48"/>
  <c r="GZ48"/>
  <c r="GY48"/>
  <c r="GP48"/>
  <c r="GO48"/>
  <c r="GF48"/>
  <c r="GE48"/>
  <c r="FV48"/>
  <c r="FU48"/>
  <c r="FB48"/>
  <c r="FA48"/>
  <c r="EV48"/>
  <c r="ER48"/>
  <c r="EQ48"/>
  <c r="ES48" s="1"/>
  <c r="EE48"/>
  <c r="ED48"/>
  <c r="DU48"/>
  <c r="DT48"/>
  <c r="DR48"/>
  <c r="DO48"/>
  <c r="DK48"/>
  <c r="DL48" s="1"/>
  <c r="DJ48"/>
  <c r="DA48"/>
  <c r="CZ48"/>
  <c r="CQ48"/>
  <c r="CP48"/>
  <c r="CG48"/>
  <c r="CF48"/>
  <c r="CB48"/>
  <c r="BY48"/>
  <c r="BX48"/>
  <c r="BW48"/>
  <c r="BV48"/>
  <c r="BS48"/>
  <c r="BO48"/>
  <c r="BN48"/>
  <c r="BP48" s="1"/>
  <c r="BL48"/>
  <c r="BI48"/>
  <c r="BE48"/>
  <c r="BD48"/>
  <c r="AU48"/>
  <c r="AT48"/>
  <c r="AK48"/>
  <c r="AJ48"/>
  <c r="AA48"/>
  <c r="Z48"/>
  <c r="K48"/>
  <c r="J48"/>
  <c r="LP47"/>
  <c r="KM47"/>
  <c r="KJ47"/>
  <c r="KG47"/>
  <c r="KD47"/>
  <c r="KA47"/>
  <c r="JX47"/>
  <c r="JG47"/>
  <c r="IX47"/>
  <c r="IW47"/>
  <c r="IN47"/>
  <c r="IM47"/>
  <c r="ID47"/>
  <c r="IC47"/>
  <c r="HT47"/>
  <c r="HS47"/>
  <c r="HJ47"/>
  <c r="HI47"/>
  <c r="GZ47"/>
  <c r="GY47"/>
  <c r="GP47"/>
  <c r="GO47"/>
  <c r="GF47"/>
  <c r="GE47"/>
  <c r="FV47"/>
  <c r="FU47"/>
  <c r="FB47"/>
  <c r="FA47"/>
  <c r="EV47"/>
  <c r="ER47"/>
  <c r="EQ47"/>
  <c r="ES47" s="1"/>
  <c r="EE47"/>
  <c r="ED47"/>
  <c r="DU47"/>
  <c r="DT47"/>
  <c r="DR47"/>
  <c r="DO47"/>
  <c r="DK47"/>
  <c r="DL47" s="1"/>
  <c r="DJ47"/>
  <c r="DA47"/>
  <c r="CZ47"/>
  <c r="CQ47"/>
  <c r="CP47"/>
  <c r="CG47"/>
  <c r="CF47"/>
  <c r="CB47"/>
  <c r="BY47"/>
  <c r="BX47"/>
  <c r="BW47"/>
  <c r="BV47"/>
  <c r="BS47"/>
  <c r="BO47"/>
  <c r="BN47"/>
  <c r="BP47" s="1"/>
  <c r="BL47"/>
  <c r="BI47"/>
  <c r="BE47"/>
  <c r="BD47"/>
  <c r="AU47"/>
  <c r="AT47"/>
  <c r="AK47"/>
  <c r="AJ47"/>
  <c r="AA47"/>
  <c r="Z47"/>
  <c r="K47"/>
  <c r="J47"/>
  <c r="LQ46"/>
  <c r="LP46"/>
  <c r="JH46"/>
  <c r="JG46"/>
  <c r="IX46"/>
  <c r="IW46"/>
  <c r="IN46"/>
  <c r="IM46"/>
  <c r="ID46"/>
  <c r="IC46"/>
  <c r="HT46"/>
  <c r="HS46"/>
  <c r="HJ46"/>
  <c r="HI46"/>
  <c r="GZ46"/>
  <c r="GY46"/>
  <c r="GP46"/>
  <c r="GO46"/>
  <c r="GF46"/>
  <c r="GE46"/>
  <c r="FV46"/>
  <c r="FU46"/>
  <c r="FB46"/>
  <c r="FA46"/>
  <c r="EV46"/>
  <c r="ER46"/>
  <c r="EQ46"/>
  <c r="ES46" s="1"/>
  <c r="EE46"/>
  <c r="ED46"/>
  <c r="DU46"/>
  <c r="DT46"/>
  <c r="DK46"/>
  <c r="DJ46"/>
  <c r="DA46"/>
  <c r="CZ46"/>
  <c r="CQ46"/>
  <c r="CP46"/>
  <c r="CG46"/>
  <c r="CF46"/>
  <c r="CB46"/>
  <c r="BX46"/>
  <c r="BW46"/>
  <c r="BY46" s="1"/>
  <c r="BV46"/>
  <c r="BS46"/>
  <c r="BO46"/>
  <c r="BP46" s="1"/>
  <c r="BN46"/>
  <c r="BE46"/>
  <c r="BD46"/>
  <c r="AU46"/>
  <c r="AT46"/>
  <c r="AK46"/>
  <c r="AJ46"/>
  <c r="AA46"/>
  <c r="Z46"/>
  <c r="K46"/>
  <c r="J46"/>
  <c r="LQ45"/>
  <c r="LP45"/>
  <c r="KM45"/>
  <c r="KJ45"/>
  <c r="KG45"/>
  <c r="KD45"/>
  <c r="KA45"/>
  <c r="JX45"/>
  <c r="JU45"/>
  <c r="JH45"/>
  <c r="JG45"/>
  <c r="IX45"/>
  <c r="IW45"/>
  <c r="IN45"/>
  <c r="IM45"/>
  <c r="ID45"/>
  <c r="IC45"/>
  <c r="HT45"/>
  <c r="HS45"/>
  <c r="HJ45"/>
  <c r="HI45"/>
  <c r="GZ45"/>
  <c r="GY45"/>
  <c r="GP45"/>
  <c r="GO45"/>
  <c r="GF45"/>
  <c r="GE45"/>
  <c r="FV45"/>
  <c r="FU45"/>
  <c r="FB45"/>
  <c r="FA45"/>
  <c r="EV45"/>
  <c r="ER45"/>
  <c r="ES45" s="1"/>
  <c r="EQ45"/>
  <c r="EE45"/>
  <c r="ED45"/>
  <c r="DU45"/>
  <c r="DT45"/>
  <c r="DR45"/>
  <c r="DO45"/>
  <c r="DL45"/>
  <c r="DK45"/>
  <c r="DJ45"/>
  <c r="DA45"/>
  <c r="CZ45"/>
  <c r="CQ45"/>
  <c r="CP45"/>
  <c r="CG45"/>
  <c r="CF45"/>
  <c r="BX45"/>
  <c r="BW45"/>
  <c r="BV45"/>
  <c r="BS45"/>
  <c r="BO45"/>
  <c r="BN45"/>
  <c r="BP45" s="1"/>
  <c r="BL45"/>
  <c r="BI45"/>
  <c r="BE45"/>
  <c r="BD45"/>
  <c r="AU45"/>
  <c r="AT45"/>
  <c r="AK45"/>
  <c r="AJ45"/>
  <c r="AA45"/>
  <c r="Z45"/>
  <c r="K45"/>
  <c r="J45"/>
  <c r="LQ44"/>
  <c r="LP44"/>
  <c r="JU44"/>
  <c r="JH44"/>
  <c r="JG44"/>
  <c r="IX44"/>
  <c r="IW44"/>
  <c r="IN44"/>
  <c r="IM44"/>
  <c r="ID44"/>
  <c r="IC44"/>
  <c r="HT44"/>
  <c r="HS44"/>
  <c r="HJ44"/>
  <c r="HI44"/>
  <c r="GZ44"/>
  <c r="GY44"/>
  <c r="GP44"/>
  <c r="GO44"/>
  <c r="GF44"/>
  <c r="GE44"/>
  <c r="FV44"/>
  <c r="FU44"/>
  <c r="FB44"/>
  <c r="FA44"/>
  <c r="EV44"/>
  <c r="ER44"/>
  <c r="ES44" s="1"/>
  <c r="EQ44"/>
  <c r="EE44"/>
  <c r="ED44"/>
  <c r="DU44"/>
  <c r="DT44"/>
  <c r="DK44"/>
  <c r="DJ44"/>
  <c r="DA44"/>
  <c r="CZ44"/>
  <c r="CQ44"/>
  <c r="CP44"/>
  <c r="CG44"/>
  <c r="CF44"/>
  <c r="BX44"/>
  <c r="BW44"/>
  <c r="BV44"/>
  <c r="BS44"/>
  <c r="BO44"/>
  <c r="BN44"/>
  <c r="BP44" s="1"/>
  <c r="BE44"/>
  <c r="BD44"/>
  <c r="AU44"/>
  <c r="AT44"/>
  <c r="AK44"/>
  <c r="AJ44"/>
  <c r="AA44"/>
  <c r="Z44"/>
  <c r="K44"/>
  <c r="J44"/>
  <c r="LQ43"/>
  <c r="LP43"/>
  <c r="JH43"/>
  <c r="JG43"/>
  <c r="IX43"/>
  <c r="IW43"/>
  <c r="IN43"/>
  <c r="IM43"/>
  <c r="ID43"/>
  <c r="IC43"/>
  <c r="HT43"/>
  <c r="HS43"/>
  <c r="HJ43"/>
  <c r="HI43"/>
  <c r="GZ43"/>
  <c r="GY43"/>
  <c r="GP43"/>
  <c r="GO43"/>
  <c r="GF43"/>
  <c r="GE43"/>
  <c r="FV43"/>
  <c r="FU43"/>
  <c r="FB43"/>
  <c r="FA43"/>
  <c r="EV43"/>
  <c r="ER43"/>
  <c r="ES43" s="1"/>
  <c r="EQ43"/>
  <c r="EE43"/>
  <c r="ED43"/>
  <c r="DU43"/>
  <c r="DT43"/>
  <c r="DK43"/>
  <c r="DJ43"/>
  <c r="DA43"/>
  <c r="CZ43"/>
  <c r="CQ43"/>
  <c r="CP43"/>
  <c r="CG43"/>
  <c r="CF43"/>
  <c r="BX43"/>
  <c r="BW43"/>
  <c r="BV43"/>
  <c r="BS43"/>
  <c r="BO43"/>
  <c r="BP43" s="1"/>
  <c r="BN43"/>
  <c r="BE43"/>
  <c r="BD43"/>
  <c r="AU43"/>
  <c r="AT43"/>
  <c r="AK43"/>
  <c r="AJ43"/>
  <c r="AA43"/>
  <c r="Z43"/>
  <c r="K43"/>
  <c r="J43"/>
  <c r="LQ42"/>
  <c r="LP42"/>
  <c r="JH42"/>
  <c r="JG42"/>
  <c r="IX42"/>
  <c r="IW42"/>
  <c r="IN42"/>
  <c r="IM42"/>
  <c r="ID42"/>
  <c r="IC42"/>
  <c r="HT42"/>
  <c r="HS42"/>
  <c r="HJ42"/>
  <c r="HI42"/>
  <c r="GZ42"/>
  <c r="GY42"/>
  <c r="GP42"/>
  <c r="GO42"/>
  <c r="GF42"/>
  <c r="GE42"/>
  <c r="FV42"/>
  <c r="FU42"/>
  <c r="FB42"/>
  <c r="FA42"/>
  <c r="EV42"/>
  <c r="ES42"/>
  <c r="ER42"/>
  <c r="EQ42"/>
  <c r="EE42"/>
  <c r="ED42"/>
  <c r="DU42"/>
  <c r="DT42"/>
  <c r="DK42"/>
  <c r="DJ42"/>
  <c r="DA42"/>
  <c r="CZ42"/>
  <c r="CQ42"/>
  <c r="CP42"/>
  <c r="CG42"/>
  <c r="CF42"/>
  <c r="CB42"/>
  <c r="BY42"/>
  <c r="BX42"/>
  <c r="BW42"/>
  <c r="BV42"/>
  <c r="BS42"/>
  <c r="BO42"/>
  <c r="BN42"/>
  <c r="BP42" s="1"/>
  <c r="BE42"/>
  <c r="BD42"/>
  <c r="AU42"/>
  <c r="AT42"/>
  <c r="AK42"/>
  <c r="AJ42"/>
  <c r="AA42"/>
  <c r="Z42"/>
  <c r="K42"/>
  <c r="J42"/>
  <c r="LQ41"/>
  <c r="LP41"/>
  <c r="JH41"/>
  <c r="JG41"/>
  <c r="IX41"/>
  <c r="IW41"/>
  <c r="IN41"/>
  <c r="IM41"/>
  <c r="ID41"/>
  <c r="IC41"/>
  <c r="HT41"/>
  <c r="HS41"/>
  <c r="HJ41"/>
  <c r="HI41"/>
  <c r="GZ41"/>
  <c r="GY41"/>
  <c r="GP41"/>
  <c r="GO41"/>
  <c r="GF41"/>
  <c r="GE41"/>
  <c r="FV41"/>
  <c r="FU41"/>
  <c r="FB41"/>
  <c r="FA41"/>
  <c r="EV41"/>
  <c r="ER41"/>
  <c r="ES41" s="1"/>
  <c r="EQ41"/>
  <c r="EE41"/>
  <c r="ED41"/>
  <c r="DU41"/>
  <c r="DT41"/>
  <c r="DK41"/>
  <c r="DJ41"/>
  <c r="DA41"/>
  <c r="CZ41"/>
  <c r="CQ41"/>
  <c r="CP41"/>
  <c r="CG41"/>
  <c r="CF41"/>
  <c r="CB41"/>
  <c r="BX41"/>
  <c r="BY41" s="1"/>
  <c r="BW41"/>
  <c r="BE41"/>
  <c r="BD41"/>
  <c r="AU41"/>
  <c r="AT41"/>
  <c r="AK41"/>
  <c r="AJ41"/>
  <c r="AA41"/>
  <c r="Z41"/>
  <c r="K41"/>
  <c r="J41"/>
  <c r="LQ40"/>
  <c r="LP40"/>
  <c r="KM40"/>
  <c r="KJ40"/>
  <c r="KG40"/>
  <c r="KD40"/>
  <c r="KA40"/>
  <c r="JX40"/>
  <c r="JH40"/>
  <c r="JG40"/>
  <c r="IX40"/>
  <c r="IW40"/>
  <c r="IN40"/>
  <c r="IM40"/>
  <c r="ID40"/>
  <c r="IC40"/>
  <c r="HT40"/>
  <c r="HS40"/>
  <c r="HJ40"/>
  <c r="HI40"/>
  <c r="GZ40"/>
  <c r="GY40"/>
  <c r="GP40"/>
  <c r="GO40"/>
  <c r="GF40"/>
  <c r="GE40"/>
  <c r="FV40"/>
  <c r="FU40"/>
  <c r="FB40"/>
  <c r="FA40"/>
  <c r="EV40"/>
  <c r="ER40"/>
  <c r="ES40" s="1"/>
  <c r="EQ40"/>
  <c r="EE40"/>
  <c r="ED40"/>
  <c r="DU40"/>
  <c r="DT40"/>
  <c r="DK40"/>
  <c r="DJ40"/>
  <c r="DA40"/>
  <c r="CZ40"/>
  <c r="CQ40"/>
  <c r="CP40"/>
  <c r="CG40"/>
  <c r="CF40"/>
  <c r="BX40"/>
  <c r="BW40"/>
  <c r="BV40"/>
  <c r="BS40"/>
  <c r="BO40"/>
  <c r="BP40" s="1"/>
  <c r="BN40"/>
  <c r="BE40"/>
  <c r="BD40"/>
  <c r="AU40"/>
  <c r="AT40"/>
  <c r="AK40"/>
  <c r="AJ40"/>
  <c r="AA40"/>
  <c r="Z40"/>
  <c r="K40"/>
  <c r="J40"/>
  <c r="LQ39"/>
  <c r="LQ38" s="1"/>
  <c r="LP39"/>
  <c r="JH39"/>
  <c r="JG39"/>
  <c r="IX39"/>
  <c r="IW39"/>
  <c r="IN39"/>
  <c r="IM39"/>
  <c r="ID39"/>
  <c r="IC39"/>
  <c r="HT39"/>
  <c r="HS39"/>
  <c r="HJ39"/>
  <c r="HI39"/>
  <c r="GZ39"/>
  <c r="GY39"/>
  <c r="GP39"/>
  <c r="GO39"/>
  <c r="GF39"/>
  <c r="GE39"/>
  <c r="FV39"/>
  <c r="FU39"/>
  <c r="FB39"/>
  <c r="FA39"/>
  <c r="EV39"/>
  <c r="ES39"/>
  <c r="ER39"/>
  <c r="EQ39"/>
  <c r="EE39"/>
  <c r="ED39"/>
  <c r="DU39"/>
  <c r="DT39"/>
  <c r="DK39"/>
  <c r="DJ39"/>
  <c r="DA39"/>
  <c r="CZ39"/>
  <c r="CQ39"/>
  <c r="CP39"/>
  <c r="CG39"/>
  <c r="CF39"/>
  <c r="BX39"/>
  <c r="BW39"/>
  <c r="BV39"/>
  <c r="BS39"/>
  <c r="BO39"/>
  <c r="BP39" s="1"/>
  <c r="BN39"/>
  <c r="BE39"/>
  <c r="BD39"/>
  <c r="AU39"/>
  <c r="AT39"/>
  <c r="AK39"/>
  <c r="AJ39"/>
  <c r="AA39"/>
  <c r="Z39"/>
  <c r="K39"/>
  <c r="J39"/>
  <c r="MD38"/>
  <c r="MC38"/>
  <c r="MB38"/>
  <c r="LZ38"/>
  <c r="MA38" s="1"/>
  <c r="LY38"/>
  <c r="LW38"/>
  <c r="LV38"/>
  <c r="LT38"/>
  <c r="LS38"/>
  <c r="LP38"/>
  <c r="LO38"/>
  <c r="LM38"/>
  <c r="LL38"/>
  <c r="LN38" s="1"/>
  <c r="LK38"/>
  <c r="LJ38"/>
  <c r="LI38"/>
  <c r="LG38"/>
  <c r="LH38" s="1"/>
  <c r="LF38"/>
  <c r="LD38"/>
  <c r="LE38" s="1"/>
  <c r="LC38"/>
  <c r="LA38"/>
  <c r="KZ38"/>
  <c r="LB38" s="1"/>
  <c r="KY38"/>
  <c r="KX38"/>
  <c r="KW38"/>
  <c r="KU38"/>
  <c r="KV38" s="1"/>
  <c r="KT38"/>
  <c r="KR38"/>
  <c r="KS38" s="1"/>
  <c r="KQ38"/>
  <c r="KO38"/>
  <c r="KN38"/>
  <c r="KP38" s="1"/>
  <c r="KM38"/>
  <c r="KL38"/>
  <c r="KK38"/>
  <c r="KI38"/>
  <c r="KJ38" s="1"/>
  <c r="KH38"/>
  <c r="KF38"/>
  <c r="KG38" s="1"/>
  <c r="KE38"/>
  <c r="KC38"/>
  <c r="KB38"/>
  <c r="KD38" s="1"/>
  <c r="KA38"/>
  <c r="JZ38"/>
  <c r="JY38"/>
  <c r="JW38"/>
  <c r="JX38" s="1"/>
  <c r="JV38"/>
  <c r="JT38"/>
  <c r="JU38" s="1"/>
  <c r="JS38"/>
  <c r="JQ38"/>
  <c r="JP38"/>
  <c r="JN38"/>
  <c r="JM38"/>
  <c r="JK38"/>
  <c r="JJ38"/>
  <c r="JH38"/>
  <c r="JG38"/>
  <c r="JF38"/>
  <c r="JD38"/>
  <c r="JC38"/>
  <c r="JA38"/>
  <c r="IZ38"/>
  <c r="IX38"/>
  <c r="IW38"/>
  <c r="IV38"/>
  <c r="IT38"/>
  <c r="IS38"/>
  <c r="IQ38"/>
  <c r="IP38"/>
  <c r="IN38"/>
  <c r="IM38"/>
  <c r="IL38"/>
  <c r="IJ38"/>
  <c r="II38"/>
  <c r="IG38"/>
  <c r="IF38"/>
  <c r="ID38"/>
  <c r="IC38"/>
  <c r="IB38"/>
  <c r="HZ38"/>
  <c r="HY38"/>
  <c r="HW38"/>
  <c r="HV38"/>
  <c r="HT38"/>
  <c r="HS38"/>
  <c r="HR38"/>
  <c r="HP38"/>
  <c r="HO38"/>
  <c r="HM38"/>
  <c r="HL38"/>
  <c r="HJ38"/>
  <c r="HI38"/>
  <c r="HH38"/>
  <c r="HF38"/>
  <c r="HE38"/>
  <c r="HC38"/>
  <c r="HB38"/>
  <c r="GZ38"/>
  <c r="GY38"/>
  <c r="GX38"/>
  <c r="GV38"/>
  <c r="GU38"/>
  <c r="GS38"/>
  <c r="GR38"/>
  <c r="GP38"/>
  <c r="GO38"/>
  <c r="GN38"/>
  <c r="GL38"/>
  <c r="GK38"/>
  <c r="GI38"/>
  <c r="GH38"/>
  <c r="GF38"/>
  <c r="GE38"/>
  <c r="GD38"/>
  <c r="GB38"/>
  <c r="GA38"/>
  <c r="FY38"/>
  <c r="FX38"/>
  <c r="FV38"/>
  <c r="FU38"/>
  <c r="FT38"/>
  <c r="FR38"/>
  <c r="FQ38"/>
  <c r="FO38"/>
  <c r="FN38"/>
  <c r="FL38"/>
  <c r="FK38"/>
  <c r="FH38"/>
  <c r="FG38"/>
  <c r="FE38"/>
  <c r="FD38"/>
  <c r="FB38"/>
  <c r="FA38"/>
  <c r="EZ38"/>
  <c r="EX38"/>
  <c r="EW38"/>
  <c r="EV38"/>
  <c r="EU38"/>
  <c r="ET38"/>
  <c r="ER38"/>
  <c r="ES38" s="1"/>
  <c r="EQ38"/>
  <c r="EP38"/>
  <c r="EN38"/>
  <c r="EM38"/>
  <c r="EK38"/>
  <c r="EJ38"/>
  <c r="EH38"/>
  <c r="EG38"/>
  <c r="EE38"/>
  <c r="ED38"/>
  <c r="EC38"/>
  <c r="EA38"/>
  <c r="DZ38"/>
  <c r="DX38"/>
  <c r="DW38"/>
  <c r="DU38"/>
  <c r="DT38"/>
  <c r="DS38"/>
  <c r="DQ38"/>
  <c r="DR38" s="1"/>
  <c r="DP38"/>
  <c r="DN38"/>
  <c r="DO38" s="1"/>
  <c r="DM38"/>
  <c r="DK38"/>
  <c r="DL38" s="1"/>
  <c r="DJ38"/>
  <c r="DI38"/>
  <c r="DG38"/>
  <c r="DH38" s="1"/>
  <c r="DD38"/>
  <c r="DE38" s="1"/>
  <c r="DC38"/>
  <c r="DA38"/>
  <c r="CZ38"/>
  <c r="CY38"/>
  <c r="CW38"/>
  <c r="CV38"/>
  <c r="CT38"/>
  <c r="CS38"/>
  <c r="CQ38"/>
  <c r="CP38"/>
  <c r="CO38"/>
  <c r="CN38"/>
  <c r="CM38"/>
  <c r="CL38"/>
  <c r="CJ38"/>
  <c r="CK38" s="1"/>
  <c r="CI38"/>
  <c r="CG38"/>
  <c r="CF38"/>
  <c r="CD38"/>
  <c r="CC38"/>
  <c r="CA38"/>
  <c r="CB38" s="1"/>
  <c r="BZ38"/>
  <c r="BX38"/>
  <c r="BY38" s="1"/>
  <c r="BW38"/>
  <c r="BV38"/>
  <c r="BU38"/>
  <c r="BT38"/>
  <c r="BR38"/>
  <c r="BS38" s="1"/>
  <c r="BQ38"/>
  <c r="BO38"/>
  <c r="BP38" s="1"/>
  <c r="BN38"/>
  <c r="BM38"/>
  <c r="BK38"/>
  <c r="BL38" s="1"/>
  <c r="BJ38"/>
  <c r="BH38"/>
  <c r="BI38" s="1"/>
  <c r="BG38"/>
  <c r="BE38"/>
  <c r="BD38"/>
  <c r="BC38"/>
  <c r="BA38"/>
  <c r="AZ38"/>
  <c r="AX38"/>
  <c r="AW38"/>
  <c r="AU38"/>
  <c r="AT38"/>
  <c r="AS38"/>
  <c r="AQ38"/>
  <c r="AP38"/>
  <c r="AN38"/>
  <c r="AM38"/>
  <c r="AK38"/>
  <c r="AJ38"/>
  <c r="AI38"/>
  <c r="AG38"/>
  <c r="AF38"/>
  <c r="AD38"/>
  <c r="AC38"/>
  <c r="AA38"/>
  <c r="Z38"/>
  <c r="Y38"/>
  <c r="W38"/>
  <c r="V38"/>
  <c r="T38"/>
  <c r="S38"/>
  <c r="Q38"/>
  <c r="P38"/>
  <c r="N38"/>
  <c r="M38"/>
  <c r="K38"/>
  <c r="J38"/>
  <c r="I38"/>
  <c r="G38"/>
  <c r="F38"/>
  <c r="LX37"/>
  <c r="LU37"/>
  <c r="LQ37"/>
  <c r="LR37" s="1"/>
  <c r="LP37"/>
  <c r="JO37"/>
  <c r="JL37"/>
  <c r="JI37"/>
  <c r="JH37"/>
  <c r="JG37"/>
  <c r="JE37"/>
  <c r="JB37"/>
  <c r="IX37"/>
  <c r="IY37" s="1"/>
  <c r="IW37"/>
  <c r="IU37"/>
  <c r="IR37"/>
  <c r="IN37"/>
  <c r="IO37" s="1"/>
  <c r="IM37"/>
  <c r="IK37"/>
  <c r="IH37"/>
  <c r="ID37"/>
  <c r="IE37" s="1"/>
  <c r="IC37"/>
  <c r="IA37"/>
  <c r="HX37"/>
  <c r="HT37"/>
  <c r="HS37"/>
  <c r="HQ37"/>
  <c r="HN37"/>
  <c r="HJ37"/>
  <c r="HI37"/>
  <c r="HG37"/>
  <c r="HD37"/>
  <c r="GZ37"/>
  <c r="GY37"/>
  <c r="GW37"/>
  <c r="GT37"/>
  <c r="GQ37"/>
  <c r="GP37"/>
  <c r="GO37"/>
  <c r="GM37"/>
  <c r="GJ37"/>
  <c r="GF37"/>
  <c r="GE37"/>
  <c r="GC37"/>
  <c r="FZ37"/>
  <c r="FV37"/>
  <c r="FU37"/>
  <c r="FS37"/>
  <c r="FP37"/>
  <c r="FL37"/>
  <c r="FM37" s="1"/>
  <c r="FK37"/>
  <c r="FB37"/>
  <c r="FA37"/>
  <c r="ER37"/>
  <c r="EQ37"/>
  <c r="EE37"/>
  <c r="ED37"/>
  <c r="DU37"/>
  <c r="DT37"/>
  <c r="DK37"/>
  <c r="DJ37"/>
  <c r="DH37"/>
  <c r="DE37"/>
  <c r="DB37"/>
  <c r="DA37"/>
  <c r="CZ37"/>
  <c r="CQ37"/>
  <c r="CP37"/>
  <c r="CN37"/>
  <c r="CK37"/>
  <c r="CG37"/>
  <c r="CH37" s="1"/>
  <c r="CF37"/>
  <c r="BX37"/>
  <c r="BW37"/>
  <c r="BF37"/>
  <c r="BE37"/>
  <c r="BD37"/>
  <c r="BB37"/>
  <c r="AY37"/>
  <c r="AU37"/>
  <c r="AT37"/>
  <c r="AK37"/>
  <c r="AJ37"/>
  <c r="AH37"/>
  <c r="AE37"/>
  <c r="AA37"/>
  <c r="AB37" s="1"/>
  <c r="Z37"/>
  <c r="U37"/>
  <c r="R37"/>
  <c r="O37"/>
  <c r="K37"/>
  <c r="L37" s="1"/>
  <c r="J37"/>
  <c r="H37"/>
  <c r="Y46" i="3"/>
  <c r="X46"/>
  <c r="S46"/>
  <c r="Y45"/>
  <c r="X45"/>
  <c r="S45"/>
  <c r="Y44"/>
  <c r="X44"/>
  <c r="S44"/>
  <c r="Y43"/>
  <c r="X43"/>
  <c r="S43"/>
  <c r="Y42"/>
  <c r="X42"/>
  <c r="S42"/>
  <c r="Y41"/>
  <c r="X41"/>
  <c r="S41"/>
  <c r="Y40"/>
  <c r="X40"/>
  <c r="S40"/>
  <c r="Y39"/>
  <c r="X39"/>
  <c r="S39"/>
  <c r="Y38"/>
  <c r="X38"/>
  <c r="X37" s="1"/>
  <c r="S38"/>
  <c r="DB37"/>
  <c r="DA37"/>
  <c r="CY37"/>
  <c r="CX37"/>
  <c r="CV37"/>
  <c r="CU37"/>
  <c r="CS37"/>
  <c r="CR37"/>
  <c r="CP37"/>
  <c r="CO37"/>
  <c r="CM37"/>
  <c r="CL37"/>
  <c r="CJ37"/>
  <c r="CI37"/>
  <c r="CG37"/>
  <c r="CF37"/>
  <c r="CD37"/>
  <c r="CC37"/>
  <c r="CA37"/>
  <c r="BZ37"/>
  <c r="BX37"/>
  <c r="BW37"/>
  <c r="BU37"/>
  <c r="BT37"/>
  <c r="BR37"/>
  <c r="BQ37"/>
  <c r="BO37"/>
  <c r="BN37"/>
  <c r="BL37"/>
  <c r="BK37"/>
  <c r="BI37"/>
  <c r="BH37"/>
  <c r="BF37"/>
  <c r="BE37"/>
  <c r="BC37"/>
  <c r="BB37"/>
  <c r="AZ37"/>
  <c r="AY37"/>
  <c r="AW37"/>
  <c r="AV37"/>
  <c r="AT37"/>
  <c r="AS37"/>
  <c r="AQ37"/>
  <c r="AP37"/>
  <c r="AN37"/>
  <c r="AM37"/>
  <c r="AK37"/>
  <c r="AJ37"/>
  <c r="AH37"/>
  <c r="AG37"/>
  <c r="AE37"/>
  <c r="AD37"/>
  <c r="AB37"/>
  <c r="AA37"/>
  <c r="Y37"/>
  <c r="W37"/>
  <c r="U37"/>
  <c r="T37"/>
  <c r="S37"/>
  <c r="R37"/>
  <c r="Q37"/>
  <c r="O37"/>
  <c r="N37"/>
  <c r="L37"/>
  <c r="K37"/>
  <c r="I37"/>
  <c r="H37"/>
  <c r="F37"/>
  <c r="E37"/>
  <c r="DC36"/>
  <c r="CZ36"/>
  <c r="CW36"/>
  <c r="CT36"/>
  <c r="CQ36"/>
  <c r="CK36"/>
  <c r="CH36"/>
  <c r="CB36"/>
  <c r="BY36"/>
  <c r="BV36"/>
  <c r="BS36"/>
  <c r="BP36"/>
  <c r="BM36"/>
  <c r="BJ36"/>
  <c r="BG36"/>
  <c r="BD36"/>
  <c r="BA36"/>
  <c r="AX36"/>
  <c r="AU36"/>
  <c r="AR36"/>
  <c r="AO36"/>
  <c r="AL36"/>
  <c r="AI36"/>
  <c r="AF36"/>
  <c r="AC36"/>
  <c r="Z36"/>
  <c r="Y36"/>
  <c r="X36"/>
  <c r="V36"/>
  <c r="P36"/>
  <c r="M36"/>
  <c r="J36"/>
  <c r="G36"/>
  <c r="V32" i="4"/>
  <c r="V34"/>
  <c r="V43"/>
  <c r="V41"/>
  <c r="V42"/>
  <c r="V33"/>
  <c r="J37"/>
  <c r="G37"/>
  <c r="J34"/>
  <c r="G34"/>
  <c r="U33"/>
  <c r="T33"/>
  <c r="R33"/>
  <c r="Q33"/>
  <c r="O33"/>
  <c r="N33"/>
  <c r="L33"/>
  <c r="K33"/>
  <c r="J33"/>
  <c r="I33"/>
  <c r="H33"/>
  <c r="F33"/>
  <c r="G33" s="1"/>
  <c r="E33"/>
  <c r="V36" i="1" l="1"/>
  <c r="S36"/>
  <c r="P36"/>
  <c r="M36"/>
  <c r="J36"/>
  <c r="LQ120" i="2"/>
  <c r="LP120"/>
  <c r="JU120"/>
  <c r="JH120"/>
  <c r="JG120"/>
  <c r="IX120"/>
  <c r="IW120"/>
  <c r="IN120"/>
  <c r="IM120"/>
  <c r="ID120"/>
  <c r="IC120"/>
  <c r="HT120"/>
  <c r="HS120"/>
  <c r="HJ120"/>
  <c r="HI120"/>
  <c r="GZ120"/>
  <c r="GY120"/>
  <c r="GP120"/>
  <c r="GO120"/>
  <c r="GF120"/>
  <c r="GE120"/>
  <c r="FV120"/>
  <c r="FU120"/>
  <c r="FB120"/>
  <c r="FA120"/>
  <c r="EV120"/>
  <c r="ER120"/>
  <c r="EQ120"/>
  <c r="EE120"/>
  <c r="ED120"/>
  <c r="DU120"/>
  <c r="DT120"/>
  <c r="DK120"/>
  <c r="DJ120"/>
  <c r="DA120"/>
  <c r="CZ120"/>
  <c r="CQ120"/>
  <c r="CP120"/>
  <c r="CG120"/>
  <c r="CF120"/>
  <c r="CB120"/>
  <c r="BX120"/>
  <c r="BW120"/>
  <c r="BE120"/>
  <c r="BD120"/>
  <c r="AU120"/>
  <c r="AT120"/>
  <c r="AK120"/>
  <c r="AJ120"/>
  <c r="AA120"/>
  <c r="Z120"/>
  <c r="K120"/>
  <c r="J120"/>
  <c r="LQ119"/>
  <c r="LP119"/>
  <c r="JH119"/>
  <c r="JG119"/>
  <c r="IX119"/>
  <c r="IW119"/>
  <c r="IN119"/>
  <c r="IM119"/>
  <c r="ID119"/>
  <c r="IC119"/>
  <c r="HT119"/>
  <c r="HS119"/>
  <c r="HJ119"/>
  <c r="HI119"/>
  <c r="GZ119"/>
  <c r="GY119"/>
  <c r="GP119"/>
  <c r="GO119"/>
  <c r="GF119"/>
  <c r="GE119"/>
  <c r="FV119"/>
  <c r="FU119"/>
  <c r="FB119"/>
  <c r="FA119"/>
  <c r="ER119"/>
  <c r="EQ119"/>
  <c r="EE119"/>
  <c r="ED119"/>
  <c r="DU119"/>
  <c r="DT119"/>
  <c r="DK119"/>
  <c r="DJ119"/>
  <c r="DA119"/>
  <c r="CZ119"/>
  <c r="CQ119"/>
  <c r="CP119"/>
  <c r="CG119"/>
  <c r="CF119"/>
  <c r="CB119"/>
  <c r="BX119"/>
  <c r="BW119"/>
  <c r="BE119"/>
  <c r="BD119"/>
  <c r="AU119"/>
  <c r="AT119"/>
  <c r="AK119"/>
  <c r="AJ119"/>
  <c r="AA119"/>
  <c r="Z119"/>
  <c r="K119"/>
  <c r="J119"/>
  <c r="LQ118"/>
  <c r="LP118"/>
  <c r="JU118"/>
  <c r="JH118"/>
  <c r="JG118"/>
  <c r="IX118"/>
  <c r="IW118"/>
  <c r="IN118"/>
  <c r="IM118"/>
  <c r="ID118"/>
  <c r="IC118"/>
  <c r="HT118"/>
  <c r="HS118"/>
  <c r="HJ118"/>
  <c r="HI118"/>
  <c r="GZ118"/>
  <c r="GY118"/>
  <c r="GP118"/>
  <c r="GO118"/>
  <c r="GF118"/>
  <c r="GE118"/>
  <c r="FV118"/>
  <c r="FU118"/>
  <c r="FB118"/>
  <c r="FA118"/>
  <c r="ER118"/>
  <c r="ES118" s="1"/>
  <c r="EQ118"/>
  <c r="EE118"/>
  <c r="ED118"/>
  <c r="DU118"/>
  <c r="DU115" s="1"/>
  <c r="DT118"/>
  <c r="DK118"/>
  <c r="DJ118"/>
  <c r="DA118"/>
  <c r="DA115" s="1"/>
  <c r="CZ118"/>
  <c r="CQ118"/>
  <c r="CP118"/>
  <c r="CG118"/>
  <c r="CF118"/>
  <c r="CB118"/>
  <c r="BX118"/>
  <c r="BW118"/>
  <c r="BV118"/>
  <c r="BS118"/>
  <c r="BO118"/>
  <c r="BP118" s="1"/>
  <c r="BN118"/>
  <c r="BE118"/>
  <c r="BD118"/>
  <c r="AU118"/>
  <c r="AT118"/>
  <c r="AK118"/>
  <c r="AJ118"/>
  <c r="AA118"/>
  <c r="Z118"/>
  <c r="K118"/>
  <c r="J118"/>
  <c r="LQ117"/>
  <c r="LP117"/>
  <c r="KY117"/>
  <c r="JU117"/>
  <c r="JH117"/>
  <c r="JG117"/>
  <c r="IX117"/>
  <c r="IW117"/>
  <c r="IN117"/>
  <c r="IM117"/>
  <c r="ID117"/>
  <c r="IC117"/>
  <c r="HT117"/>
  <c r="HS117"/>
  <c r="HJ117"/>
  <c r="HI117"/>
  <c r="GZ117"/>
  <c r="GY117"/>
  <c r="GP117"/>
  <c r="GO117"/>
  <c r="GF117"/>
  <c r="GE117"/>
  <c r="FV117"/>
  <c r="FU117"/>
  <c r="FB117"/>
  <c r="FA117"/>
  <c r="ER117"/>
  <c r="EQ117"/>
  <c r="EE117"/>
  <c r="ED117"/>
  <c r="DU117"/>
  <c r="DT117"/>
  <c r="DK117"/>
  <c r="DJ117"/>
  <c r="DA117"/>
  <c r="CZ117"/>
  <c r="CQ117"/>
  <c r="CP117"/>
  <c r="CG117"/>
  <c r="CF117"/>
  <c r="BX117"/>
  <c r="BW117"/>
  <c r="BE117"/>
  <c r="BD117"/>
  <c r="BD115" s="1"/>
  <c r="AU117"/>
  <c r="AT117"/>
  <c r="AK117"/>
  <c r="AJ117"/>
  <c r="AA117"/>
  <c r="Z117"/>
  <c r="K117"/>
  <c r="J117"/>
  <c r="LQ116"/>
  <c r="LP116"/>
  <c r="JH116"/>
  <c r="JG116"/>
  <c r="JG115" s="1"/>
  <c r="IX116"/>
  <c r="IX115" s="1"/>
  <c r="IW116"/>
  <c r="IN116"/>
  <c r="IM116"/>
  <c r="IM115" s="1"/>
  <c r="ID116"/>
  <c r="IC116"/>
  <c r="HT116"/>
  <c r="HS116"/>
  <c r="HJ116"/>
  <c r="HJ115" s="1"/>
  <c r="HI116"/>
  <c r="GZ116"/>
  <c r="GY116"/>
  <c r="GY115" s="1"/>
  <c r="GP116"/>
  <c r="GO116"/>
  <c r="GF116"/>
  <c r="GE116"/>
  <c r="FV116"/>
  <c r="FV115" s="1"/>
  <c r="FU116"/>
  <c r="FB116"/>
  <c r="FA116"/>
  <c r="EV116"/>
  <c r="ER116"/>
  <c r="EQ116"/>
  <c r="ES116" s="1"/>
  <c r="EE116"/>
  <c r="ED116"/>
  <c r="DU116"/>
  <c r="DT116"/>
  <c r="DK116"/>
  <c r="DJ116"/>
  <c r="DA116"/>
  <c r="CZ116"/>
  <c r="CQ116"/>
  <c r="CP116"/>
  <c r="CG116"/>
  <c r="CF116"/>
  <c r="CF115" s="1"/>
  <c r="BX116"/>
  <c r="BW116"/>
  <c r="BW115" s="1"/>
  <c r="BY115" s="1"/>
  <c r="BV116"/>
  <c r="BS116"/>
  <c r="BP116"/>
  <c r="BO116"/>
  <c r="BO115" s="1"/>
  <c r="BP115" s="1"/>
  <c r="BN116"/>
  <c r="BE116"/>
  <c r="BD116"/>
  <c r="AU116"/>
  <c r="AT116"/>
  <c r="AK116"/>
  <c r="AJ116"/>
  <c r="AJ115" s="1"/>
  <c r="AA116"/>
  <c r="Z116"/>
  <c r="K116"/>
  <c r="J116"/>
  <c r="MC115"/>
  <c r="MB115"/>
  <c r="MD115" s="1"/>
  <c r="MA115"/>
  <c r="LZ115"/>
  <c r="LY115"/>
  <c r="LW115"/>
  <c r="LV115"/>
  <c r="LT115"/>
  <c r="LS115"/>
  <c r="LQ115"/>
  <c r="LP115"/>
  <c r="LO115"/>
  <c r="LM115"/>
  <c r="LN115" s="1"/>
  <c r="LL115"/>
  <c r="LJ115"/>
  <c r="LI115"/>
  <c r="LK115" s="1"/>
  <c r="LH115"/>
  <c r="LG115"/>
  <c r="LF115"/>
  <c r="LD115"/>
  <c r="LE115" s="1"/>
  <c r="LC115"/>
  <c r="LA115"/>
  <c r="LB115" s="1"/>
  <c r="KZ115"/>
  <c r="KX115"/>
  <c r="KW115"/>
  <c r="KY115" s="1"/>
  <c r="KV115"/>
  <c r="KU115"/>
  <c r="KT115"/>
  <c r="KR115"/>
  <c r="KS115" s="1"/>
  <c r="KQ115"/>
  <c r="KO115"/>
  <c r="KP115" s="1"/>
  <c r="KN115"/>
  <c r="KL115"/>
  <c r="KK115"/>
  <c r="KM115" s="1"/>
  <c r="KJ115"/>
  <c r="KI115"/>
  <c r="KH115"/>
  <c r="KF115"/>
  <c r="KG115" s="1"/>
  <c r="KE115"/>
  <c r="KC115"/>
  <c r="KD115" s="1"/>
  <c r="KB115"/>
  <c r="JZ115"/>
  <c r="JY115"/>
  <c r="KA115" s="1"/>
  <c r="JX115"/>
  <c r="JW115"/>
  <c r="JV115"/>
  <c r="JT115"/>
  <c r="JU115" s="1"/>
  <c r="JS115"/>
  <c r="JQ115"/>
  <c r="JP115"/>
  <c r="JN115"/>
  <c r="JM115"/>
  <c r="JK115"/>
  <c r="JJ115"/>
  <c r="JH115"/>
  <c r="JD115"/>
  <c r="JC115"/>
  <c r="JA115"/>
  <c r="IZ115"/>
  <c r="IW115"/>
  <c r="IV115"/>
  <c r="IT115"/>
  <c r="IS115"/>
  <c r="IQ115"/>
  <c r="IP115"/>
  <c r="IN115"/>
  <c r="IL115"/>
  <c r="IJ115"/>
  <c r="II115"/>
  <c r="IG115"/>
  <c r="IF115"/>
  <c r="ID115"/>
  <c r="IC115"/>
  <c r="IB115"/>
  <c r="HZ115"/>
  <c r="HY115"/>
  <c r="HW115"/>
  <c r="HV115"/>
  <c r="HT115"/>
  <c r="HS115"/>
  <c r="HR115"/>
  <c r="HP115"/>
  <c r="HO115"/>
  <c r="HM115"/>
  <c r="HL115"/>
  <c r="HI115"/>
  <c r="HH115"/>
  <c r="HF115"/>
  <c r="HE115"/>
  <c r="HC115"/>
  <c r="HB115"/>
  <c r="GZ115"/>
  <c r="GX115"/>
  <c r="GV115"/>
  <c r="GU115"/>
  <c r="GS115"/>
  <c r="GR115"/>
  <c r="GP115"/>
  <c r="GO115"/>
  <c r="GN115"/>
  <c r="GL115"/>
  <c r="GK115"/>
  <c r="GI115"/>
  <c r="GH115"/>
  <c r="GF115"/>
  <c r="GE115"/>
  <c r="GD115"/>
  <c r="GB115"/>
  <c r="GA115"/>
  <c r="FY115"/>
  <c r="FX115"/>
  <c r="FU115"/>
  <c r="FT115"/>
  <c r="FR115"/>
  <c r="FQ115"/>
  <c r="FO115"/>
  <c r="FN115"/>
  <c r="FL115"/>
  <c r="FK115"/>
  <c r="FH115"/>
  <c r="FG115"/>
  <c r="FE115"/>
  <c r="FD115"/>
  <c r="FB115"/>
  <c r="FA115"/>
  <c r="EX115"/>
  <c r="EW115"/>
  <c r="EU115"/>
  <c r="EV115" s="1"/>
  <c r="ET115"/>
  <c r="ER115"/>
  <c r="ES115" s="1"/>
  <c r="EQ115"/>
  <c r="EP115"/>
  <c r="EN115"/>
  <c r="EM115"/>
  <c r="EK115"/>
  <c r="EJ115"/>
  <c r="EH115"/>
  <c r="EG115"/>
  <c r="EE115"/>
  <c r="ED115"/>
  <c r="EA115"/>
  <c r="DZ115"/>
  <c r="DX115"/>
  <c r="DW115"/>
  <c r="DT115"/>
  <c r="DQ115"/>
  <c r="DP115"/>
  <c r="DN115"/>
  <c r="DM115"/>
  <c r="DK115"/>
  <c r="DJ115"/>
  <c r="CZ115"/>
  <c r="CW115"/>
  <c r="CV115"/>
  <c r="CT115"/>
  <c r="CS115"/>
  <c r="CQ115"/>
  <c r="CP115"/>
  <c r="CM115"/>
  <c r="CJ115"/>
  <c r="CI115"/>
  <c r="CG115"/>
  <c r="CD115"/>
  <c r="CC115"/>
  <c r="CA115"/>
  <c r="BZ115"/>
  <c r="CB115" s="1"/>
  <c r="BX115"/>
  <c r="BU115"/>
  <c r="BV115" s="1"/>
  <c r="BT115"/>
  <c r="BR115"/>
  <c r="BS115" s="1"/>
  <c r="BQ115"/>
  <c r="BN115"/>
  <c r="BM115"/>
  <c r="BK115"/>
  <c r="BJ115"/>
  <c r="BH115"/>
  <c r="BG115"/>
  <c r="BE115"/>
  <c r="BA115"/>
  <c r="AZ115"/>
  <c r="AX115"/>
  <c r="AW115"/>
  <c r="AU115"/>
  <c r="AT115"/>
  <c r="AQ115"/>
  <c r="AP115"/>
  <c r="AN115"/>
  <c r="AM115"/>
  <c r="AK115"/>
  <c r="AG115"/>
  <c r="AF115"/>
  <c r="AD115"/>
  <c r="AC115"/>
  <c r="AA115"/>
  <c r="Z115"/>
  <c r="W115"/>
  <c r="V115"/>
  <c r="T115"/>
  <c r="S115"/>
  <c r="Q115"/>
  <c r="P115"/>
  <c r="N115"/>
  <c r="M115"/>
  <c r="G115"/>
  <c r="F115"/>
  <c r="LQ114"/>
  <c r="LP114"/>
  <c r="JH114"/>
  <c r="JG114"/>
  <c r="JE114"/>
  <c r="JB114"/>
  <c r="IX114"/>
  <c r="IW114"/>
  <c r="IY114" s="1"/>
  <c r="IU114"/>
  <c r="IR114"/>
  <c r="IN114"/>
  <c r="IO114" s="1"/>
  <c r="IM114"/>
  <c r="ID114"/>
  <c r="IC114"/>
  <c r="HT114"/>
  <c r="HS114"/>
  <c r="HQ114"/>
  <c r="HN114"/>
  <c r="HJ114"/>
  <c r="HI114"/>
  <c r="GZ114"/>
  <c r="GY114"/>
  <c r="GW114"/>
  <c r="GT114"/>
  <c r="GQ114"/>
  <c r="GP114"/>
  <c r="GO114"/>
  <c r="GM114"/>
  <c r="GJ114"/>
  <c r="GF114"/>
  <c r="GG114" s="1"/>
  <c r="GE114"/>
  <c r="FV114"/>
  <c r="FU114"/>
  <c r="FS114"/>
  <c r="FP114"/>
  <c r="FL114"/>
  <c r="FK114"/>
  <c r="FJ114"/>
  <c r="FB114"/>
  <c r="FA114"/>
  <c r="ER114"/>
  <c r="EQ114"/>
  <c r="EE114"/>
  <c r="ED114"/>
  <c r="DU114"/>
  <c r="DT114"/>
  <c r="DK114"/>
  <c r="DJ114"/>
  <c r="DA114"/>
  <c r="CZ114"/>
  <c r="CQ114"/>
  <c r="CP114"/>
  <c r="CN114"/>
  <c r="CK114"/>
  <c r="CH114"/>
  <c r="CG114"/>
  <c r="CF114"/>
  <c r="BX114"/>
  <c r="BW114"/>
  <c r="BE114"/>
  <c r="BD114"/>
  <c r="BB114"/>
  <c r="AY114"/>
  <c r="AU114"/>
  <c r="AT114"/>
  <c r="AK114"/>
  <c r="AJ114"/>
  <c r="AH114"/>
  <c r="AE114"/>
  <c r="AB114"/>
  <c r="AA114"/>
  <c r="Z114"/>
  <c r="Y114"/>
  <c r="U114"/>
  <c r="R114"/>
  <c r="O114"/>
  <c r="K114"/>
  <c r="L114" s="1"/>
  <c r="J114"/>
  <c r="H114"/>
  <c r="Y113" i="3"/>
  <c r="X113"/>
  <c r="S113"/>
  <c r="Y112"/>
  <c r="X112"/>
  <c r="S112"/>
  <c r="Y111"/>
  <c r="X111"/>
  <c r="S111"/>
  <c r="Y110"/>
  <c r="Y109" s="1"/>
  <c r="X110"/>
  <c r="X109" s="1"/>
  <c r="S110"/>
  <c r="DB109"/>
  <c r="DA109"/>
  <c r="CY109"/>
  <c r="CX109"/>
  <c r="CV109"/>
  <c r="CU109"/>
  <c r="CS109"/>
  <c r="CR109"/>
  <c r="CP109"/>
  <c r="CO109"/>
  <c r="CM109"/>
  <c r="CL109"/>
  <c r="CJ109"/>
  <c r="CI109"/>
  <c r="CG109"/>
  <c r="CF109"/>
  <c r="CD109"/>
  <c r="CC109"/>
  <c r="CA109"/>
  <c r="BZ109"/>
  <c r="BX109"/>
  <c r="BW109"/>
  <c r="BU109"/>
  <c r="BT109"/>
  <c r="BR109"/>
  <c r="BQ109"/>
  <c r="BO109"/>
  <c r="BN109"/>
  <c r="BL109"/>
  <c r="BK109"/>
  <c r="BI109"/>
  <c r="BH109"/>
  <c r="BF109"/>
  <c r="BE109"/>
  <c r="BC109"/>
  <c r="BB109"/>
  <c r="AZ109"/>
  <c r="AY109"/>
  <c r="AW109"/>
  <c r="AV109"/>
  <c r="AT109"/>
  <c r="AS109"/>
  <c r="AQ109"/>
  <c r="AP109"/>
  <c r="AN109"/>
  <c r="AM109"/>
  <c r="AK109"/>
  <c r="AJ109"/>
  <c r="AH109"/>
  <c r="AG109"/>
  <c r="AE109"/>
  <c r="AD109"/>
  <c r="AB109"/>
  <c r="AA109"/>
  <c r="U109"/>
  <c r="T109"/>
  <c r="S109"/>
  <c r="R109"/>
  <c r="Q109"/>
  <c r="O109"/>
  <c r="N109"/>
  <c r="L109"/>
  <c r="K109"/>
  <c r="I109"/>
  <c r="H109"/>
  <c r="F109"/>
  <c r="E109"/>
  <c r="DC108"/>
  <c r="CW108"/>
  <c r="CT108"/>
  <c r="CQ108"/>
  <c r="CH108"/>
  <c r="CB108"/>
  <c r="BV108"/>
  <c r="BS108"/>
  <c r="BP108"/>
  <c r="BM108"/>
  <c r="BG108"/>
  <c r="BD108"/>
  <c r="BA108"/>
  <c r="AX108"/>
  <c r="AU108"/>
  <c r="AR108"/>
  <c r="AO108"/>
  <c r="AL108"/>
  <c r="AI108"/>
  <c r="AF108"/>
  <c r="AC108"/>
  <c r="Z108"/>
  <c r="Y108"/>
  <c r="X108"/>
  <c r="P108"/>
  <c r="M108"/>
  <c r="J108"/>
  <c r="G108"/>
  <c r="V55" i="1" l="1"/>
  <c r="S55"/>
  <c r="M55"/>
  <c r="LX172" i="2"/>
  <c r="LU172"/>
  <c r="LR172"/>
  <c r="LQ172"/>
  <c r="LP172"/>
  <c r="LK172"/>
  <c r="KM172"/>
  <c r="KJ172"/>
  <c r="JU172"/>
  <c r="JO172"/>
  <c r="JL172"/>
  <c r="JH172"/>
  <c r="JG172"/>
  <c r="JI172" s="1"/>
  <c r="JE172"/>
  <c r="JB172"/>
  <c r="IX172"/>
  <c r="IY172" s="1"/>
  <c r="IW172"/>
  <c r="IU172"/>
  <c r="IR172"/>
  <c r="IN172"/>
  <c r="IO172" s="1"/>
  <c r="IM172"/>
  <c r="IK172"/>
  <c r="IH172"/>
  <c r="IE172"/>
  <c r="ID172"/>
  <c r="IC172"/>
  <c r="IA172"/>
  <c r="HX172"/>
  <c r="HT172"/>
  <c r="HS172"/>
  <c r="HU172" s="1"/>
  <c r="HR172"/>
  <c r="HJ172"/>
  <c r="HI172"/>
  <c r="GZ172"/>
  <c r="GY172"/>
  <c r="GW172"/>
  <c r="GT172"/>
  <c r="GP172"/>
  <c r="GQ172" s="1"/>
  <c r="GO172"/>
  <c r="GF172"/>
  <c r="GE172"/>
  <c r="FV172"/>
  <c r="FU172"/>
  <c r="FS172"/>
  <c r="FP172"/>
  <c r="FL172"/>
  <c r="FK172"/>
  <c r="FB172"/>
  <c r="EV172"/>
  <c r="ES172"/>
  <c r="ER172"/>
  <c r="EQ172"/>
  <c r="EP172"/>
  <c r="EE172"/>
  <c r="ED172"/>
  <c r="EB172"/>
  <c r="DY172"/>
  <c r="DV172"/>
  <c r="DU172"/>
  <c r="DT172"/>
  <c r="DR172"/>
  <c r="DO172"/>
  <c r="DK172"/>
  <c r="DJ172"/>
  <c r="DI172"/>
  <c r="DA172"/>
  <c r="CZ172"/>
  <c r="CQ172"/>
  <c r="CP172"/>
  <c r="CN172"/>
  <c r="CK172"/>
  <c r="CG172"/>
  <c r="CH172" s="1"/>
  <c r="CF172"/>
  <c r="CE172"/>
  <c r="CB172"/>
  <c r="BX172"/>
  <c r="BY172" s="1"/>
  <c r="BW172"/>
  <c r="BV172"/>
  <c r="BS172"/>
  <c r="BP172"/>
  <c r="BO172"/>
  <c r="BN172"/>
  <c r="BE172"/>
  <c r="BD172"/>
  <c r="BB172"/>
  <c r="AY172"/>
  <c r="AU172"/>
  <c r="AV172" s="1"/>
  <c r="AT172"/>
  <c r="AR172"/>
  <c r="AO172"/>
  <c r="AL172"/>
  <c r="AK172"/>
  <c r="AJ172"/>
  <c r="AH172"/>
  <c r="AE172"/>
  <c r="AA172"/>
  <c r="Z172"/>
  <c r="AB172" s="1"/>
  <c r="K172"/>
  <c r="J172"/>
  <c r="DC163" i="3"/>
  <c r="CW163"/>
  <c r="CT163"/>
  <c r="CQ163"/>
  <c r="CN163"/>
  <c r="CK163"/>
  <c r="CH163"/>
  <c r="CE163"/>
  <c r="CB163"/>
  <c r="BY163"/>
  <c r="BV163"/>
  <c r="BS163"/>
  <c r="BP163"/>
  <c r="BM163"/>
  <c r="BJ163"/>
  <c r="BG163"/>
  <c r="BD163"/>
  <c r="BA163"/>
  <c r="AX163"/>
  <c r="AU163"/>
  <c r="AR163"/>
  <c r="AO163"/>
  <c r="AL163"/>
  <c r="AI163"/>
  <c r="AF163"/>
  <c r="AC163"/>
  <c r="Y163"/>
  <c r="X163"/>
  <c r="Z163" s="1"/>
  <c r="V163"/>
  <c r="P163"/>
  <c r="M163"/>
  <c r="J163"/>
  <c r="V128" i="4"/>
  <c r="S128"/>
  <c r="P128"/>
  <c r="M128"/>
  <c r="J128"/>
  <c r="G128"/>
  <c r="Y12" i="1" l="1"/>
  <c r="V12"/>
  <c r="S12"/>
  <c r="M12"/>
  <c r="J12"/>
  <c r="H14"/>
  <c r="I14"/>
  <c r="J14" s="1"/>
  <c r="K14"/>
  <c r="L14"/>
  <c r="N14"/>
  <c r="O14"/>
  <c r="Q14"/>
  <c r="R14"/>
  <c r="S14"/>
  <c r="T14"/>
  <c r="U14"/>
  <c r="W14"/>
  <c r="X14"/>
  <c r="Y14" s="1"/>
  <c r="H17"/>
  <c r="I17"/>
  <c r="J17" s="1"/>
  <c r="K17"/>
  <c r="L17"/>
  <c r="M17" s="1"/>
  <c r="N17"/>
  <c r="O17"/>
  <c r="Q17"/>
  <c r="R17"/>
  <c r="S17" s="1"/>
  <c r="T17"/>
  <c r="U17"/>
  <c r="V17" s="1"/>
  <c r="W17"/>
  <c r="X17"/>
  <c r="Y17" s="1"/>
  <c r="H20"/>
  <c r="I20"/>
  <c r="J20" s="1"/>
  <c r="K20"/>
  <c r="L20"/>
  <c r="M20"/>
  <c r="N20"/>
  <c r="O20"/>
  <c r="Q20"/>
  <c r="R20"/>
  <c r="S20" s="1"/>
  <c r="T20"/>
  <c r="U20"/>
  <c r="V20"/>
  <c r="W20"/>
  <c r="X20"/>
  <c r="Y20"/>
  <c r="J21"/>
  <c r="M21"/>
  <c r="S21"/>
  <c r="V21"/>
  <c r="LQ22" i="2"/>
  <c r="LP22"/>
  <c r="JU22"/>
  <c r="JH22"/>
  <c r="JG22"/>
  <c r="IX22"/>
  <c r="IW22"/>
  <c r="IN22"/>
  <c r="IM22"/>
  <c r="ID22"/>
  <c r="IC22"/>
  <c r="HT22"/>
  <c r="HS22"/>
  <c r="HJ22"/>
  <c r="HI22"/>
  <c r="GZ22"/>
  <c r="GY22"/>
  <c r="GP22"/>
  <c r="GO22"/>
  <c r="GF22"/>
  <c r="GE22"/>
  <c r="FV22"/>
  <c r="FU22"/>
  <c r="FB22"/>
  <c r="FA22"/>
  <c r="EV22"/>
  <c r="ES22"/>
  <c r="ER22"/>
  <c r="EQ22"/>
  <c r="EE22"/>
  <c r="ED22"/>
  <c r="DU22"/>
  <c r="DT22"/>
  <c r="DK22"/>
  <c r="DJ22"/>
  <c r="DA22"/>
  <c r="CZ22"/>
  <c r="CQ22"/>
  <c r="CP22"/>
  <c r="CG22"/>
  <c r="CF22"/>
  <c r="CB22"/>
  <c r="BX22"/>
  <c r="BW22"/>
  <c r="BV22"/>
  <c r="BS22"/>
  <c r="BP22"/>
  <c r="BO22"/>
  <c r="BN22"/>
  <c r="BE22"/>
  <c r="BD22"/>
  <c r="AU22"/>
  <c r="AT22"/>
  <c r="AK22"/>
  <c r="AJ22"/>
  <c r="AA22"/>
  <c r="K22"/>
  <c r="J22"/>
  <c r="LQ21"/>
  <c r="LP21"/>
  <c r="KM21"/>
  <c r="KJ21"/>
  <c r="KG21"/>
  <c r="KD21"/>
  <c r="KA21"/>
  <c r="JX21"/>
  <c r="JH21"/>
  <c r="JG21"/>
  <c r="IX21"/>
  <c r="IW21"/>
  <c r="IN21"/>
  <c r="IM21"/>
  <c r="ID21"/>
  <c r="IC21"/>
  <c r="HT21"/>
  <c r="HS21"/>
  <c r="HJ21"/>
  <c r="HI21"/>
  <c r="GZ21"/>
  <c r="GY21"/>
  <c r="GP21"/>
  <c r="GO21"/>
  <c r="GF21"/>
  <c r="GE21"/>
  <c r="FV21"/>
  <c r="FU21"/>
  <c r="FB21"/>
  <c r="FA21"/>
  <c r="EV21"/>
  <c r="ER21"/>
  <c r="ES21" s="1"/>
  <c r="EQ21"/>
  <c r="EE21"/>
  <c r="ED21"/>
  <c r="DU21"/>
  <c r="DT21"/>
  <c r="DK21"/>
  <c r="DJ21"/>
  <c r="DA21"/>
  <c r="CZ21"/>
  <c r="CQ21"/>
  <c r="CP21"/>
  <c r="CG21"/>
  <c r="CF21"/>
  <c r="BX21"/>
  <c r="BY21" s="1"/>
  <c r="BW21"/>
  <c r="BV21"/>
  <c r="BS21"/>
  <c r="BO21"/>
  <c r="BP21" s="1"/>
  <c r="BN21"/>
  <c r="BE21"/>
  <c r="BD21"/>
  <c r="AU21"/>
  <c r="AT21"/>
  <c r="AK21"/>
  <c r="AJ21"/>
  <c r="AA21"/>
  <c r="Z21"/>
  <c r="K21"/>
  <c r="J21"/>
  <c r="LQ20"/>
  <c r="LP20"/>
  <c r="KM20"/>
  <c r="KJ20"/>
  <c r="KG20"/>
  <c r="KD20"/>
  <c r="KA20"/>
  <c r="JX20"/>
  <c r="JH20"/>
  <c r="JG20"/>
  <c r="IX20"/>
  <c r="IW20"/>
  <c r="IN20"/>
  <c r="IM20"/>
  <c r="ID20"/>
  <c r="IC20"/>
  <c r="HT20"/>
  <c r="HS20"/>
  <c r="HJ20"/>
  <c r="HI20"/>
  <c r="GZ20"/>
  <c r="GY20"/>
  <c r="GP20"/>
  <c r="GO20"/>
  <c r="GF20"/>
  <c r="GE20"/>
  <c r="FV20"/>
  <c r="FU20"/>
  <c r="FB20"/>
  <c r="FA20"/>
  <c r="EV20"/>
  <c r="ER20"/>
  <c r="ES20" s="1"/>
  <c r="EQ20"/>
  <c r="EE20"/>
  <c r="ED20"/>
  <c r="DU20"/>
  <c r="DT20"/>
  <c r="DK20"/>
  <c r="DJ20"/>
  <c r="DA20"/>
  <c r="CZ20"/>
  <c r="CQ20"/>
  <c r="CP20"/>
  <c r="CG20"/>
  <c r="CF20"/>
  <c r="BX20"/>
  <c r="BW20"/>
  <c r="BE20"/>
  <c r="BD20"/>
  <c r="AU20"/>
  <c r="AT20"/>
  <c r="AK20"/>
  <c r="AJ20"/>
  <c r="AA20"/>
  <c r="Z20"/>
  <c r="K20"/>
  <c r="J20"/>
  <c r="LQ19"/>
  <c r="LP19"/>
  <c r="KM19"/>
  <c r="KJ19"/>
  <c r="KG19"/>
  <c r="KD19"/>
  <c r="KA19"/>
  <c r="JX19"/>
  <c r="JH19"/>
  <c r="JG19"/>
  <c r="IX19"/>
  <c r="IW19"/>
  <c r="IN19"/>
  <c r="IM19"/>
  <c r="ID19"/>
  <c r="IC19"/>
  <c r="HT19"/>
  <c r="HS19"/>
  <c r="HJ19"/>
  <c r="HI19"/>
  <c r="GZ19"/>
  <c r="GY19"/>
  <c r="GP19"/>
  <c r="GO19"/>
  <c r="GF19"/>
  <c r="GE19"/>
  <c r="FV19"/>
  <c r="FU19"/>
  <c r="FB19"/>
  <c r="FA19"/>
  <c r="EV19"/>
  <c r="ER19"/>
  <c r="EQ19"/>
  <c r="ES19" s="1"/>
  <c r="EE19"/>
  <c r="ED19"/>
  <c r="DU19"/>
  <c r="DT19"/>
  <c r="DK19"/>
  <c r="DJ19"/>
  <c r="DA19"/>
  <c r="CZ19"/>
  <c r="CQ19"/>
  <c r="CP19"/>
  <c r="CG19"/>
  <c r="CF19"/>
  <c r="BX19"/>
  <c r="BW19"/>
  <c r="BE19"/>
  <c r="BD19"/>
  <c r="AU19"/>
  <c r="AT19"/>
  <c r="AK19"/>
  <c r="AJ19"/>
  <c r="AA19"/>
  <c r="Z19"/>
  <c r="K19"/>
  <c r="J19"/>
  <c r="LQ18"/>
  <c r="LP18"/>
  <c r="KM18"/>
  <c r="KJ18"/>
  <c r="KG18"/>
  <c r="KD18"/>
  <c r="KA18"/>
  <c r="JX18"/>
  <c r="JH18"/>
  <c r="JG18"/>
  <c r="IX18"/>
  <c r="IW18"/>
  <c r="IN18"/>
  <c r="IM18"/>
  <c r="ID18"/>
  <c r="IC18"/>
  <c r="HT18"/>
  <c r="HS18"/>
  <c r="HJ18"/>
  <c r="HI18"/>
  <c r="GZ18"/>
  <c r="GY18"/>
  <c r="GP18"/>
  <c r="GO18"/>
  <c r="GF18"/>
  <c r="GE18"/>
  <c r="FV18"/>
  <c r="FU18"/>
  <c r="FB18"/>
  <c r="FA18"/>
  <c r="ER18"/>
  <c r="ES18" s="1"/>
  <c r="EQ18"/>
  <c r="EE18"/>
  <c r="ED18"/>
  <c r="DU18"/>
  <c r="DT18"/>
  <c r="DK18"/>
  <c r="DJ18"/>
  <c r="DA18"/>
  <c r="CZ18"/>
  <c r="CQ18"/>
  <c r="CP18"/>
  <c r="CG18"/>
  <c r="CF18"/>
  <c r="BX18"/>
  <c r="BW18"/>
  <c r="BE18"/>
  <c r="BD18"/>
  <c r="AU18"/>
  <c r="AT18"/>
  <c r="AK18"/>
  <c r="AJ18"/>
  <c r="AA18"/>
  <c r="Z18"/>
  <c r="K18"/>
  <c r="J18"/>
  <c r="LQ17"/>
  <c r="LP17"/>
  <c r="KM17"/>
  <c r="KJ17"/>
  <c r="KG17"/>
  <c r="KD17"/>
  <c r="KA17"/>
  <c r="JX17"/>
  <c r="JH17"/>
  <c r="JG17"/>
  <c r="IX17"/>
  <c r="IW17"/>
  <c r="IN17"/>
  <c r="IM17"/>
  <c r="ID17"/>
  <c r="IC17"/>
  <c r="HT17"/>
  <c r="HS17"/>
  <c r="HJ17"/>
  <c r="HI17"/>
  <c r="GZ17"/>
  <c r="GY17"/>
  <c r="GP17"/>
  <c r="GO17"/>
  <c r="GF17"/>
  <c r="GE17"/>
  <c r="FV17"/>
  <c r="FU17"/>
  <c r="FB17"/>
  <c r="FA17"/>
  <c r="EV17"/>
  <c r="ES17"/>
  <c r="ER17"/>
  <c r="EQ17"/>
  <c r="EE17"/>
  <c r="ED17"/>
  <c r="DU17"/>
  <c r="DT17"/>
  <c r="DK17"/>
  <c r="DJ17"/>
  <c r="DA17"/>
  <c r="CZ17"/>
  <c r="CQ17"/>
  <c r="CP17"/>
  <c r="CG17"/>
  <c r="CF17"/>
  <c r="CB17"/>
  <c r="BX17"/>
  <c r="BW17"/>
  <c r="BE17"/>
  <c r="BD17"/>
  <c r="AU17"/>
  <c r="AT17"/>
  <c r="AK17"/>
  <c r="AJ17"/>
  <c r="AA17"/>
  <c r="Z17"/>
  <c r="K17"/>
  <c r="J17"/>
  <c r="LQ16"/>
  <c r="LP16"/>
  <c r="KM16"/>
  <c r="KJ16"/>
  <c r="KG16"/>
  <c r="KD16"/>
  <c r="KA16"/>
  <c r="JX16"/>
  <c r="JH16"/>
  <c r="JG16"/>
  <c r="IX16"/>
  <c r="IW16"/>
  <c r="IN16"/>
  <c r="IM16"/>
  <c r="ID16"/>
  <c r="IC16"/>
  <c r="HT16"/>
  <c r="HS16"/>
  <c r="HJ16"/>
  <c r="HI16"/>
  <c r="GZ16"/>
  <c r="GY16"/>
  <c r="GP16"/>
  <c r="GO16"/>
  <c r="GF16"/>
  <c r="GE16"/>
  <c r="FV16"/>
  <c r="FU16"/>
  <c r="FB16"/>
  <c r="FA16"/>
  <c r="EV16"/>
  <c r="ER16"/>
  <c r="ES16" s="1"/>
  <c r="EQ16"/>
  <c r="EE16"/>
  <c r="ED16"/>
  <c r="DU16"/>
  <c r="DT16"/>
  <c r="DK16"/>
  <c r="DJ16"/>
  <c r="DJ14" s="1"/>
  <c r="DL14" s="1"/>
  <c r="DA16"/>
  <c r="CZ16"/>
  <c r="CQ16"/>
  <c r="CP16"/>
  <c r="CG16"/>
  <c r="CF16"/>
  <c r="CB16"/>
  <c r="BX16"/>
  <c r="BX14" s="1"/>
  <c r="BY14" s="1"/>
  <c r="BW16"/>
  <c r="BV16"/>
  <c r="BS16"/>
  <c r="BO16"/>
  <c r="BP16" s="1"/>
  <c r="BN16"/>
  <c r="BE16"/>
  <c r="BD16"/>
  <c r="AU16"/>
  <c r="AT16"/>
  <c r="AK16"/>
  <c r="AJ16"/>
  <c r="AA16"/>
  <c r="Z16"/>
  <c r="K16"/>
  <c r="J16"/>
  <c r="LQ15"/>
  <c r="LQ14" s="1"/>
  <c r="LP15"/>
  <c r="LP14" s="1"/>
  <c r="KM15"/>
  <c r="KJ15"/>
  <c r="KG15"/>
  <c r="KD15"/>
  <c r="KA15"/>
  <c r="JX15"/>
  <c r="JH15"/>
  <c r="JH14" s="1"/>
  <c r="JG15"/>
  <c r="IX15"/>
  <c r="IW15"/>
  <c r="IW14" s="1"/>
  <c r="IN15"/>
  <c r="IM15"/>
  <c r="ID15"/>
  <c r="IC15"/>
  <c r="HT15"/>
  <c r="HT14" s="1"/>
  <c r="HS15"/>
  <c r="HJ15"/>
  <c r="HI15"/>
  <c r="HI14" s="1"/>
  <c r="GZ15"/>
  <c r="GY15"/>
  <c r="GP15"/>
  <c r="GO15"/>
  <c r="GF15"/>
  <c r="GF14" s="1"/>
  <c r="GE15"/>
  <c r="FV15"/>
  <c r="FU15"/>
  <c r="FU14" s="1"/>
  <c r="FB15"/>
  <c r="FB14" s="1"/>
  <c r="FA15"/>
  <c r="EV15"/>
  <c r="ER15"/>
  <c r="ES15" s="1"/>
  <c r="EQ15"/>
  <c r="EE15"/>
  <c r="ED15"/>
  <c r="DU15"/>
  <c r="DT15"/>
  <c r="DR15"/>
  <c r="DO15"/>
  <c r="DL15"/>
  <c r="DK15"/>
  <c r="DJ15"/>
  <c r="DA15"/>
  <c r="CZ15"/>
  <c r="CQ15"/>
  <c r="CP15"/>
  <c r="CG15"/>
  <c r="CG14" s="1"/>
  <c r="CF15"/>
  <c r="CB15"/>
  <c r="BX15"/>
  <c r="BW15"/>
  <c r="BV15"/>
  <c r="BS15"/>
  <c r="BO15"/>
  <c r="BP15" s="1"/>
  <c r="BN15"/>
  <c r="BE15"/>
  <c r="BD15"/>
  <c r="AU15"/>
  <c r="AT15"/>
  <c r="AT14" s="1"/>
  <c r="AK15"/>
  <c r="AJ15"/>
  <c r="AA15"/>
  <c r="Z15"/>
  <c r="K15"/>
  <c r="J15"/>
  <c r="MC14"/>
  <c r="MD14" s="1"/>
  <c r="MB14"/>
  <c r="LZ14"/>
  <c r="MA14" s="1"/>
  <c r="LY14"/>
  <c r="LW14"/>
  <c r="LV14"/>
  <c r="LT14"/>
  <c r="LS14"/>
  <c r="LO14"/>
  <c r="LN14"/>
  <c r="LM14"/>
  <c r="LL14"/>
  <c r="LJ14"/>
  <c r="LK14" s="1"/>
  <c r="LI14"/>
  <c r="LG14"/>
  <c r="LH14" s="1"/>
  <c r="LF14"/>
  <c r="LD14"/>
  <c r="LC14"/>
  <c r="LE14" s="1"/>
  <c r="LB14"/>
  <c r="LA14"/>
  <c r="KZ14"/>
  <c r="KX14"/>
  <c r="KY14" s="1"/>
  <c r="KW14"/>
  <c r="KU14"/>
  <c r="KV14" s="1"/>
  <c r="KT14"/>
  <c r="KR14"/>
  <c r="KQ14"/>
  <c r="KS14" s="1"/>
  <c r="KP14"/>
  <c r="KO14"/>
  <c r="KN14"/>
  <c r="KL14"/>
  <c r="KM14" s="1"/>
  <c r="KK14"/>
  <c r="KI14"/>
  <c r="KJ14" s="1"/>
  <c r="KH14"/>
  <c r="KF14"/>
  <c r="KE14"/>
  <c r="KG14" s="1"/>
  <c r="KD14"/>
  <c r="KC14"/>
  <c r="KB14"/>
  <c r="JZ14"/>
  <c r="KA14" s="1"/>
  <c r="JY14"/>
  <c r="JW14"/>
  <c r="JX14" s="1"/>
  <c r="JV14"/>
  <c r="JT14"/>
  <c r="JS14"/>
  <c r="JU14" s="1"/>
  <c r="JQ14"/>
  <c r="JP14"/>
  <c r="JN14"/>
  <c r="JM14"/>
  <c r="JK14"/>
  <c r="JJ14"/>
  <c r="JG14"/>
  <c r="JF14"/>
  <c r="JD14"/>
  <c r="JC14"/>
  <c r="JA14"/>
  <c r="IZ14"/>
  <c r="IX14"/>
  <c r="IV14"/>
  <c r="IT14"/>
  <c r="IS14"/>
  <c r="IQ14"/>
  <c r="IP14"/>
  <c r="IN14"/>
  <c r="IM14"/>
  <c r="IL14"/>
  <c r="IJ14"/>
  <c r="II14"/>
  <c r="IG14"/>
  <c r="IF14"/>
  <c r="ID14"/>
  <c r="IC14"/>
  <c r="IB14"/>
  <c r="HZ14"/>
  <c r="HY14"/>
  <c r="HW14"/>
  <c r="HV14"/>
  <c r="HS14"/>
  <c r="HR14"/>
  <c r="HP14"/>
  <c r="HO14"/>
  <c r="HM14"/>
  <c r="HL14"/>
  <c r="HJ14"/>
  <c r="HH14"/>
  <c r="HF14"/>
  <c r="HE14"/>
  <c r="HC14"/>
  <c r="HB14"/>
  <c r="GZ14"/>
  <c r="GY14"/>
  <c r="GX14"/>
  <c r="GV14"/>
  <c r="GU14"/>
  <c r="GS14"/>
  <c r="GR14"/>
  <c r="GP14"/>
  <c r="GO14"/>
  <c r="GN14"/>
  <c r="GL14"/>
  <c r="GK14"/>
  <c r="GI14"/>
  <c r="GH14"/>
  <c r="GE14"/>
  <c r="GD14"/>
  <c r="GB14"/>
  <c r="GA14"/>
  <c r="FY14"/>
  <c r="FX14"/>
  <c r="FV14"/>
  <c r="FT14"/>
  <c r="FR14"/>
  <c r="FQ14"/>
  <c r="FO14"/>
  <c r="FN14"/>
  <c r="FL14"/>
  <c r="FK14"/>
  <c r="FH14"/>
  <c r="FG14"/>
  <c r="FE14"/>
  <c r="FD14"/>
  <c r="FA14"/>
  <c r="EZ14"/>
  <c r="EX14"/>
  <c r="EW14"/>
  <c r="EU14"/>
  <c r="EV14" s="1"/>
  <c r="ET14"/>
  <c r="ER14"/>
  <c r="ES14" s="1"/>
  <c r="EQ14"/>
  <c r="EP14"/>
  <c r="EN14"/>
  <c r="EM14"/>
  <c r="EK14"/>
  <c r="EJ14"/>
  <c r="EH14"/>
  <c r="EG14"/>
  <c r="EE14"/>
  <c r="ED14"/>
  <c r="EC14"/>
  <c r="EA14"/>
  <c r="DZ14"/>
  <c r="DX14"/>
  <c r="DW14"/>
  <c r="DU14"/>
  <c r="DT14"/>
  <c r="DS14"/>
  <c r="DQ14"/>
  <c r="DR14" s="1"/>
  <c r="DP14"/>
  <c r="DN14"/>
  <c r="DM14"/>
  <c r="DO14" s="1"/>
  <c r="DK14"/>
  <c r="DI14"/>
  <c r="DA14"/>
  <c r="CZ14"/>
  <c r="CY14"/>
  <c r="CW14"/>
  <c r="CV14"/>
  <c r="CT14"/>
  <c r="CS14"/>
  <c r="CQ14"/>
  <c r="CP14"/>
  <c r="CO14"/>
  <c r="CM14"/>
  <c r="CL14"/>
  <c r="CJ14"/>
  <c r="CI14"/>
  <c r="CF14"/>
  <c r="CD14"/>
  <c r="CC14"/>
  <c r="CA14"/>
  <c r="CB14" s="1"/>
  <c r="BZ14"/>
  <c r="BW14"/>
  <c r="BV14"/>
  <c r="BU14"/>
  <c r="BT14"/>
  <c r="BR14"/>
  <c r="BS14" s="1"/>
  <c r="BQ14"/>
  <c r="BO14"/>
  <c r="BP14" s="1"/>
  <c r="BN14"/>
  <c r="BM14"/>
  <c r="BK14"/>
  <c r="BJ14"/>
  <c r="BH14"/>
  <c r="BG14"/>
  <c r="BE14"/>
  <c r="BD14"/>
  <c r="BC14"/>
  <c r="BA14"/>
  <c r="AZ14"/>
  <c r="AX14"/>
  <c r="AW14"/>
  <c r="AU14"/>
  <c r="AS14"/>
  <c r="AQ14"/>
  <c r="AP14"/>
  <c r="AN14"/>
  <c r="AM14"/>
  <c r="AK14"/>
  <c r="AJ14"/>
  <c r="AI14"/>
  <c r="AG14"/>
  <c r="AF14"/>
  <c r="AD14"/>
  <c r="AC14"/>
  <c r="AA14"/>
  <c r="Z14"/>
  <c r="Y14"/>
  <c r="W14"/>
  <c r="V14"/>
  <c r="T14"/>
  <c r="S14"/>
  <c r="Q14"/>
  <c r="P14"/>
  <c r="N14"/>
  <c r="M14"/>
  <c r="K14"/>
  <c r="J14"/>
  <c r="I14"/>
  <c r="G14"/>
  <c r="F14"/>
  <c r="LQ13"/>
  <c r="LP13"/>
  <c r="JH13"/>
  <c r="JG13"/>
  <c r="JE13"/>
  <c r="JB13"/>
  <c r="IX13"/>
  <c r="IW13"/>
  <c r="IY13" s="1"/>
  <c r="IU13"/>
  <c r="IR13"/>
  <c r="IN13"/>
  <c r="IO13" s="1"/>
  <c r="IM13"/>
  <c r="IK13"/>
  <c r="IH13"/>
  <c r="IE13"/>
  <c r="ID13"/>
  <c r="IC13"/>
  <c r="HT13"/>
  <c r="HS13"/>
  <c r="HJ13"/>
  <c r="HI13"/>
  <c r="GZ13"/>
  <c r="GY13"/>
  <c r="GW13"/>
  <c r="GT13"/>
  <c r="GP13"/>
  <c r="GQ13" s="1"/>
  <c r="GO13"/>
  <c r="GF13"/>
  <c r="GE13"/>
  <c r="FV13"/>
  <c r="FU13"/>
  <c r="FS13"/>
  <c r="FP13"/>
  <c r="FM13"/>
  <c r="FL13"/>
  <c r="FK13"/>
  <c r="FJ13"/>
  <c r="FI13"/>
  <c r="FF13"/>
  <c r="FB13"/>
  <c r="FA13"/>
  <c r="ER13"/>
  <c r="EQ13"/>
  <c r="EE13"/>
  <c r="ED13"/>
  <c r="DU13"/>
  <c r="DT13"/>
  <c r="DK13"/>
  <c r="DJ13"/>
  <c r="DB13"/>
  <c r="DA13"/>
  <c r="CZ13"/>
  <c r="CQ13"/>
  <c r="CP13"/>
  <c r="CN13"/>
  <c r="CK13"/>
  <c r="CG13"/>
  <c r="CH13" s="1"/>
  <c r="CF13"/>
  <c r="BX13"/>
  <c r="BW13"/>
  <c r="BE13"/>
  <c r="BD13"/>
  <c r="BB13"/>
  <c r="AY13"/>
  <c r="AU13"/>
  <c r="AT13"/>
  <c r="AK13"/>
  <c r="AJ13"/>
  <c r="AH13"/>
  <c r="AE13"/>
  <c r="AB13"/>
  <c r="AA13"/>
  <c r="X13"/>
  <c r="U13"/>
  <c r="R13"/>
  <c r="O13"/>
  <c r="L13"/>
  <c r="J13"/>
  <c r="H13"/>
  <c r="D13" i="4"/>
  <c r="D13" i="3"/>
  <c r="D21"/>
  <c r="D20"/>
  <c r="D19"/>
  <c r="D18"/>
  <c r="D17"/>
  <c r="D16"/>
  <c r="D14"/>
  <c r="D12"/>
  <c r="V14" i="1" l="1"/>
  <c r="M14"/>
  <c r="Y21" i="3"/>
  <c r="X21"/>
  <c r="S21"/>
  <c r="Y20"/>
  <c r="X20"/>
  <c r="S20"/>
  <c r="Y19"/>
  <c r="X19"/>
  <c r="S19"/>
  <c r="Y18"/>
  <c r="X18"/>
  <c r="S18"/>
  <c r="Y17"/>
  <c r="X17"/>
  <c r="S17"/>
  <c r="Y16"/>
  <c r="X16"/>
  <c r="S16"/>
  <c r="Y15"/>
  <c r="X15"/>
  <c r="S15"/>
  <c r="Y14"/>
  <c r="X14"/>
  <c r="S14"/>
  <c r="BI13"/>
  <c r="BH13"/>
  <c r="BF13"/>
  <c r="BE13"/>
  <c r="BC13"/>
  <c r="BB13"/>
  <c r="AZ13"/>
  <c r="AY13"/>
  <c r="AW13"/>
  <c r="AV13"/>
  <c r="AT13"/>
  <c r="AS13"/>
  <c r="AQ13"/>
  <c r="AP13"/>
  <c r="AN13"/>
  <c r="AM13"/>
  <c r="AK13"/>
  <c r="AJ13"/>
  <c r="S13"/>
  <c r="R13"/>
  <c r="Q13"/>
  <c r="O13"/>
  <c r="N13"/>
  <c r="L13"/>
  <c r="K13"/>
  <c r="I13"/>
  <c r="H13"/>
  <c r="DC12"/>
  <c r="CZ12"/>
  <c r="CW12"/>
  <c r="CT12"/>
  <c r="CQ12"/>
  <c r="CK12"/>
  <c r="CH12"/>
  <c r="CB12"/>
  <c r="BV12"/>
  <c r="BS12"/>
  <c r="BP12"/>
  <c r="BM12"/>
  <c r="BJ12"/>
  <c r="BG12"/>
  <c r="BD12"/>
  <c r="BA12"/>
  <c r="AX12"/>
  <c r="AU12"/>
  <c r="AO12"/>
  <c r="AL12"/>
  <c r="AI12"/>
  <c r="AF12"/>
  <c r="AC12"/>
  <c r="Z12"/>
  <c r="Y12"/>
  <c r="X12"/>
  <c r="V12"/>
  <c r="P12"/>
  <c r="M12"/>
  <c r="J12"/>
  <c r="G12"/>
  <c r="V13" i="4"/>
  <c r="V12"/>
  <c r="LQ78" i="2" l="1"/>
  <c r="LQ72" s="1"/>
  <c r="LP78"/>
  <c r="KM78"/>
  <c r="KJ78"/>
  <c r="KG78"/>
  <c r="KD78"/>
  <c r="KA78"/>
  <c r="JX78"/>
  <c r="JU78"/>
  <c r="JH78"/>
  <c r="JG78"/>
  <c r="IX78"/>
  <c r="IW78"/>
  <c r="IN78"/>
  <c r="IM78"/>
  <c r="ID78"/>
  <c r="IC78"/>
  <c r="HT78"/>
  <c r="HS78"/>
  <c r="HJ78"/>
  <c r="HI78"/>
  <c r="GZ78"/>
  <c r="GY78"/>
  <c r="GP78"/>
  <c r="GO78"/>
  <c r="GF78"/>
  <c r="GE78"/>
  <c r="FV78"/>
  <c r="FU78"/>
  <c r="FB78"/>
  <c r="FA78"/>
  <c r="ER78"/>
  <c r="EQ78"/>
  <c r="EE78"/>
  <c r="ED78"/>
  <c r="DU78"/>
  <c r="DT78"/>
  <c r="DK78"/>
  <c r="DJ78"/>
  <c r="DA78"/>
  <c r="CZ78"/>
  <c r="CQ78"/>
  <c r="CP78"/>
  <c r="CG78"/>
  <c r="CF78"/>
  <c r="CB78"/>
  <c r="BX78"/>
  <c r="BY78" s="1"/>
  <c r="BW78"/>
  <c r="BE78"/>
  <c r="BD78"/>
  <c r="AU78"/>
  <c r="AT78"/>
  <c r="AK78"/>
  <c r="AJ78"/>
  <c r="AA78"/>
  <c r="Z78"/>
  <c r="K78"/>
  <c r="J78"/>
  <c r="LQ77"/>
  <c r="LP77"/>
  <c r="KM77"/>
  <c r="KJ77"/>
  <c r="KG77"/>
  <c r="KD77"/>
  <c r="KA77"/>
  <c r="JX77"/>
  <c r="JH77"/>
  <c r="JG77"/>
  <c r="JG72" s="1"/>
  <c r="IX77"/>
  <c r="IW77"/>
  <c r="IN77"/>
  <c r="IM77"/>
  <c r="IM72" s="1"/>
  <c r="ID77"/>
  <c r="IC77"/>
  <c r="HT77"/>
  <c r="HS77"/>
  <c r="HS72" s="1"/>
  <c r="HJ77"/>
  <c r="HI77"/>
  <c r="GZ77"/>
  <c r="GY77"/>
  <c r="GP77"/>
  <c r="GO77"/>
  <c r="GF77"/>
  <c r="GE77"/>
  <c r="GE72" s="1"/>
  <c r="FV77"/>
  <c r="FU77"/>
  <c r="FB77"/>
  <c r="FA77"/>
  <c r="FA72" s="1"/>
  <c r="ER77"/>
  <c r="EQ77"/>
  <c r="EE77"/>
  <c r="ED77"/>
  <c r="ED72" s="1"/>
  <c r="DU77"/>
  <c r="DT77"/>
  <c r="DK77"/>
  <c r="DJ77"/>
  <c r="DA77"/>
  <c r="CZ77"/>
  <c r="CQ77"/>
  <c r="CP77"/>
  <c r="CP72" s="1"/>
  <c r="CG77"/>
  <c r="CF77"/>
  <c r="BX77"/>
  <c r="BW77"/>
  <c r="BY77" s="1"/>
  <c r="BE77"/>
  <c r="BD77"/>
  <c r="AU77"/>
  <c r="AT77"/>
  <c r="AT72" s="1"/>
  <c r="AK77"/>
  <c r="AJ77"/>
  <c r="AA77"/>
  <c r="Z77"/>
  <c r="Z72" s="1"/>
  <c r="K77"/>
  <c r="J77"/>
  <c r="LQ76"/>
  <c r="LP76"/>
  <c r="JH76"/>
  <c r="JG76"/>
  <c r="IX76"/>
  <c r="IW76"/>
  <c r="IN76"/>
  <c r="IM76"/>
  <c r="ID76"/>
  <c r="IC76"/>
  <c r="IC72" s="1"/>
  <c r="HT76"/>
  <c r="HS76"/>
  <c r="HJ76"/>
  <c r="HI76"/>
  <c r="GZ76"/>
  <c r="GY76"/>
  <c r="GP76"/>
  <c r="GO76"/>
  <c r="GO72" s="1"/>
  <c r="GF76"/>
  <c r="GE76"/>
  <c r="FV76"/>
  <c r="FU76"/>
  <c r="FB76"/>
  <c r="FA76"/>
  <c r="ER76"/>
  <c r="EQ76"/>
  <c r="EE76"/>
  <c r="ED76"/>
  <c r="DU76"/>
  <c r="DT76"/>
  <c r="DK76"/>
  <c r="DJ76"/>
  <c r="DA76"/>
  <c r="CZ76"/>
  <c r="CQ76"/>
  <c r="CP76"/>
  <c r="CG76"/>
  <c r="CF76"/>
  <c r="CB76"/>
  <c r="BX76"/>
  <c r="BW76"/>
  <c r="BE76"/>
  <c r="BD76"/>
  <c r="AU76"/>
  <c r="AT76"/>
  <c r="AK76"/>
  <c r="AJ76"/>
  <c r="AA76"/>
  <c r="Z76"/>
  <c r="K76"/>
  <c r="J76"/>
  <c r="LQ75"/>
  <c r="LP75"/>
  <c r="KM75"/>
  <c r="KJ75"/>
  <c r="KG75"/>
  <c r="KD75"/>
  <c r="KA75"/>
  <c r="JX75"/>
  <c r="JH75"/>
  <c r="JG75"/>
  <c r="IX75"/>
  <c r="IX72" s="1"/>
  <c r="IW75"/>
  <c r="IN75"/>
  <c r="IM75"/>
  <c r="ID75"/>
  <c r="IC75"/>
  <c r="HT75"/>
  <c r="HS75"/>
  <c r="HJ75"/>
  <c r="HJ72" s="1"/>
  <c r="HI75"/>
  <c r="GZ75"/>
  <c r="GY75"/>
  <c r="GP75"/>
  <c r="GP72" s="1"/>
  <c r="GO75"/>
  <c r="GF75"/>
  <c r="GE75"/>
  <c r="FV75"/>
  <c r="FV72" s="1"/>
  <c r="FU75"/>
  <c r="FB75"/>
  <c r="FA75"/>
  <c r="ER75"/>
  <c r="ER72" s="1"/>
  <c r="EQ75"/>
  <c r="EE75"/>
  <c r="ED75"/>
  <c r="DU75"/>
  <c r="DU72" s="1"/>
  <c r="DT75"/>
  <c r="DK75"/>
  <c r="DJ75"/>
  <c r="DA75"/>
  <c r="DA72" s="1"/>
  <c r="CZ75"/>
  <c r="CQ75"/>
  <c r="CP75"/>
  <c r="CG75"/>
  <c r="CG72" s="1"/>
  <c r="CF75"/>
  <c r="BX75"/>
  <c r="BW75"/>
  <c r="BE75"/>
  <c r="BE72" s="1"/>
  <c r="BD75"/>
  <c r="AU75"/>
  <c r="AT75"/>
  <c r="AK75"/>
  <c r="AJ75"/>
  <c r="AA75"/>
  <c r="Z75"/>
  <c r="K75"/>
  <c r="K72" s="1"/>
  <c r="J75"/>
  <c r="LQ74"/>
  <c r="LP74"/>
  <c r="JH74"/>
  <c r="JG74"/>
  <c r="IX74"/>
  <c r="IW74"/>
  <c r="IN74"/>
  <c r="IM74"/>
  <c r="ID74"/>
  <c r="IC74"/>
  <c r="HT74"/>
  <c r="HS74"/>
  <c r="HJ74"/>
  <c r="HI74"/>
  <c r="GZ74"/>
  <c r="GY74"/>
  <c r="GP74"/>
  <c r="GO74"/>
  <c r="GF74"/>
  <c r="GE74"/>
  <c r="FV74"/>
  <c r="FU74"/>
  <c r="FB74"/>
  <c r="FA74"/>
  <c r="ER74"/>
  <c r="EQ74"/>
  <c r="EE74"/>
  <c r="EE72" s="1"/>
  <c r="ED74"/>
  <c r="DU74"/>
  <c r="DT74"/>
  <c r="DK74"/>
  <c r="DK72" s="1"/>
  <c r="DJ74"/>
  <c r="DA74"/>
  <c r="CZ74"/>
  <c r="CQ74"/>
  <c r="CP74"/>
  <c r="CG74"/>
  <c r="CF74"/>
  <c r="BX74"/>
  <c r="BX72" s="1"/>
  <c r="BW74"/>
  <c r="BV74"/>
  <c r="BS74"/>
  <c r="BP74"/>
  <c r="BO74"/>
  <c r="BN74"/>
  <c r="BE74"/>
  <c r="BD74"/>
  <c r="AU74"/>
  <c r="AT74"/>
  <c r="AK74"/>
  <c r="AJ74"/>
  <c r="AA74"/>
  <c r="Z74"/>
  <c r="K74"/>
  <c r="J74"/>
  <c r="LQ73"/>
  <c r="LP73"/>
  <c r="JU73"/>
  <c r="JH73"/>
  <c r="JH72" s="1"/>
  <c r="JG73"/>
  <c r="IX73"/>
  <c r="IW73"/>
  <c r="IN73"/>
  <c r="IN72" s="1"/>
  <c r="IM73"/>
  <c r="ID73"/>
  <c r="IC73"/>
  <c r="HT73"/>
  <c r="HT72" s="1"/>
  <c r="HS73"/>
  <c r="HJ73"/>
  <c r="HI73"/>
  <c r="GZ73"/>
  <c r="GZ72" s="1"/>
  <c r="GY73"/>
  <c r="GP73"/>
  <c r="GO73"/>
  <c r="GF73"/>
  <c r="GF72" s="1"/>
  <c r="GE73"/>
  <c r="FV73"/>
  <c r="FU73"/>
  <c r="FB73"/>
  <c r="FB72" s="1"/>
  <c r="FA73"/>
  <c r="EV73"/>
  <c r="ER73"/>
  <c r="EQ73"/>
  <c r="EQ72" s="1"/>
  <c r="EE73"/>
  <c r="ED73"/>
  <c r="DU73"/>
  <c r="DT73"/>
  <c r="DT72" s="1"/>
  <c r="DK73"/>
  <c r="DJ73"/>
  <c r="DA73"/>
  <c r="CZ73"/>
  <c r="CZ72" s="1"/>
  <c r="CQ73"/>
  <c r="CP73"/>
  <c r="CG73"/>
  <c r="CF73"/>
  <c r="BX73"/>
  <c r="BW73"/>
  <c r="BV73"/>
  <c r="BS73"/>
  <c r="BO73"/>
  <c r="BP73" s="1"/>
  <c r="BN73"/>
  <c r="BE73"/>
  <c r="BD73"/>
  <c r="AU73"/>
  <c r="AU72" s="1"/>
  <c r="AT73"/>
  <c r="AK73"/>
  <c r="AJ73"/>
  <c r="AA73"/>
  <c r="Z73"/>
  <c r="K73"/>
  <c r="J73"/>
  <c r="J72" s="1"/>
  <c r="MC72"/>
  <c r="MD72" s="1"/>
  <c r="MB72"/>
  <c r="LZ72"/>
  <c r="LY72"/>
  <c r="LW72"/>
  <c r="LV72"/>
  <c r="LT72"/>
  <c r="LS72"/>
  <c r="LO72"/>
  <c r="LM72"/>
  <c r="LN72" s="1"/>
  <c r="LL72"/>
  <c r="LJ72"/>
  <c r="LK72" s="1"/>
  <c r="LI72"/>
  <c r="LG72"/>
  <c r="LH72" s="1"/>
  <c r="LF72"/>
  <c r="LD72"/>
  <c r="LC72"/>
  <c r="LB72"/>
  <c r="LA72"/>
  <c r="KZ72"/>
  <c r="KX72"/>
  <c r="KW72"/>
  <c r="KU72"/>
  <c r="KT72"/>
  <c r="KR72"/>
  <c r="KQ72"/>
  <c r="KS72" s="1"/>
  <c r="KP72"/>
  <c r="KO72"/>
  <c r="KN72"/>
  <c r="KL72"/>
  <c r="KM72" s="1"/>
  <c r="KK72"/>
  <c r="KI72"/>
  <c r="KJ72" s="1"/>
  <c r="KH72"/>
  <c r="KF72"/>
  <c r="KE72"/>
  <c r="KC72"/>
  <c r="KB72"/>
  <c r="KD72" s="1"/>
  <c r="JZ72"/>
  <c r="KA72" s="1"/>
  <c r="JY72"/>
  <c r="JW72"/>
  <c r="JV72"/>
  <c r="JT72"/>
  <c r="JS72"/>
  <c r="JQ72"/>
  <c r="JP72"/>
  <c r="JN72"/>
  <c r="JM72"/>
  <c r="JK72"/>
  <c r="JJ72"/>
  <c r="JF72"/>
  <c r="JD72"/>
  <c r="JC72"/>
  <c r="JA72"/>
  <c r="IZ72"/>
  <c r="IV72"/>
  <c r="IT72"/>
  <c r="IS72"/>
  <c r="IQ72"/>
  <c r="IP72"/>
  <c r="IL72"/>
  <c r="IJ72"/>
  <c r="II72"/>
  <c r="IG72"/>
  <c r="IF72"/>
  <c r="ID72"/>
  <c r="IB72"/>
  <c r="HZ72"/>
  <c r="HY72"/>
  <c r="HW72"/>
  <c r="HV72"/>
  <c r="HR72"/>
  <c r="HP72"/>
  <c r="HO72"/>
  <c r="HM72"/>
  <c r="HL72"/>
  <c r="HH72"/>
  <c r="HF72"/>
  <c r="HE72"/>
  <c r="HC72"/>
  <c r="HB72"/>
  <c r="GY72"/>
  <c r="GX72"/>
  <c r="GV72"/>
  <c r="GU72"/>
  <c r="GS72"/>
  <c r="GR72"/>
  <c r="GN72"/>
  <c r="GL72"/>
  <c r="GK72"/>
  <c r="GI72"/>
  <c r="GH72"/>
  <c r="GD72"/>
  <c r="GB72"/>
  <c r="GA72"/>
  <c r="FY72"/>
  <c r="FX72"/>
  <c r="FT72"/>
  <c r="FR72"/>
  <c r="FQ72"/>
  <c r="FO72"/>
  <c r="FN72"/>
  <c r="FL72"/>
  <c r="FK72"/>
  <c r="FH72"/>
  <c r="FG72"/>
  <c r="FE72"/>
  <c r="FD72"/>
  <c r="EZ72"/>
  <c r="EX72"/>
  <c r="EW72"/>
  <c r="EU72"/>
  <c r="ET72"/>
  <c r="EP72"/>
  <c r="EN72"/>
  <c r="EM72"/>
  <c r="EK72"/>
  <c r="EJ72"/>
  <c r="EH72"/>
  <c r="EG72"/>
  <c r="EC72"/>
  <c r="EA72"/>
  <c r="DZ72"/>
  <c r="DX72"/>
  <c r="DW72"/>
  <c r="DS72"/>
  <c r="DQ72"/>
  <c r="DP72"/>
  <c r="DN72"/>
  <c r="DM72"/>
  <c r="DJ72"/>
  <c r="DI72"/>
  <c r="CY72"/>
  <c r="CW72"/>
  <c r="CV72"/>
  <c r="CT72"/>
  <c r="CS72"/>
  <c r="CQ72"/>
  <c r="CO72"/>
  <c r="CM72"/>
  <c r="CL72"/>
  <c r="CJ72"/>
  <c r="CI72"/>
  <c r="CF72"/>
  <c r="CD72"/>
  <c r="CC72"/>
  <c r="CA72"/>
  <c r="BZ72"/>
  <c r="BU72"/>
  <c r="BT72"/>
  <c r="BV72" s="1"/>
  <c r="BR72"/>
  <c r="BS72" s="1"/>
  <c r="BQ72"/>
  <c r="BO72"/>
  <c r="BP72" s="1"/>
  <c r="BN72"/>
  <c r="BM72"/>
  <c r="BK72"/>
  <c r="BJ72"/>
  <c r="BH72"/>
  <c r="BG72"/>
  <c r="BD72"/>
  <c r="BC72"/>
  <c r="BA72"/>
  <c r="AZ72"/>
  <c r="AX72"/>
  <c r="AW72"/>
  <c r="AS72"/>
  <c r="AQ72"/>
  <c r="AP72"/>
  <c r="AN72"/>
  <c r="AM72"/>
  <c r="AK72"/>
  <c r="AI72"/>
  <c r="AG72"/>
  <c r="AF72"/>
  <c r="AD72"/>
  <c r="AC72"/>
  <c r="AA72"/>
  <c r="Y72"/>
  <c r="W72"/>
  <c r="V72"/>
  <c r="T72"/>
  <c r="S72"/>
  <c r="Q72"/>
  <c r="P72"/>
  <c r="N72"/>
  <c r="M72"/>
  <c r="I72"/>
  <c r="G72"/>
  <c r="F72"/>
  <c r="LQ71"/>
  <c r="LP71"/>
  <c r="JH71"/>
  <c r="JG71"/>
  <c r="JE71"/>
  <c r="JB71"/>
  <c r="IX71"/>
  <c r="IY71" s="1"/>
  <c r="IW71"/>
  <c r="IU71"/>
  <c r="IR71"/>
  <c r="IN71"/>
  <c r="IO71" s="1"/>
  <c r="IM71"/>
  <c r="IK71"/>
  <c r="IH71"/>
  <c r="ID71"/>
  <c r="IC71"/>
  <c r="IA71"/>
  <c r="HX71"/>
  <c r="HT71"/>
  <c r="HS71"/>
  <c r="HQ71"/>
  <c r="HN71"/>
  <c r="HJ71"/>
  <c r="HI71"/>
  <c r="HG71"/>
  <c r="HD71"/>
  <c r="GZ71"/>
  <c r="GY71"/>
  <c r="GW71"/>
  <c r="GT71"/>
  <c r="GQ71"/>
  <c r="GP71"/>
  <c r="GO71"/>
  <c r="GM71"/>
  <c r="GJ71"/>
  <c r="GF71"/>
  <c r="GE71"/>
  <c r="GC71"/>
  <c r="FZ71"/>
  <c r="FV71"/>
  <c r="FU71"/>
  <c r="FS71"/>
  <c r="FP71"/>
  <c r="FL71"/>
  <c r="FK71"/>
  <c r="FM71" s="1"/>
  <c r="FJ71"/>
  <c r="FB71"/>
  <c r="FA71"/>
  <c r="ER71"/>
  <c r="EQ71"/>
  <c r="EE71"/>
  <c r="ED71"/>
  <c r="EB71"/>
  <c r="DY71"/>
  <c r="DU71"/>
  <c r="DT71"/>
  <c r="DK71"/>
  <c r="DJ71"/>
  <c r="DA71"/>
  <c r="CZ71"/>
  <c r="CQ71"/>
  <c r="CP71"/>
  <c r="CN71"/>
  <c r="CK71"/>
  <c r="CG71"/>
  <c r="CF71"/>
  <c r="BX71"/>
  <c r="BW71"/>
  <c r="BE71"/>
  <c r="BD71"/>
  <c r="BB71"/>
  <c r="AY71"/>
  <c r="AU71"/>
  <c r="AT71"/>
  <c r="AK71"/>
  <c r="AJ71"/>
  <c r="AH71"/>
  <c r="AE71"/>
  <c r="AA71"/>
  <c r="AB71" s="1"/>
  <c r="Z71"/>
  <c r="X71"/>
  <c r="U71"/>
  <c r="R71"/>
  <c r="O71"/>
  <c r="K71"/>
  <c r="J71"/>
  <c r="H71"/>
  <c r="DC68" i="3"/>
  <c r="BJ68"/>
  <c r="AR68"/>
  <c r="AI68"/>
  <c r="V68"/>
  <c r="D56" i="4"/>
  <c r="D54"/>
  <c r="V58"/>
  <c r="J58"/>
  <c r="G58"/>
  <c r="U56"/>
  <c r="T56"/>
  <c r="V56" s="1"/>
  <c r="R56"/>
  <c r="Q56"/>
  <c r="O56"/>
  <c r="N56"/>
  <c r="L56"/>
  <c r="K56"/>
  <c r="I56"/>
  <c r="H56"/>
  <c r="F56"/>
  <c r="E56"/>
  <c r="V48" i="1"/>
  <c r="S48"/>
  <c r="M48"/>
  <c r="J48"/>
  <c r="LQ162" i="2"/>
  <c r="LP162"/>
  <c r="KY162"/>
  <c r="KM162"/>
  <c r="KJ162"/>
  <c r="KG162"/>
  <c r="KD162"/>
  <c r="KA162"/>
  <c r="JX162"/>
  <c r="JU162"/>
  <c r="JH162"/>
  <c r="JG162"/>
  <c r="IX162"/>
  <c r="IW162"/>
  <c r="IN162"/>
  <c r="IM162"/>
  <c r="ID162"/>
  <c r="IC162"/>
  <c r="HT162"/>
  <c r="HS162"/>
  <c r="HJ162"/>
  <c r="HI162"/>
  <c r="GZ162"/>
  <c r="GY162"/>
  <c r="GP162"/>
  <c r="GO162"/>
  <c r="GF162"/>
  <c r="GE162"/>
  <c r="FV162"/>
  <c r="FU162"/>
  <c r="FB162"/>
  <c r="FA162"/>
  <c r="EV162"/>
  <c r="ER162"/>
  <c r="ES162" s="1"/>
  <c r="EQ162"/>
  <c r="EE162"/>
  <c r="ED162"/>
  <c r="DU162"/>
  <c r="DT162"/>
  <c r="DK162"/>
  <c r="DJ162"/>
  <c r="DA162"/>
  <c r="CZ162"/>
  <c r="CQ162"/>
  <c r="CP162"/>
  <c r="CG162"/>
  <c r="CF162"/>
  <c r="CB162"/>
  <c r="BX162"/>
  <c r="BW162"/>
  <c r="BN162"/>
  <c r="BE162"/>
  <c r="BD162"/>
  <c r="AU162"/>
  <c r="AT162"/>
  <c r="AK162"/>
  <c r="AJ162"/>
  <c r="AA162"/>
  <c r="Z162"/>
  <c r="K162"/>
  <c r="J162"/>
  <c r="LQ161"/>
  <c r="LP161"/>
  <c r="KY161"/>
  <c r="JH161"/>
  <c r="JG161"/>
  <c r="IX161"/>
  <c r="IW161"/>
  <c r="IN161"/>
  <c r="IM161"/>
  <c r="ID161"/>
  <c r="IC161"/>
  <c r="HT161"/>
  <c r="HS161"/>
  <c r="HJ161"/>
  <c r="HI161"/>
  <c r="GZ161"/>
  <c r="GY161"/>
  <c r="GP161"/>
  <c r="GO161"/>
  <c r="GF161"/>
  <c r="GE161"/>
  <c r="FV161"/>
  <c r="FU161"/>
  <c r="FB161"/>
  <c r="FA161"/>
  <c r="EV161"/>
  <c r="ER161"/>
  <c r="ES161" s="1"/>
  <c r="EQ161"/>
  <c r="EE161"/>
  <c r="ED161"/>
  <c r="DU161"/>
  <c r="DT161"/>
  <c r="DK161"/>
  <c r="DJ161"/>
  <c r="DA161"/>
  <c r="CZ161"/>
  <c r="CQ161"/>
  <c r="CP161"/>
  <c r="CG161"/>
  <c r="CF161"/>
  <c r="BX161"/>
  <c r="BW161"/>
  <c r="BV161"/>
  <c r="BS161"/>
  <c r="BO161"/>
  <c r="BN161"/>
  <c r="BP161" s="1"/>
  <c r="BE161"/>
  <c r="BD161"/>
  <c r="AU161"/>
  <c r="AT161"/>
  <c r="AK161"/>
  <c r="AJ161"/>
  <c r="AA161"/>
  <c r="Z161"/>
  <c r="K161"/>
  <c r="J161"/>
  <c r="LQ160"/>
  <c r="LP160"/>
  <c r="KY160"/>
  <c r="KM160"/>
  <c r="KJ160"/>
  <c r="KG160"/>
  <c r="KD160"/>
  <c r="KA160"/>
  <c r="JX160"/>
  <c r="JU160"/>
  <c r="JH160"/>
  <c r="JG160"/>
  <c r="IX160"/>
  <c r="IW160"/>
  <c r="IN160"/>
  <c r="IM160"/>
  <c r="ID160"/>
  <c r="IC160"/>
  <c r="HT160"/>
  <c r="HS160"/>
  <c r="HJ160"/>
  <c r="HI160"/>
  <c r="GZ160"/>
  <c r="GY160"/>
  <c r="GP160"/>
  <c r="GO160"/>
  <c r="GF160"/>
  <c r="GE160"/>
  <c r="FV160"/>
  <c r="FU160"/>
  <c r="FB160"/>
  <c r="FA160"/>
  <c r="EY160"/>
  <c r="EV160"/>
  <c r="ES160"/>
  <c r="ER160"/>
  <c r="EQ160"/>
  <c r="EE160"/>
  <c r="ED160"/>
  <c r="DU160"/>
  <c r="DT160"/>
  <c r="DK160"/>
  <c r="DJ160"/>
  <c r="DA160"/>
  <c r="CZ160"/>
  <c r="CQ160"/>
  <c r="CP160"/>
  <c r="CG160"/>
  <c r="CF160"/>
  <c r="CE160"/>
  <c r="CB160"/>
  <c r="BX160"/>
  <c r="BW160"/>
  <c r="BY160" s="1"/>
  <c r="BN160"/>
  <c r="BE160"/>
  <c r="BD160"/>
  <c r="AU160"/>
  <c r="AT160"/>
  <c r="AK160"/>
  <c r="AJ160"/>
  <c r="AA160"/>
  <c r="Z160"/>
  <c r="K160"/>
  <c r="J160"/>
  <c r="LQ159"/>
  <c r="LP159"/>
  <c r="KY159"/>
  <c r="KM159"/>
  <c r="KJ159"/>
  <c r="KG159"/>
  <c r="KD159"/>
  <c r="KA159"/>
  <c r="JX159"/>
  <c r="JH159"/>
  <c r="JG159"/>
  <c r="IX159"/>
  <c r="IW159"/>
  <c r="IN159"/>
  <c r="IM159"/>
  <c r="ID159"/>
  <c r="IC159"/>
  <c r="HT159"/>
  <c r="HS159"/>
  <c r="HJ159"/>
  <c r="HI159"/>
  <c r="GZ159"/>
  <c r="GY159"/>
  <c r="GP159"/>
  <c r="GO159"/>
  <c r="GF159"/>
  <c r="GE159"/>
  <c r="FV159"/>
  <c r="FU159"/>
  <c r="FB159"/>
  <c r="FA159"/>
  <c r="EV159"/>
  <c r="ES159"/>
  <c r="ER159"/>
  <c r="EQ159"/>
  <c r="EE159"/>
  <c r="ED159"/>
  <c r="DU159"/>
  <c r="DT159"/>
  <c r="DK159"/>
  <c r="DJ159"/>
  <c r="DA159"/>
  <c r="CZ159"/>
  <c r="CQ159"/>
  <c r="CP159"/>
  <c r="CG159"/>
  <c r="CF159"/>
  <c r="BX159"/>
  <c r="BW159"/>
  <c r="BV159"/>
  <c r="BS159"/>
  <c r="BO159"/>
  <c r="BP159" s="1"/>
  <c r="BN159"/>
  <c r="BE159"/>
  <c r="BD159"/>
  <c r="AU159"/>
  <c r="AT159"/>
  <c r="AK159"/>
  <c r="AJ159"/>
  <c r="AA159"/>
  <c r="Z159"/>
  <c r="K159"/>
  <c r="J159"/>
  <c r="LU158"/>
  <c r="LR158"/>
  <c r="LQ158"/>
  <c r="LP158"/>
  <c r="KY158"/>
  <c r="KM158"/>
  <c r="KJ158"/>
  <c r="KG158"/>
  <c r="KD158"/>
  <c r="KA158"/>
  <c r="JX158"/>
  <c r="JU158"/>
  <c r="JH158"/>
  <c r="JG158"/>
  <c r="IX158"/>
  <c r="IW158"/>
  <c r="IN158"/>
  <c r="IM158"/>
  <c r="ID158"/>
  <c r="IC158"/>
  <c r="HT158"/>
  <c r="HS158"/>
  <c r="HJ158"/>
  <c r="HI158"/>
  <c r="GZ158"/>
  <c r="GY158"/>
  <c r="GP158"/>
  <c r="GO158"/>
  <c r="GF158"/>
  <c r="GE158"/>
  <c r="FV158"/>
  <c r="FU158"/>
  <c r="FB158"/>
  <c r="FA158"/>
  <c r="EV158"/>
  <c r="ER158"/>
  <c r="ES158" s="1"/>
  <c r="EQ158"/>
  <c r="EE158"/>
  <c r="ED158"/>
  <c r="DU158"/>
  <c r="DT158"/>
  <c r="DK158"/>
  <c r="DJ158"/>
  <c r="DA158"/>
  <c r="CZ158"/>
  <c r="CQ158"/>
  <c r="CP158"/>
  <c r="CG158"/>
  <c r="CF158"/>
  <c r="CB158"/>
  <c r="BX158"/>
  <c r="BY158" s="1"/>
  <c r="BW158"/>
  <c r="BN158"/>
  <c r="BE158"/>
  <c r="BD158"/>
  <c r="AU158"/>
  <c r="AT158"/>
  <c r="AK158"/>
  <c r="AJ158"/>
  <c r="AA158"/>
  <c r="Z158"/>
  <c r="K158"/>
  <c r="J158"/>
  <c r="LQ157"/>
  <c r="LP157"/>
  <c r="KY157"/>
  <c r="JU157"/>
  <c r="JH157"/>
  <c r="JG157"/>
  <c r="IX157"/>
  <c r="IW157"/>
  <c r="IN157"/>
  <c r="IM157"/>
  <c r="ID157"/>
  <c r="IC157"/>
  <c r="HT157"/>
  <c r="HS157"/>
  <c r="HJ157"/>
  <c r="HI157"/>
  <c r="GZ157"/>
  <c r="GY157"/>
  <c r="GP157"/>
  <c r="GO157"/>
  <c r="GF157"/>
  <c r="GE157"/>
  <c r="FV157"/>
  <c r="FU157"/>
  <c r="FB157"/>
  <c r="FA157"/>
  <c r="EV157"/>
  <c r="ER157"/>
  <c r="ES157" s="1"/>
  <c r="EQ157"/>
  <c r="EE157"/>
  <c r="ED157"/>
  <c r="DU157"/>
  <c r="DT157"/>
  <c r="DK157"/>
  <c r="DJ157"/>
  <c r="DA157"/>
  <c r="CZ157"/>
  <c r="CQ157"/>
  <c r="CP157"/>
  <c r="CG157"/>
  <c r="CF157"/>
  <c r="CB157"/>
  <c r="BX157"/>
  <c r="BY157" s="1"/>
  <c r="BW157"/>
  <c r="BV157"/>
  <c r="BS157"/>
  <c r="BP157"/>
  <c r="BO157"/>
  <c r="BN157"/>
  <c r="BE157"/>
  <c r="BD157"/>
  <c r="AU157"/>
  <c r="AT157"/>
  <c r="AK157"/>
  <c r="AJ157"/>
  <c r="AA157"/>
  <c r="Z157"/>
  <c r="K157"/>
  <c r="J157"/>
  <c r="LQ156"/>
  <c r="LP156"/>
  <c r="KY156"/>
  <c r="KM156"/>
  <c r="KJ156"/>
  <c r="KG156"/>
  <c r="KD156"/>
  <c r="KA156"/>
  <c r="JX156"/>
  <c r="JU156"/>
  <c r="JH156"/>
  <c r="JH154" s="1"/>
  <c r="JG156"/>
  <c r="IX156"/>
  <c r="IW156"/>
  <c r="IN156"/>
  <c r="IM156"/>
  <c r="ID156"/>
  <c r="IC156"/>
  <c r="HT156"/>
  <c r="HT154" s="1"/>
  <c r="HS156"/>
  <c r="HJ156"/>
  <c r="HI156"/>
  <c r="GZ156"/>
  <c r="GY156"/>
  <c r="GP156"/>
  <c r="GO156"/>
  <c r="GF156"/>
  <c r="GF154" s="1"/>
  <c r="GE156"/>
  <c r="FV156"/>
  <c r="FU156"/>
  <c r="FB156"/>
  <c r="FB154" s="1"/>
  <c r="FA156"/>
  <c r="EV156"/>
  <c r="ER156"/>
  <c r="ES156" s="1"/>
  <c r="EQ156"/>
  <c r="EE156"/>
  <c r="ED156"/>
  <c r="DU156"/>
  <c r="DT156"/>
  <c r="DK156"/>
  <c r="DJ156"/>
  <c r="DA156"/>
  <c r="CZ156"/>
  <c r="CZ154" s="1"/>
  <c r="CQ156"/>
  <c r="CP156"/>
  <c r="CG156"/>
  <c r="CF156"/>
  <c r="CB156"/>
  <c r="BX156"/>
  <c r="BY156" s="1"/>
  <c r="BW156"/>
  <c r="BV156"/>
  <c r="BS156"/>
  <c r="BO156"/>
  <c r="BP156" s="1"/>
  <c r="BN156"/>
  <c r="BE156"/>
  <c r="BD156"/>
  <c r="AU156"/>
  <c r="AT156"/>
  <c r="AK156"/>
  <c r="AJ156"/>
  <c r="AA156"/>
  <c r="Z156"/>
  <c r="K156"/>
  <c r="J156"/>
  <c r="LQ155"/>
  <c r="LQ154" s="1"/>
  <c r="LP155"/>
  <c r="LP154" s="1"/>
  <c r="KY155"/>
  <c r="KM155"/>
  <c r="KJ155"/>
  <c r="KG155"/>
  <c r="KD155"/>
  <c r="KA155"/>
  <c r="JX155"/>
  <c r="JU155"/>
  <c r="JH155"/>
  <c r="JG155"/>
  <c r="IX155"/>
  <c r="IX154" s="1"/>
  <c r="IW155"/>
  <c r="IW154" s="1"/>
  <c r="IN155"/>
  <c r="IM155"/>
  <c r="IM154" s="1"/>
  <c r="ID155"/>
  <c r="IC155"/>
  <c r="HT155"/>
  <c r="HS155"/>
  <c r="HJ155"/>
  <c r="HJ154" s="1"/>
  <c r="HI155"/>
  <c r="HI154" s="1"/>
  <c r="GZ155"/>
  <c r="GY155"/>
  <c r="GY154" s="1"/>
  <c r="GP155"/>
  <c r="GO155"/>
  <c r="GF155"/>
  <c r="GE155"/>
  <c r="FV155"/>
  <c r="FV154" s="1"/>
  <c r="FU155"/>
  <c r="FU154" s="1"/>
  <c r="FB155"/>
  <c r="FA155"/>
  <c r="ES155"/>
  <c r="ER155"/>
  <c r="EQ155"/>
  <c r="EE155"/>
  <c r="ED155"/>
  <c r="ED154" s="1"/>
  <c r="DU155"/>
  <c r="DT155"/>
  <c r="DK155"/>
  <c r="DJ155"/>
  <c r="DA155"/>
  <c r="CZ155"/>
  <c r="CQ155"/>
  <c r="CP155"/>
  <c r="CG155"/>
  <c r="CF155"/>
  <c r="BX155"/>
  <c r="BY155" s="1"/>
  <c r="BW155"/>
  <c r="BV155"/>
  <c r="BS155"/>
  <c r="BP155"/>
  <c r="BO155"/>
  <c r="BN155"/>
  <c r="BE155"/>
  <c r="BD155"/>
  <c r="AU155"/>
  <c r="AT155"/>
  <c r="AK155"/>
  <c r="AK154" s="1"/>
  <c r="AJ155"/>
  <c r="AA155"/>
  <c r="Z155"/>
  <c r="K155"/>
  <c r="J155"/>
  <c r="MC154"/>
  <c r="MB154"/>
  <c r="LZ154"/>
  <c r="LY154"/>
  <c r="LW154"/>
  <c r="LV154"/>
  <c r="LT154"/>
  <c r="LS154"/>
  <c r="LO154"/>
  <c r="LM154"/>
  <c r="LL154"/>
  <c r="LJ154"/>
  <c r="LI154"/>
  <c r="LG154"/>
  <c r="LF154"/>
  <c r="LD154"/>
  <c r="LC154"/>
  <c r="LA154"/>
  <c r="KZ154"/>
  <c r="KX154"/>
  <c r="KY154" s="1"/>
  <c r="KW154"/>
  <c r="KU154"/>
  <c r="KT154"/>
  <c r="KR154"/>
  <c r="KQ154"/>
  <c r="KO154"/>
  <c r="KN154"/>
  <c r="KL154"/>
  <c r="KM154" s="1"/>
  <c r="KK154"/>
  <c r="KI154"/>
  <c r="KJ154" s="1"/>
  <c r="KH154"/>
  <c r="KF154"/>
  <c r="KE154"/>
  <c r="KG154" s="1"/>
  <c r="KD154"/>
  <c r="KC154"/>
  <c r="KB154"/>
  <c r="JZ154"/>
  <c r="KA154" s="1"/>
  <c r="JY154"/>
  <c r="JW154"/>
  <c r="JX154" s="1"/>
  <c r="JV154"/>
  <c r="JT154"/>
  <c r="JS154"/>
  <c r="JU154" s="1"/>
  <c r="JQ154"/>
  <c r="JP154"/>
  <c r="JN154"/>
  <c r="JM154"/>
  <c r="JK154"/>
  <c r="JJ154"/>
  <c r="JG154"/>
  <c r="JF154"/>
  <c r="JD154"/>
  <c r="JC154"/>
  <c r="JA154"/>
  <c r="IZ154"/>
  <c r="IV154"/>
  <c r="IT154"/>
  <c r="IS154"/>
  <c r="IQ154"/>
  <c r="IP154"/>
  <c r="IN154"/>
  <c r="IL154"/>
  <c r="IJ154"/>
  <c r="II154"/>
  <c r="IG154"/>
  <c r="IF154"/>
  <c r="ID154"/>
  <c r="IC154"/>
  <c r="IB154"/>
  <c r="HZ154"/>
  <c r="HY154"/>
  <c r="HW154"/>
  <c r="HV154"/>
  <c r="HS154"/>
  <c r="HR154"/>
  <c r="HP154"/>
  <c r="HO154"/>
  <c r="HM154"/>
  <c r="HL154"/>
  <c r="HH154"/>
  <c r="HF154"/>
  <c r="HE154"/>
  <c r="HC154"/>
  <c r="HB154"/>
  <c r="GZ154"/>
  <c r="GX154"/>
  <c r="GV154"/>
  <c r="GU154"/>
  <c r="GS154"/>
  <c r="GR154"/>
  <c r="GP154"/>
  <c r="GO154"/>
  <c r="GN154"/>
  <c r="GL154"/>
  <c r="GK154"/>
  <c r="GI154"/>
  <c r="GH154"/>
  <c r="GE154"/>
  <c r="GD154"/>
  <c r="GB154"/>
  <c r="GA154"/>
  <c r="FY154"/>
  <c r="FX154"/>
  <c r="FT154"/>
  <c r="FR154"/>
  <c r="FQ154"/>
  <c r="FO154"/>
  <c r="FN154"/>
  <c r="FL154"/>
  <c r="FK154"/>
  <c r="FH154"/>
  <c r="FG154"/>
  <c r="FE154"/>
  <c r="FD154"/>
  <c r="FA154"/>
  <c r="EZ154"/>
  <c r="EX154"/>
  <c r="EW154"/>
  <c r="EY154" s="1"/>
  <c r="EV154"/>
  <c r="EU154"/>
  <c r="ET154"/>
  <c r="ES154"/>
  <c r="ER154"/>
  <c r="EQ154"/>
  <c r="EP154"/>
  <c r="EN154"/>
  <c r="EM154"/>
  <c r="EK154"/>
  <c r="EJ154"/>
  <c r="EH154"/>
  <c r="EG154"/>
  <c r="EE154"/>
  <c r="EC154"/>
  <c r="EA154"/>
  <c r="DZ154"/>
  <c r="DX154"/>
  <c r="DW154"/>
  <c r="DU154"/>
  <c r="DT154"/>
  <c r="DS154"/>
  <c r="DQ154"/>
  <c r="DK154" s="1"/>
  <c r="DP154"/>
  <c r="DM154"/>
  <c r="DJ154"/>
  <c r="DI154"/>
  <c r="DA154"/>
  <c r="CY154"/>
  <c r="CW154"/>
  <c r="CV154"/>
  <c r="CT154"/>
  <c r="CS154"/>
  <c r="CQ154"/>
  <c r="CP154"/>
  <c r="CO154"/>
  <c r="CM154"/>
  <c r="CL154"/>
  <c r="CJ154"/>
  <c r="CI154"/>
  <c r="CG154"/>
  <c r="CF154"/>
  <c r="CD154"/>
  <c r="CC154"/>
  <c r="CE154" s="1"/>
  <c r="CB154"/>
  <c r="CA154"/>
  <c r="BZ154"/>
  <c r="BY154"/>
  <c r="BX154"/>
  <c r="BW154"/>
  <c r="BU154"/>
  <c r="BV154" s="1"/>
  <c r="BT154"/>
  <c r="BR154"/>
  <c r="BQ154"/>
  <c r="BS154" s="1"/>
  <c r="BP154"/>
  <c r="BO154"/>
  <c r="BN154"/>
  <c r="BM154"/>
  <c r="BK154"/>
  <c r="BJ154"/>
  <c r="BH154"/>
  <c r="BG154"/>
  <c r="BE154"/>
  <c r="BD154"/>
  <c r="BC154"/>
  <c r="BA154"/>
  <c r="AZ154"/>
  <c r="AX154"/>
  <c r="AW154"/>
  <c r="AU154"/>
  <c r="AT154"/>
  <c r="AS154"/>
  <c r="AQ154"/>
  <c r="AP154"/>
  <c r="AN154"/>
  <c r="AM154"/>
  <c r="AJ154"/>
  <c r="AI154"/>
  <c r="AG154"/>
  <c r="AF154"/>
  <c r="AD154"/>
  <c r="AC154"/>
  <c r="AA154"/>
  <c r="Z154"/>
  <c r="Y154"/>
  <c r="W154"/>
  <c r="V154"/>
  <c r="T154"/>
  <c r="S154"/>
  <c r="Q154"/>
  <c r="P154"/>
  <c r="N154"/>
  <c r="M154"/>
  <c r="K154"/>
  <c r="J154"/>
  <c r="I154"/>
  <c r="G154"/>
  <c r="F154"/>
  <c r="LU153"/>
  <c r="LQ153"/>
  <c r="LR153" s="1"/>
  <c r="LP153"/>
  <c r="JH153"/>
  <c r="JG153"/>
  <c r="JE153"/>
  <c r="JB153"/>
  <c r="IX153"/>
  <c r="IW153"/>
  <c r="IY153" s="1"/>
  <c r="IU153"/>
  <c r="IR153"/>
  <c r="IN153"/>
  <c r="IO153" s="1"/>
  <c r="IM153"/>
  <c r="IK153"/>
  <c r="IH153"/>
  <c r="ID153"/>
  <c r="IC153"/>
  <c r="IA153"/>
  <c r="HX153"/>
  <c r="HT153"/>
  <c r="HS153"/>
  <c r="HQ153"/>
  <c r="HN153"/>
  <c r="HK153"/>
  <c r="HJ153"/>
  <c r="HI153"/>
  <c r="HG153"/>
  <c r="HD153"/>
  <c r="GZ153"/>
  <c r="GY153"/>
  <c r="GW153"/>
  <c r="GT153"/>
  <c r="GQ153"/>
  <c r="GP153"/>
  <c r="GO153"/>
  <c r="GM153"/>
  <c r="GJ153"/>
  <c r="GF153"/>
  <c r="GE153"/>
  <c r="GC153"/>
  <c r="FZ153"/>
  <c r="FV153"/>
  <c r="FU153"/>
  <c r="FS153"/>
  <c r="FP153"/>
  <c r="FL153"/>
  <c r="FK153"/>
  <c r="FM153" s="1"/>
  <c r="FJ153"/>
  <c r="FI153"/>
  <c r="FF153"/>
  <c r="FC153"/>
  <c r="FB153"/>
  <c r="FA153"/>
  <c r="ER153"/>
  <c r="EQ153"/>
  <c r="EE153"/>
  <c r="ED153"/>
  <c r="DU153"/>
  <c r="DT153"/>
  <c r="DK153"/>
  <c r="DJ153"/>
  <c r="DA153"/>
  <c r="CZ153"/>
  <c r="CQ153"/>
  <c r="CP153"/>
  <c r="CG153"/>
  <c r="CF153"/>
  <c r="BX153"/>
  <c r="BW153"/>
  <c r="BE153"/>
  <c r="BD153"/>
  <c r="BB153"/>
  <c r="AY153"/>
  <c r="AU153"/>
  <c r="AV153" s="1"/>
  <c r="AT153"/>
  <c r="AK153"/>
  <c r="AJ153"/>
  <c r="AH153"/>
  <c r="AE153"/>
  <c r="AA153"/>
  <c r="Z153"/>
  <c r="AB153" s="1"/>
  <c r="X153"/>
  <c r="U153"/>
  <c r="R153"/>
  <c r="O153"/>
  <c r="L153"/>
  <c r="K153"/>
  <c r="J153"/>
  <c r="H153"/>
  <c r="J123" i="4"/>
  <c r="G123"/>
  <c r="J121"/>
  <c r="G121"/>
  <c r="J120"/>
  <c r="G120"/>
  <c r="J119"/>
  <c r="G119"/>
  <c r="M118"/>
  <c r="J118"/>
  <c r="G118"/>
  <c r="U117"/>
  <c r="T117"/>
  <c r="R117"/>
  <c r="Q117"/>
  <c r="O117"/>
  <c r="N117"/>
  <c r="M117"/>
  <c r="L117"/>
  <c r="K117"/>
  <c r="I117"/>
  <c r="J117" s="1"/>
  <c r="H117"/>
  <c r="F117"/>
  <c r="E117"/>
  <c r="G117" s="1"/>
  <c r="V116"/>
  <c r="T116"/>
  <c r="S116"/>
  <c r="P116"/>
  <c r="J116"/>
  <c r="G116"/>
  <c r="CH71" i="2" l="1"/>
  <c r="L71"/>
  <c r="ES72"/>
  <c r="KG72"/>
  <c r="KV72"/>
  <c r="BW72"/>
  <c r="BY72" s="1"/>
  <c r="JU72"/>
  <c r="AJ72"/>
  <c r="CB72"/>
  <c r="EV72"/>
  <c r="JX72"/>
  <c r="KY72"/>
  <c r="LE72"/>
  <c r="MA72"/>
  <c r="ES73"/>
  <c r="FU72"/>
  <c r="HI72"/>
  <c r="IW72"/>
  <c r="LP72"/>
  <c r="BY75"/>
  <c r="V33" i="1"/>
  <c r="S33"/>
  <c r="M33"/>
  <c r="J33"/>
  <c r="LQ112" i="2"/>
  <c r="LP112"/>
  <c r="JU112"/>
  <c r="JH112"/>
  <c r="JG112"/>
  <c r="IX112"/>
  <c r="IW112"/>
  <c r="IN112"/>
  <c r="IM112"/>
  <c r="ID112"/>
  <c r="IC112"/>
  <c r="HT112"/>
  <c r="HS112"/>
  <c r="HJ112"/>
  <c r="HI112"/>
  <c r="GZ112"/>
  <c r="GY112"/>
  <c r="GP112"/>
  <c r="GO112"/>
  <c r="GF112"/>
  <c r="GE112"/>
  <c r="FV112"/>
  <c r="FU112"/>
  <c r="FB112"/>
  <c r="FA112"/>
  <c r="ER112"/>
  <c r="EQ112"/>
  <c r="EE112"/>
  <c r="ED112"/>
  <c r="DU112"/>
  <c r="DT112"/>
  <c r="DK112"/>
  <c r="DJ112"/>
  <c r="DA112"/>
  <c r="CZ112"/>
  <c r="CQ112"/>
  <c r="CP112"/>
  <c r="CG112"/>
  <c r="CF112"/>
  <c r="CB112"/>
  <c r="BX112"/>
  <c r="BW112"/>
  <c r="BE112"/>
  <c r="BD112"/>
  <c r="AU112"/>
  <c r="AT112"/>
  <c r="AK112"/>
  <c r="AJ112"/>
  <c r="AA112"/>
  <c r="Z112"/>
  <c r="K112"/>
  <c r="J112"/>
  <c r="LQ111"/>
  <c r="LP111"/>
  <c r="KM111"/>
  <c r="KJ111"/>
  <c r="KG111"/>
  <c r="KD111"/>
  <c r="KA111"/>
  <c r="JX111"/>
  <c r="JU111"/>
  <c r="JH111"/>
  <c r="JG111"/>
  <c r="IX111"/>
  <c r="IW111"/>
  <c r="IN111"/>
  <c r="IM111"/>
  <c r="ID111"/>
  <c r="IC111"/>
  <c r="HT111"/>
  <c r="HS111"/>
  <c r="HJ111"/>
  <c r="HI111"/>
  <c r="GZ111"/>
  <c r="GY111"/>
  <c r="GP111"/>
  <c r="GO111"/>
  <c r="GF111"/>
  <c r="GE111"/>
  <c r="FV111"/>
  <c r="FU111"/>
  <c r="FB111"/>
  <c r="FA111"/>
  <c r="EV111"/>
  <c r="ER111"/>
  <c r="EQ111"/>
  <c r="EE111"/>
  <c r="ED111"/>
  <c r="DU111"/>
  <c r="DT111"/>
  <c r="DK111"/>
  <c r="DJ111"/>
  <c r="DA111"/>
  <c r="CZ111"/>
  <c r="CQ111"/>
  <c r="CP111"/>
  <c r="CG111"/>
  <c r="CF111"/>
  <c r="BX111"/>
  <c r="BY111" s="1"/>
  <c r="BW111"/>
  <c r="BE111"/>
  <c r="BD111"/>
  <c r="AU111"/>
  <c r="AT111"/>
  <c r="AK111"/>
  <c r="AJ111"/>
  <c r="AA111"/>
  <c r="Z111"/>
  <c r="K111"/>
  <c r="J111"/>
  <c r="LQ110"/>
  <c r="LP110"/>
  <c r="JH110"/>
  <c r="JG110"/>
  <c r="IX110"/>
  <c r="IW110"/>
  <c r="IN110"/>
  <c r="IM110"/>
  <c r="ID110"/>
  <c r="IC110"/>
  <c r="HT110"/>
  <c r="HS110"/>
  <c r="HJ110"/>
  <c r="HI110"/>
  <c r="GZ110"/>
  <c r="GY110"/>
  <c r="GP110"/>
  <c r="GO110"/>
  <c r="GF110"/>
  <c r="GE110"/>
  <c r="FV110"/>
  <c r="FU110"/>
  <c r="FB110"/>
  <c r="FA110"/>
  <c r="ER110"/>
  <c r="EQ110"/>
  <c r="EE110"/>
  <c r="ED110"/>
  <c r="DU110"/>
  <c r="DT110"/>
  <c r="DK110"/>
  <c r="DJ110"/>
  <c r="DA110"/>
  <c r="CZ110"/>
  <c r="CQ110"/>
  <c r="CP110"/>
  <c r="CG110"/>
  <c r="CF110"/>
  <c r="CB110"/>
  <c r="BX110"/>
  <c r="BW110"/>
  <c r="BE110"/>
  <c r="BD110"/>
  <c r="AU110"/>
  <c r="AT110"/>
  <c r="AK110"/>
  <c r="AJ110"/>
  <c r="AA110"/>
  <c r="Z110"/>
  <c r="K110"/>
  <c r="J110"/>
  <c r="LQ109"/>
  <c r="LP109"/>
  <c r="JU109"/>
  <c r="JH109"/>
  <c r="JG109"/>
  <c r="IX109"/>
  <c r="IW109"/>
  <c r="IN109"/>
  <c r="IM109"/>
  <c r="ID109"/>
  <c r="IC109"/>
  <c r="HT109"/>
  <c r="HS109"/>
  <c r="HJ109"/>
  <c r="HI109"/>
  <c r="GZ109"/>
  <c r="GY109"/>
  <c r="GP109"/>
  <c r="GO109"/>
  <c r="GF109"/>
  <c r="GE109"/>
  <c r="FV109"/>
  <c r="FU109"/>
  <c r="FB109"/>
  <c r="FA109"/>
  <c r="EV109"/>
  <c r="ER109"/>
  <c r="ES109" s="1"/>
  <c r="EQ109"/>
  <c r="EE109"/>
  <c r="ED109"/>
  <c r="DU109"/>
  <c r="DT109"/>
  <c r="DK109"/>
  <c r="DJ109"/>
  <c r="DA109"/>
  <c r="CZ109"/>
  <c r="CQ109"/>
  <c r="CP109"/>
  <c r="CG109"/>
  <c r="CF109"/>
  <c r="CB109"/>
  <c r="BX109"/>
  <c r="BW109"/>
  <c r="BE109"/>
  <c r="BD109"/>
  <c r="AU109"/>
  <c r="AT109"/>
  <c r="AK109"/>
  <c r="AJ109"/>
  <c r="AA109"/>
  <c r="Z109"/>
  <c r="K109"/>
  <c r="J109"/>
  <c r="LQ108"/>
  <c r="LP108"/>
  <c r="KM108"/>
  <c r="KJ108"/>
  <c r="KG108"/>
  <c r="KD108"/>
  <c r="KA108"/>
  <c r="JX108"/>
  <c r="JU108"/>
  <c r="JH108"/>
  <c r="JG108"/>
  <c r="IX108"/>
  <c r="IW108"/>
  <c r="IN108"/>
  <c r="IM108"/>
  <c r="ID108"/>
  <c r="IC108"/>
  <c r="HT108"/>
  <c r="HS108"/>
  <c r="HJ108"/>
  <c r="HI108"/>
  <c r="GZ108"/>
  <c r="GY108"/>
  <c r="GP108"/>
  <c r="GO108"/>
  <c r="GF108"/>
  <c r="GE108"/>
  <c r="FV108"/>
  <c r="FU108"/>
  <c r="FB108"/>
  <c r="FA108"/>
  <c r="EV108"/>
  <c r="ER108"/>
  <c r="EQ108"/>
  <c r="EE108"/>
  <c r="ED108"/>
  <c r="DU108"/>
  <c r="DT108"/>
  <c r="DK108"/>
  <c r="DJ108"/>
  <c r="DA108"/>
  <c r="CZ108"/>
  <c r="CQ108"/>
  <c r="CP108"/>
  <c r="CG108"/>
  <c r="CF108"/>
  <c r="BX108"/>
  <c r="BY108" s="1"/>
  <c r="BW108"/>
  <c r="BE108"/>
  <c r="BD108"/>
  <c r="AU108"/>
  <c r="AT108"/>
  <c r="AK108"/>
  <c r="AJ108"/>
  <c r="AA108"/>
  <c r="Z108"/>
  <c r="K108"/>
  <c r="J108"/>
  <c r="LQ107"/>
  <c r="LP107"/>
  <c r="KM107"/>
  <c r="KJ107"/>
  <c r="KG107"/>
  <c r="KD107"/>
  <c r="KA107"/>
  <c r="JX107"/>
  <c r="JH107"/>
  <c r="JG107"/>
  <c r="IX107"/>
  <c r="IW107"/>
  <c r="IN107"/>
  <c r="IM107"/>
  <c r="ID107"/>
  <c r="IC107"/>
  <c r="HT107"/>
  <c r="HS107"/>
  <c r="HJ107"/>
  <c r="HI107"/>
  <c r="GZ107"/>
  <c r="GY107"/>
  <c r="GP107"/>
  <c r="GO107"/>
  <c r="GF107"/>
  <c r="GE107"/>
  <c r="FV107"/>
  <c r="FU107"/>
  <c r="FB107"/>
  <c r="FA107"/>
  <c r="EV107"/>
  <c r="ER107"/>
  <c r="EQ107"/>
  <c r="EE107"/>
  <c r="ED107"/>
  <c r="DU107"/>
  <c r="DT107"/>
  <c r="DK107"/>
  <c r="DJ107"/>
  <c r="DA107"/>
  <c r="CZ107"/>
  <c r="CQ107"/>
  <c r="CP107"/>
  <c r="CG107"/>
  <c r="CF107"/>
  <c r="BX107"/>
  <c r="BY107" s="1"/>
  <c r="BW107"/>
  <c r="BE107"/>
  <c r="BD107"/>
  <c r="AU107"/>
  <c r="AT107"/>
  <c r="AK107"/>
  <c r="AJ107"/>
  <c r="AA107"/>
  <c r="Z107"/>
  <c r="K107"/>
  <c r="J107"/>
  <c r="LQ106"/>
  <c r="LP106"/>
  <c r="KM106"/>
  <c r="KJ106"/>
  <c r="KG106"/>
  <c r="KD106"/>
  <c r="KA106"/>
  <c r="JX106"/>
  <c r="JU106"/>
  <c r="JH106"/>
  <c r="JG106"/>
  <c r="IX106"/>
  <c r="IW106"/>
  <c r="IN106"/>
  <c r="IM106"/>
  <c r="ID106"/>
  <c r="IC106"/>
  <c r="HT106"/>
  <c r="HS106"/>
  <c r="HJ106"/>
  <c r="HI106"/>
  <c r="GZ106"/>
  <c r="GY106"/>
  <c r="GP106"/>
  <c r="GO106"/>
  <c r="GF106"/>
  <c r="GE106"/>
  <c r="FV106"/>
  <c r="FU106"/>
  <c r="FB106"/>
  <c r="FA106"/>
  <c r="ER106"/>
  <c r="EQ106"/>
  <c r="EE106"/>
  <c r="ED106"/>
  <c r="DU106"/>
  <c r="DT106"/>
  <c r="DK106"/>
  <c r="DJ106"/>
  <c r="DA106"/>
  <c r="CZ106"/>
  <c r="CQ106"/>
  <c r="CP106"/>
  <c r="CG106"/>
  <c r="CF106"/>
  <c r="CB106"/>
  <c r="BX106"/>
  <c r="BW106"/>
  <c r="BV106"/>
  <c r="BS106"/>
  <c r="BO106"/>
  <c r="BN106"/>
  <c r="BP106" s="1"/>
  <c r="BE106"/>
  <c r="BD106"/>
  <c r="AU106"/>
  <c r="AT106"/>
  <c r="AK106"/>
  <c r="AJ106"/>
  <c r="AA106"/>
  <c r="Z106"/>
  <c r="K106"/>
  <c r="J106"/>
  <c r="LQ105"/>
  <c r="LP105"/>
  <c r="KM105"/>
  <c r="KJ105"/>
  <c r="KG105"/>
  <c r="KD105"/>
  <c r="KA105"/>
  <c r="JX105"/>
  <c r="JH105"/>
  <c r="JG105"/>
  <c r="IX105"/>
  <c r="IW105"/>
  <c r="IN105"/>
  <c r="IM105"/>
  <c r="ID105"/>
  <c r="IC105"/>
  <c r="HT105"/>
  <c r="HS105"/>
  <c r="HJ105"/>
  <c r="HI105"/>
  <c r="GZ105"/>
  <c r="GY105"/>
  <c r="GP105"/>
  <c r="GO105"/>
  <c r="GF105"/>
  <c r="GE105"/>
  <c r="FV105"/>
  <c r="FU105"/>
  <c r="FB105"/>
  <c r="FA105"/>
  <c r="EV105"/>
  <c r="ER105"/>
  <c r="EQ105"/>
  <c r="ES105" s="1"/>
  <c r="EE105"/>
  <c r="ED105"/>
  <c r="DU105"/>
  <c r="DT105"/>
  <c r="DK105"/>
  <c r="DJ105"/>
  <c r="DA105"/>
  <c r="CZ105"/>
  <c r="CQ105"/>
  <c r="CP105"/>
  <c r="CG105"/>
  <c r="CF105"/>
  <c r="BX105"/>
  <c r="BY105" s="1"/>
  <c r="BW105"/>
  <c r="BE105"/>
  <c r="BD105"/>
  <c r="AU105"/>
  <c r="AT105"/>
  <c r="AK105"/>
  <c r="AJ105"/>
  <c r="AJ102" s="1"/>
  <c r="AA105"/>
  <c r="Z105"/>
  <c r="K105"/>
  <c r="J105"/>
  <c r="LQ104"/>
  <c r="LP104"/>
  <c r="JH104"/>
  <c r="JG104"/>
  <c r="IX104"/>
  <c r="IW104"/>
  <c r="IN104"/>
  <c r="IM104"/>
  <c r="ID104"/>
  <c r="IC104"/>
  <c r="HT104"/>
  <c r="HS104"/>
  <c r="HJ104"/>
  <c r="HI104"/>
  <c r="GZ104"/>
  <c r="GY104"/>
  <c r="GP104"/>
  <c r="GO104"/>
  <c r="GF104"/>
  <c r="GE104"/>
  <c r="FV104"/>
  <c r="FU104"/>
  <c r="FB104"/>
  <c r="FA104"/>
  <c r="ER104"/>
  <c r="EQ104"/>
  <c r="EE104"/>
  <c r="ED104"/>
  <c r="DU104"/>
  <c r="DT104"/>
  <c r="DK104"/>
  <c r="DJ104"/>
  <c r="DA104"/>
  <c r="CZ104"/>
  <c r="CQ104"/>
  <c r="CP104"/>
  <c r="CG104"/>
  <c r="CF104"/>
  <c r="BX104"/>
  <c r="BW104"/>
  <c r="BE104"/>
  <c r="BD104"/>
  <c r="AU104"/>
  <c r="AT104"/>
  <c r="AK104"/>
  <c r="AJ104"/>
  <c r="AA104"/>
  <c r="Z104"/>
  <c r="K104"/>
  <c r="J104"/>
  <c r="LQ103"/>
  <c r="LP103"/>
  <c r="LP102" s="1"/>
  <c r="KM103"/>
  <c r="KJ103"/>
  <c r="KG103"/>
  <c r="KD103"/>
  <c r="KA103"/>
  <c r="JX103"/>
  <c r="JU103"/>
  <c r="JH103"/>
  <c r="JH102" s="1"/>
  <c r="JG103"/>
  <c r="IX103"/>
  <c r="IW103"/>
  <c r="IW102" s="1"/>
  <c r="IN103"/>
  <c r="IM103"/>
  <c r="ID103"/>
  <c r="IC103"/>
  <c r="HT103"/>
  <c r="HT102" s="1"/>
  <c r="HS103"/>
  <c r="HJ103"/>
  <c r="HI103"/>
  <c r="HI102" s="1"/>
  <c r="GZ103"/>
  <c r="GY103"/>
  <c r="GP103"/>
  <c r="GO103"/>
  <c r="GF103"/>
  <c r="GF102" s="1"/>
  <c r="GE103"/>
  <c r="FV103"/>
  <c r="FU103"/>
  <c r="FU102" s="1"/>
  <c r="FB103"/>
  <c r="FB102" s="1"/>
  <c r="FA103"/>
  <c r="EV103"/>
  <c r="ER103"/>
  <c r="ES103" s="1"/>
  <c r="EQ103"/>
  <c r="EE103"/>
  <c r="ED103"/>
  <c r="DU103"/>
  <c r="DT103"/>
  <c r="DK103"/>
  <c r="DJ103"/>
  <c r="DJ102" s="1"/>
  <c r="DA103"/>
  <c r="CZ103"/>
  <c r="CQ103"/>
  <c r="CP103"/>
  <c r="CG103"/>
  <c r="CG102" s="1"/>
  <c r="CF103"/>
  <c r="BX103"/>
  <c r="BW103"/>
  <c r="BV103"/>
  <c r="BS103"/>
  <c r="BO103"/>
  <c r="BP103" s="1"/>
  <c r="BN103"/>
  <c r="BE103"/>
  <c r="BD103"/>
  <c r="AU103"/>
  <c r="AU102" s="1"/>
  <c r="AT103"/>
  <c r="AK103"/>
  <c r="AJ103"/>
  <c r="AA103"/>
  <c r="Z103"/>
  <c r="K103"/>
  <c r="J103"/>
  <c r="MC102"/>
  <c r="MD102" s="1"/>
  <c r="MB102"/>
  <c r="LZ102"/>
  <c r="MA102" s="1"/>
  <c r="LY102"/>
  <c r="LW102"/>
  <c r="LV102"/>
  <c r="LT102"/>
  <c r="LS102"/>
  <c r="LQ102"/>
  <c r="LO102"/>
  <c r="LN102"/>
  <c r="LM102"/>
  <c r="LL102"/>
  <c r="LK102"/>
  <c r="LJ102"/>
  <c r="LI102"/>
  <c r="LG102"/>
  <c r="LH102" s="1"/>
  <c r="LF102"/>
  <c r="LD102"/>
  <c r="LC102"/>
  <c r="LE102" s="1"/>
  <c r="LB102"/>
  <c r="LA102"/>
  <c r="KZ102"/>
  <c r="KY102"/>
  <c r="KX102"/>
  <c r="KW102"/>
  <c r="KU102"/>
  <c r="KV102" s="1"/>
  <c r="KT102"/>
  <c r="KR102"/>
  <c r="KQ102"/>
  <c r="KS102" s="1"/>
  <c r="KP102"/>
  <c r="KO102"/>
  <c r="KN102"/>
  <c r="KM102"/>
  <c r="KL102"/>
  <c r="KK102"/>
  <c r="KI102"/>
  <c r="KJ102" s="1"/>
  <c r="KH102"/>
  <c r="KF102"/>
  <c r="KE102"/>
  <c r="KG102" s="1"/>
  <c r="KD102"/>
  <c r="KC102"/>
  <c r="KB102"/>
  <c r="KA102"/>
  <c r="JZ102"/>
  <c r="JY102"/>
  <c r="JW102"/>
  <c r="JX102" s="1"/>
  <c r="JV102"/>
  <c r="JT102"/>
  <c r="JS102"/>
  <c r="JU102" s="1"/>
  <c r="JQ102"/>
  <c r="JP102"/>
  <c r="JN102"/>
  <c r="JM102"/>
  <c r="JK102"/>
  <c r="JJ102"/>
  <c r="JG102"/>
  <c r="JF102"/>
  <c r="JD102"/>
  <c r="JC102"/>
  <c r="JA102"/>
  <c r="IZ102"/>
  <c r="IX102"/>
  <c r="IV102"/>
  <c r="IT102"/>
  <c r="IS102"/>
  <c r="IQ102"/>
  <c r="IP102"/>
  <c r="IN102"/>
  <c r="IM102"/>
  <c r="IL102"/>
  <c r="IJ102"/>
  <c r="II102"/>
  <c r="IG102"/>
  <c r="IF102"/>
  <c r="ID102"/>
  <c r="IC102"/>
  <c r="IB102"/>
  <c r="HZ102"/>
  <c r="HY102"/>
  <c r="HW102"/>
  <c r="HV102"/>
  <c r="HS102"/>
  <c r="HR102"/>
  <c r="HP102"/>
  <c r="HO102"/>
  <c r="HM102"/>
  <c r="HL102"/>
  <c r="HJ102"/>
  <c r="HH102"/>
  <c r="HF102"/>
  <c r="HE102"/>
  <c r="HC102"/>
  <c r="HB102"/>
  <c r="GZ102"/>
  <c r="GY102"/>
  <c r="GX102"/>
  <c r="GV102"/>
  <c r="GU102"/>
  <c r="GS102"/>
  <c r="GR102"/>
  <c r="GP102"/>
  <c r="GO102"/>
  <c r="GN102"/>
  <c r="GL102"/>
  <c r="GK102"/>
  <c r="GI102"/>
  <c r="GH102"/>
  <c r="GE102"/>
  <c r="GD102"/>
  <c r="GB102"/>
  <c r="GA102"/>
  <c r="FY102"/>
  <c r="FX102"/>
  <c r="FV102"/>
  <c r="FT102"/>
  <c r="FR102"/>
  <c r="FQ102"/>
  <c r="FO102"/>
  <c r="FN102"/>
  <c r="FL102"/>
  <c r="FK102"/>
  <c r="FH102"/>
  <c r="FG102"/>
  <c r="FE102"/>
  <c r="FD102"/>
  <c r="FA102"/>
  <c r="EY102"/>
  <c r="EX102"/>
  <c r="EW102"/>
  <c r="EV102"/>
  <c r="EU102"/>
  <c r="ET102"/>
  <c r="ER102"/>
  <c r="ES102" s="1"/>
  <c r="EQ102"/>
  <c r="EP102"/>
  <c r="EN102"/>
  <c r="EM102"/>
  <c r="EK102"/>
  <c r="EJ102"/>
  <c r="EH102"/>
  <c r="EG102"/>
  <c r="EE102"/>
  <c r="ED102"/>
  <c r="EC102"/>
  <c r="EA102"/>
  <c r="DZ102"/>
  <c r="DX102"/>
  <c r="DW102"/>
  <c r="DU102"/>
  <c r="DT102"/>
  <c r="DS102"/>
  <c r="DQ102"/>
  <c r="DP102"/>
  <c r="DM102"/>
  <c r="DK102"/>
  <c r="DI102"/>
  <c r="DA102"/>
  <c r="CZ102"/>
  <c r="CY102"/>
  <c r="CW102"/>
  <c r="CV102"/>
  <c r="CT102"/>
  <c r="CS102"/>
  <c r="CQ102"/>
  <c r="CP102"/>
  <c r="CO102"/>
  <c r="CM102"/>
  <c r="CL102"/>
  <c r="CJ102"/>
  <c r="CI102"/>
  <c r="CF102"/>
  <c r="CE102"/>
  <c r="CD102"/>
  <c r="CC102"/>
  <c r="CB102"/>
  <c r="CA102"/>
  <c r="BZ102"/>
  <c r="BX102"/>
  <c r="BY102" s="1"/>
  <c r="BW102"/>
  <c r="BU102"/>
  <c r="BT102"/>
  <c r="BV102" s="1"/>
  <c r="BS102"/>
  <c r="BR102"/>
  <c r="BQ102"/>
  <c r="BP102"/>
  <c r="BO102"/>
  <c r="BN102"/>
  <c r="BM102"/>
  <c r="BK102"/>
  <c r="BJ102"/>
  <c r="BH102"/>
  <c r="BG102"/>
  <c r="BE102"/>
  <c r="BD102"/>
  <c r="BC102"/>
  <c r="BA102"/>
  <c r="AZ102"/>
  <c r="AX102"/>
  <c r="AW102"/>
  <c r="AT102"/>
  <c r="AS102"/>
  <c r="AQ102"/>
  <c r="AP102"/>
  <c r="AN102"/>
  <c r="AM102"/>
  <c r="AK102"/>
  <c r="AI102"/>
  <c r="AG102"/>
  <c r="AF102"/>
  <c r="AD102"/>
  <c r="AC102"/>
  <c r="AA102"/>
  <c r="Z102"/>
  <c r="Y102"/>
  <c r="W102"/>
  <c r="V102"/>
  <c r="T102"/>
  <c r="S102"/>
  <c r="Q102"/>
  <c r="P102"/>
  <c r="N102"/>
  <c r="M102"/>
  <c r="K102"/>
  <c r="J102"/>
  <c r="I102"/>
  <c r="G102"/>
  <c r="F102"/>
  <c r="LQ101"/>
  <c r="LP101"/>
  <c r="JH101"/>
  <c r="JG101"/>
  <c r="JE101"/>
  <c r="JB101"/>
  <c r="IX101"/>
  <c r="IY101" s="1"/>
  <c r="IW101"/>
  <c r="IU101"/>
  <c r="IR101"/>
  <c r="IO101"/>
  <c r="IN101"/>
  <c r="IM101"/>
  <c r="IK101"/>
  <c r="IH101"/>
  <c r="ID101"/>
  <c r="IC101"/>
  <c r="IA101"/>
  <c r="HX101"/>
  <c r="HT101"/>
  <c r="HS101"/>
  <c r="HQ101"/>
  <c r="HN101"/>
  <c r="HJ101"/>
  <c r="HI101"/>
  <c r="HG101"/>
  <c r="HD101"/>
  <c r="GZ101"/>
  <c r="GY101"/>
  <c r="GW101"/>
  <c r="GT101"/>
  <c r="GQ101"/>
  <c r="GP101"/>
  <c r="GO101"/>
  <c r="GM101"/>
  <c r="GJ101"/>
  <c r="GF101"/>
  <c r="GE101"/>
  <c r="GC101"/>
  <c r="FZ101"/>
  <c r="FW101"/>
  <c r="FV101"/>
  <c r="FU101"/>
  <c r="FS101"/>
  <c r="FP101"/>
  <c r="FL101"/>
  <c r="FM101" s="1"/>
  <c r="FK101"/>
  <c r="FJ101"/>
  <c r="FB101"/>
  <c r="FA101"/>
  <c r="ER101"/>
  <c r="EQ101"/>
  <c r="EE101"/>
  <c r="ED101"/>
  <c r="DU101"/>
  <c r="DT101"/>
  <c r="DK101"/>
  <c r="DJ101"/>
  <c r="DA101"/>
  <c r="CZ101"/>
  <c r="CQ101"/>
  <c r="CP101"/>
  <c r="CN101"/>
  <c r="CK101"/>
  <c r="CG101"/>
  <c r="CH101" s="1"/>
  <c r="CF101"/>
  <c r="BX101"/>
  <c r="BW101"/>
  <c r="BE101"/>
  <c r="BD101"/>
  <c r="BB101"/>
  <c r="AY101"/>
  <c r="AU101"/>
  <c r="AT101"/>
  <c r="AK101"/>
  <c r="AJ101"/>
  <c r="AH101"/>
  <c r="AE101"/>
  <c r="AA101"/>
  <c r="Z101"/>
  <c r="AB101" s="1"/>
  <c r="Y101"/>
  <c r="X101"/>
  <c r="U101"/>
  <c r="R101"/>
  <c r="O101"/>
  <c r="K101"/>
  <c r="J101"/>
  <c r="L101" s="1"/>
  <c r="H101"/>
  <c r="Y106" i="3"/>
  <c r="X106"/>
  <c r="S106"/>
  <c r="Y105"/>
  <c r="X105"/>
  <c r="S105"/>
  <c r="Y104"/>
  <c r="X104"/>
  <c r="S104"/>
  <c r="Y103"/>
  <c r="X103"/>
  <c r="S103"/>
  <c r="Y102"/>
  <c r="X102"/>
  <c r="S102"/>
  <c r="Y101"/>
  <c r="X101"/>
  <c r="S101"/>
  <c r="Y100"/>
  <c r="X100"/>
  <c r="S100"/>
  <c r="Y99"/>
  <c r="X99"/>
  <c r="S99"/>
  <c r="Y98"/>
  <c r="X98"/>
  <c r="X97" s="1"/>
  <c r="S98"/>
  <c r="DB97"/>
  <c r="DA97"/>
  <c r="CY97"/>
  <c r="CX97"/>
  <c r="CV97"/>
  <c r="CU97"/>
  <c r="CS97"/>
  <c r="CR97"/>
  <c r="CP97"/>
  <c r="CO97"/>
  <c r="CM97"/>
  <c r="CL97"/>
  <c r="CJ97"/>
  <c r="CI97"/>
  <c r="CG97"/>
  <c r="CF97"/>
  <c r="CD97"/>
  <c r="CC97"/>
  <c r="CA97"/>
  <c r="BZ97"/>
  <c r="BX97"/>
  <c r="BW97"/>
  <c r="BU97"/>
  <c r="BT97"/>
  <c r="BR97"/>
  <c r="BQ97"/>
  <c r="BO97"/>
  <c r="BN97"/>
  <c r="BL97"/>
  <c r="BK97"/>
  <c r="BI97"/>
  <c r="BH97"/>
  <c r="BF97"/>
  <c r="BE97"/>
  <c r="BC97"/>
  <c r="BB97"/>
  <c r="AZ97"/>
  <c r="AY97"/>
  <c r="AW97"/>
  <c r="AV97"/>
  <c r="AT97"/>
  <c r="AS97"/>
  <c r="AQ97"/>
  <c r="AP97"/>
  <c r="AN97"/>
  <c r="AM97"/>
  <c r="AK97"/>
  <c r="AJ97"/>
  <c r="AH97"/>
  <c r="AG97"/>
  <c r="AE97"/>
  <c r="AD97"/>
  <c r="AB97"/>
  <c r="AA97"/>
  <c r="Y97"/>
  <c r="W97"/>
  <c r="U97"/>
  <c r="T97"/>
  <c r="S97"/>
  <c r="R97"/>
  <c r="Q97"/>
  <c r="O97"/>
  <c r="N97"/>
  <c r="L97"/>
  <c r="K97"/>
  <c r="I97"/>
  <c r="H97"/>
  <c r="F97"/>
  <c r="E97"/>
  <c r="DC96"/>
  <c r="CZ96"/>
  <c r="CW96"/>
  <c r="CT96"/>
  <c r="CQ96"/>
  <c r="CH96"/>
  <c r="CB96"/>
  <c r="BV96"/>
  <c r="BS96"/>
  <c r="BP96"/>
  <c r="BM96"/>
  <c r="BJ96"/>
  <c r="BG96"/>
  <c r="BD96"/>
  <c r="BA96"/>
  <c r="AX96"/>
  <c r="AU96"/>
  <c r="AR96"/>
  <c r="AO96"/>
  <c r="AL96"/>
  <c r="AI96"/>
  <c r="AF96"/>
  <c r="AC96"/>
  <c r="Y96"/>
  <c r="Z96" s="1"/>
  <c r="X96"/>
  <c r="W96"/>
  <c r="P96"/>
  <c r="M96"/>
  <c r="J96"/>
  <c r="G96"/>
  <c r="J79" i="4"/>
  <c r="G79"/>
  <c r="J78"/>
  <c r="G78"/>
  <c r="U76"/>
  <c r="T76"/>
  <c r="R76"/>
  <c r="Q76"/>
  <c r="O76"/>
  <c r="N76"/>
  <c r="L76"/>
  <c r="K76"/>
  <c r="I76"/>
  <c r="H76"/>
  <c r="F76"/>
  <c r="E76"/>
  <c r="V75"/>
  <c r="J75"/>
  <c r="S56" i="1" l="1"/>
  <c r="M56"/>
  <c r="J56"/>
  <c r="LQ173" i="2"/>
  <c r="LP173"/>
  <c r="KP173"/>
  <c r="KJ173"/>
  <c r="KG173"/>
  <c r="KD173"/>
  <c r="KA173"/>
  <c r="JX173"/>
  <c r="JH173"/>
  <c r="JG173"/>
  <c r="JE173"/>
  <c r="JB173"/>
  <c r="IX173"/>
  <c r="IY173" s="1"/>
  <c r="IW173"/>
  <c r="IU173"/>
  <c r="IR173"/>
  <c r="IN173"/>
  <c r="IM173"/>
  <c r="ID173"/>
  <c r="IC173"/>
  <c r="HT173"/>
  <c r="HS173"/>
  <c r="HQ173"/>
  <c r="HN173"/>
  <c r="HJ173"/>
  <c r="HI173"/>
  <c r="HA173"/>
  <c r="GZ173"/>
  <c r="GY173"/>
  <c r="GW173"/>
  <c r="GT173"/>
  <c r="GP173"/>
  <c r="GQ173" s="1"/>
  <c r="GO173"/>
  <c r="GF173"/>
  <c r="GE173"/>
  <c r="FV173"/>
  <c r="FU173"/>
  <c r="FL173"/>
  <c r="FK173"/>
  <c r="FA173"/>
  <c r="EV173"/>
  <c r="ER173"/>
  <c r="EQ173"/>
  <c r="ES173" s="1"/>
  <c r="EP173"/>
  <c r="EE173"/>
  <c r="ED173"/>
  <c r="DK173"/>
  <c r="DJ173"/>
  <c r="DA173"/>
  <c r="CZ173"/>
  <c r="CQ173"/>
  <c r="CP173"/>
  <c r="CN173"/>
  <c r="CK173"/>
  <c r="CH173"/>
  <c r="CG173"/>
  <c r="CF173"/>
  <c r="CB173"/>
  <c r="BX173"/>
  <c r="BW173"/>
  <c r="BV173"/>
  <c r="BS173"/>
  <c r="BP173"/>
  <c r="BO173"/>
  <c r="BN173"/>
  <c r="BE173"/>
  <c r="BD173"/>
  <c r="BB173"/>
  <c r="AY173"/>
  <c r="AU173"/>
  <c r="AT173"/>
  <c r="AK173"/>
  <c r="AJ173"/>
  <c r="AH173"/>
  <c r="AE173"/>
  <c r="AB173"/>
  <c r="AA173"/>
  <c r="Z173"/>
  <c r="U173"/>
  <c r="K173"/>
  <c r="J173"/>
  <c r="DC164" i="3"/>
  <c r="CZ164"/>
  <c r="CW164"/>
  <c r="CT164"/>
  <c r="CQ164"/>
  <c r="CN164"/>
  <c r="CK164"/>
  <c r="CH164"/>
  <c r="CB164"/>
  <c r="BY164"/>
  <c r="BV164"/>
  <c r="BS164"/>
  <c r="BP164"/>
  <c r="BM164"/>
  <c r="BG164"/>
  <c r="BD164"/>
  <c r="BA164"/>
  <c r="AU164"/>
  <c r="AR164"/>
  <c r="AO164"/>
  <c r="AL164"/>
  <c r="AI164"/>
  <c r="AF164"/>
  <c r="AC164"/>
  <c r="Y164"/>
  <c r="Z164" s="1"/>
  <c r="X164"/>
  <c r="V164"/>
  <c r="P164"/>
  <c r="M164"/>
  <c r="J164"/>
  <c r="V129" i="4"/>
  <c r="J129"/>
  <c r="G129"/>
  <c r="E129"/>
  <c r="V51" i="1" l="1"/>
  <c r="S51"/>
  <c r="M51"/>
  <c r="J51"/>
  <c r="LQ170" i="2"/>
  <c r="LP170"/>
  <c r="JH170"/>
  <c r="JG170"/>
  <c r="IX170"/>
  <c r="IW170"/>
  <c r="IN170"/>
  <c r="IM170"/>
  <c r="ID170"/>
  <c r="IC170"/>
  <c r="HT170"/>
  <c r="HS170"/>
  <c r="HJ170"/>
  <c r="HI170"/>
  <c r="GZ170"/>
  <c r="GY170"/>
  <c r="GP170"/>
  <c r="GO170"/>
  <c r="GF170"/>
  <c r="GE170"/>
  <c r="FV170"/>
  <c r="FU170"/>
  <c r="FB170"/>
  <c r="FA170"/>
  <c r="EY170"/>
  <c r="ER170"/>
  <c r="EQ170"/>
  <c r="EE170"/>
  <c r="ED170"/>
  <c r="DU170"/>
  <c r="DT170"/>
  <c r="DK170"/>
  <c r="DJ170"/>
  <c r="DA170"/>
  <c r="CZ170"/>
  <c r="CQ170"/>
  <c r="CP170"/>
  <c r="CG170"/>
  <c r="CF170"/>
  <c r="CE170"/>
  <c r="BX170"/>
  <c r="BY170" s="1"/>
  <c r="BW170"/>
  <c r="BE170"/>
  <c r="BD170"/>
  <c r="AU170"/>
  <c r="AT170"/>
  <c r="AK170"/>
  <c r="AJ170"/>
  <c r="AA170"/>
  <c r="Z170"/>
  <c r="K170"/>
  <c r="J170"/>
  <c r="LQ169"/>
  <c r="LP169"/>
  <c r="LP165" s="1"/>
  <c r="JH169"/>
  <c r="JG169"/>
  <c r="IX169"/>
  <c r="IW169"/>
  <c r="IN169"/>
  <c r="IM169"/>
  <c r="ID169"/>
  <c r="IC169"/>
  <c r="HT169"/>
  <c r="HS169"/>
  <c r="HJ169"/>
  <c r="HI169"/>
  <c r="GZ169"/>
  <c r="GY169"/>
  <c r="GP169"/>
  <c r="GO169"/>
  <c r="GF169"/>
  <c r="GE169"/>
  <c r="FV169"/>
  <c r="FU169"/>
  <c r="FB169"/>
  <c r="FA169"/>
  <c r="ER169"/>
  <c r="EQ169"/>
  <c r="EE169"/>
  <c r="ED169"/>
  <c r="DU169"/>
  <c r="DT169"/>
  <c r="DK169"/>
  <c r="DJ169"/>
  <c r="DA169"/>
  <c r="CZ169"/>
  <c r="CQ169"/>
  <c r="CP169"/>
  <c r="CG169"/>
  <c r="CF169"/>
  <c r="BX169"/>
  <c r="BW169"/>
  <c r="BE169"/>
  <c r="BD169"/>
  <c r="AU169"/>
  <c r="AT169"/>
  <c r="AK169"/>
  <c r="AJ169"/>
  <c r="AA169"/>
  <c r="Z169"/>
  <c r="K169"/>
  <c r="J169"/>
  <c r="LQ168"/>
  <c r="LP168"/>
  <c r="KM168"/>
  <c r="KJ168"/>
  <c r="KG168"/>
  <c r="KD168"/>
  <c r="KA168"/>
  <c r="JX168"/>
  <c r="JH168"/>
  <c r="JG168"/>
  <c r="JE168"/>
  <c r="JB168"/>
  <c r="IX168"/>
  <c r="IW168"/>
  <c r="IN168"/>
  <c r="IM168"/>
  <c r="IK168"/>
  <c r="IH168"/>
  <c r="IE168"/>
  <c r="ID168"/>
  <c r="ID165" s="1"/>
  <c r="IC168"/>
  <c r="HT168"/>
  <c r="HS168"/>
  <c r="HJ168"/>
  <c r="HI168"/>
  <c r="GZ168"/>
  <c r="GY168"/>
  <c r="GP168"/>
  <c r="GP165" s="1"/>
  <c r="GO168"/>
  <c r="GF168"/>
  <c r="GE168"/>
  <c r="FV168"/>
  <c r="FU168"/>
  <c r="FB168"/>
  <c r="FA168"/>
  <c r="EV168"/>
  <c r="ES168"/>
  <c r="ER168"/>
  <c r="EE168"/>
  <c r="ED168"/>
  <c r="DU168"/>
  <c r="DT168"/>
  <c r="DK168"/>
  <c r="DJ168"/>
  <c r="DA168"/>
  <c r="CZ168"/>
  <c r="CQ168"/>
  <c r="CP168"/>
  <c r="CG168"/>
  <c r="CF168"/>
  <c r="CB168"/>
  <c r="BX168"/>
  <c r="BW168"/>
  <c r="BV168"/>
  <c r="BS168"/>
  <c r="BP168"/>
  <c r="BO168"/>
  <c r="BN168"/>
  <c r="BE168"/>
  <c r="BD168"/>
  <c r="AU168"/>
  <c r="AT168"/>
  <c r="AK168"/>
  <c r="AJ168"/>
  <c r="AA168"/>
  <c r="Z168"/>
  <c r="K168"/>
  <c r="J168"/>
  <c r="LQ167"/>
  <c r="LP167"/>
  <c r="JH167"/>
  <c r="JH165" s="1"/>
  <c r="JG167"/>
  <c r="JG165" s="1"/>
  <c r="IX167"/>
  <c r="IW167"/>
  <c r="IN167"/>
  <c r="IM167"/>
  <c r="ID167"/>
  <c r="IC167"/>
  <c r="HT167"/>
  <c r="HS167"/>
  <c r="HS165" s="1"/>
  <c r="HJ167"/>
  <c r="HI167"/>
  <c r="GZ167"/>
  <c r="GY167"/>
  <c r="GP167"/>
  <c r="GO167"/>
  <c r="GF167"/>
  <c r="GE167"/>
  <c r="GE165" s="1"/>
  <c r="FV167"/>
  <c r="FU167"/>
  <c r="FB167"/>
  <c r="FA167"/>
  <c r="FA165" s="1"/>
  <c r="ER167"/>
  <c r="EQ167"/>
  <c r="EE167"/>
  <c r="ED167"/>
  <c r="DU167"/>
  <c r="DT167"/>
  <c r="DK167"/>
  <c r="DJ167"/>
  <c r="DA167"/>
  <c r="CZ167"/>
  <c r="CQ167"/>
  <c r="CP167"/>
  <c r="CG167"/>
  <c r="CF167"/>
  <c r="CB167"/>
  <c r="BX167"/>
  <c r="BW167"/>
  <c r="BE167"/>
  <c r="BD167"/>
  <c r="AU167"/>
  <c r="AT167"/>
  <c r="AK167"/>
  <c r="AJ167"/>
  <c r="AA167"/>
  <c r="Z167"/>
  <c r="K167"/>
  <c r="J167"/>
  <c r="LQ166"/>
  <c r="LP166"/>
  <c r="JH166"/>
  <c r="JG166"/>
  <c r="IX166"/>
  <c r="IW166"/>
  <c r="IN166"/>
  <c r="IM166"/>
  <c r="ID166"/>
  <c r="IC166"/>
  <c r="HT166"/>
  <c r="HS166"/>
  <c r="HJ166"/>
  <c r="HI166"/>
  <c r="GZ166"/>
  <c r="GY166"/>
  <c r="GP166"/>
  <c r="GO166"/>
  <c r="GF166"/>
  <c r="GE166"/>
  <c r="FV166"/>
  <c r="FU166"/>
  <c r="FB166"/>
  <c r="FA166"/>
  <c r="EY166"/>
  <c r="ER166"/>
  <c r="EQ166"/>
  <c r="EE166"/>
  <c r="ED166"/>
  <c r="DU166"/>
  <c r="DT166"/>
  <c r="DK166"/>
  <c r="DJ166"/>
  <c r="DA166"/>
  <c r="CZ166"/>
  <c r="CQ166"/>
  <c r="CP166"/>
  <c r="CG166"/>
  <c r="CF166"/>
  <c r="CE166"/>
  <c r="BY166"/>
  <c r="BX166"/>
  <c r="BW166"/>
  <c r="BE166"/>
  <c r="BD166"/>
  <c r="AU166"/>
  <c r="AT166"/>
  <c r="AK166"/>
  <c r="AJ166"/>
  <c r="AA166"/>
  <c r="Z166"/>
  <c r="K166"/>
  <c r="J166"/>
  <c r="MC165"/>
  <c r="MB165"/>
  <c r="LZ165"/>
  <c r="LY165"/>
  <c r="LW165"/>
  <c r="LV165"/>
  <c r="LT165"/>
  <c r="LS165"/>
  <c r="LQ165"/>
  <c r="LO165"/>
  <c r="LM165"/>
  <c r="LL165"/>
  <c r="LJ165"/>
  <c r="LI165"/>
  <c r="LG165"/>
  <c r="LF165"/>
  <c r="LD165"/>
  <c r="LC165"/>
  <c r="LA165"/>
  <c r="KZ165"/>
  <c r="KX165"/>
  <c r="KW165"/>
  <c r="KU165"/>
  <c r="KT165"/>
  <c r="KR165"/>
  <c r="KQ165"/>
  <c r="KO165"/>
  <c r="KN165"/>
  <c r="KL165"/>
  <c r="KM165" s="1"/>
  <c r="KK165"/>
  <c r="KI165"/>
  <c r="KH165"/>
  <c r="KJ165" s="1"/>
  <c r="KG165"/>
  <c r="KF165"/>
  <c r="KE165"/>
  <c r="KD165"/>
  <c r="KC165"/>
  <c r="KB165"/>
  <c r="JZ165"/>
  <c r="KA165" s="1"/>
  <c r="JY165"/>
  <c r="JW165"/>
  <c r="JV165"/>
  <c r="JX165" s="1"/>
  <c r="JU165"/>
  <c r="JT165"/>
  <c r="JS165"/>
  <c r="JQ165"/>
  <c r="JP165"/>
  <c r="JN165"/>
  <c r="JM165"/>
  <c r="JK165"/>
  <c r="JJ165"/>
  <c r="JF165"/>
  <c r="JD165"/>
  <c r="JC165"/>
  <c r="JA165"/>
  <c r="IZ165"/>
  <c r="IX165"/>
  <c r="IW165"/>
  <c r="IV165"/>
  <c r="IT165"/>
  <c r="IS165"/>
  <c r="IQ165"/>
  <c r="IP165"/>
  <c r="IN165"/>
  <c r="IM165"/>
  <c r="IL165"/>
  <c r="IJ165"/>
  <c r="II165"/>
  <c r="IG165"/>
  <c r="IF165"/>
  <c r="IC165"/>
  <c r="IB165"/>
  <c r="HZ165"/>
  <c r="HY165"/>
  <c r="HW165"/>
  <c r="HV165"/>
  <c r="HT165"/>
  <c r="HR165"/>
  <c r="HP165"/>
  <c r="HO165"/>
  <c r="HM165"/>
  <c r="HL165"/>
  <c r="HJ165"/>
  <c r="HI165"/>
  <c r="HH165"/>
  <c r="HF165"/>
  <c r="HE165"/>
  <c r="HC165"/>
  <c r="HB165"/>
  <c r="GZ165"/>
  <c r="GY165"/>
  <c r="GX165"/>
  <c r="GV165"/>
  <c r="GU165"/>
  <c r="GS165"/>
  <c r="GR165"/>
  <c r="GO165"/>
  <c r="GN165"/>
  <c r="GL165"/>
  <c r="GK165"/>
  <c r="GI165"/>
  <c r="GH165"/>
  <c r="GF165"/>
  <c r="GD165"/>
  <c r="GB165"/>
  <c r="GA165"/>
  <c r="FY165"/>
  <c r="FX165"/>
  <c r="FV165"/>
  <c r="FU165"/>
  <c r="FT165"/>
  <c r="FR165"/>
  <c r="FQ165"/>
  <c r="FO165"/>
  <c r="FN165"/>
  <c r="FL165"/>
  <c r="FK165"/>
  <c r="FH165"/>
  <c r="FG165"/>
  <c r="FE165"/>
  <c r="FD165"/>
  <c r="FB165"/>
  <c r="EZ165"/>
  <c r="EY165"/>
  <c r="EX165"/>
  <c r="EW165"/>
  <c r="EU165"/>
  <c r="ET165"/>
  <c r="ER165"/>
  <c r="EQ165"/>
  <c r="ES165" s="1"/>
  <c r="EP165"/>
  <c r="EN165"/>
  <c r="EM165"/>
  <c r="EK165"/>
  <c r="EJ165"/>
  <c r="EH165"/>
  <c r="EG165"/>
  <c r="EE165"/>
  <c r="ED165"/>
  <c r="EC165"/>
  <c r="EA165"/>
  <c r="DZ165"/>
  <c r="DX165"/>
  <c r="DW165"/>
  <c r="DU165"/>
  <c r="DT165"/>
  <c r="DS165"/>
  <c r="DQ165"/>
  <c r="DP165"/>
  <c r="DM165"/>
  <c r="DK165"/>
  <c r="DJ165"/>
  <c r="DI165"/>
  <c r="DA165"/>
  <c r="CZ165"/>
  <c r="CY165"/>
  <c r="CW165"/>
  <c r="CV165"/>
  <c r="CT165"/>
  <c r="CS165"/>
  <c r="CQ165"/>
  <c r="CP165"/>
  <c r="CO165"/>
  <c r="CM165"/>
  <c r="CL165"/>
  <c r="CJ165"/>
  <c r="CI165"/>
  <c r="CG165"/>
  <c r="CF165"/>
  <c r="CD165"/>
  <c r="CE165" s="1"/>
  <c r="CC165"/>
  <c r="CA165"/>
  <c r="BZ165"/>
  <c r="BX165"/>
  <c r="BW165"/>
  <c r="BU165"/>
  <c r="BV165" s="1"/>
  <c r="BT165"/>
  <c r="BR165"/>
  <c r="BQ165"/>
  <c r="BS165" s="1"/>
  <c r="BP165"/>
  <c r="BO165"/>
  <c r="BN165"/>
  <c r="BM165"/>
  <c r="BK165"/>
  <c r="BJ165"/>
  <c r="BH165"/>
  <c r="BG165"/>
  <c r="BE165"/>
  <c r="BD165"/>
  <c r="BC165"/>
  <c r="BA165"/>
  <c r="AZ165"/>
  <c r="AX165"/>
  <c r="AW165"/>
  <c r="AU165"/>
  <c r="AT165"/>
  <c r="AS165"/>
  <c r="AQ165"/>
  <c r="AP165"/>
  <c r="AN165"/>
  <c r="AM165"/>
  <c r="AK165"/>
  <c r="AJ165"/>
  <c r="AI165"/>
  <c r="AG165"/>
  <c r="AF165"/>
  <c r="AD165"/>
  <c r="AC165"/>
  <c r="AA165"/>
  <c r="Z165"/>
  <c r="Y165"/>
  <c r="W165"/>
  <c r="V165"/>
  <c r="T165"/>
  <c r="S165"/>
  <c r="Q165"/>
  <c r="P165"/>
  <c r="N165"/>
  <c r="M165"/>
  <c r="K165"/>
  <c r="J165"/>
  <c r="I165"/>
  <c r="G165"/>
  <c r="F165"/>
  <c r="LX164"/>
  <c r="LU164"/>
  <c r="LR164"/>
  <c r="LQ164"/>
  <c r="LP164"/>
  <c r="JO164"/>
  <c r="JL164"/>
  <c r="JI164"/>
  <c r="JH164"/>
  <c r="JG164"/>
  <c r="JE164"/>
  <c r="JB164"/>
  <c r="IX164"/>
  <c r="IY164" s="1"/>
  <c r="IW164"/>
  <c r="IU164"/>
  <c r="IR164"/>
  <c r="IN164"/>
  <c r="IO164" s="1"/>
  <c r="IM164"/>
  <c r="IK164"/>
  <c r="IH164"/>
  <c r="IE164"/>
  <c r="ID164"/>
  <c r="IC164"/>
  <c r="HT164"/>
  <c r="HS164"/>
  <c r="HQ164"/>
  <c r="HN164"/>
  <c r="HJ164"/>
  <c r="HI164"/>
  <c r="GZ164"/>
  <c r="GY164"/>
  <c r="GW164"/>
  <c r="GT164"/>
  <c r="GQ164"/>
  <c r="GP164"/>
  <c r="GO164"/>
  <c r="GF164"/>
  <c r="GE164"/>
  <c r="FV164"/>
  <c r="FU164"/>
  <c r="FS164"/>
  <c r="FP164"/>
  <c r="FL164"/>
  <c r="FK164"/>
  <c r="FJ164"/>
  <c r="FI164"/>
  <c r="FF164"/>
  <c r="FB164"/>
  <c r="FA164"/>
  <c r="ER164"/>
  <c r="EQ164"/>
  <c r="EE164"/>
  <c r="ED164"/>
  <c r="DU164"/>
  <c r="DT164"/>
  <c r="DK164"/>
  <c r="DJ164"/>
  <c r="DH164"/>
  <c r="DE164"/>
  <c r="DA164"/>
  <c r="DB164" s="1"/>
  <c r="CZ164"/>
  <c r="CY164"/>
  <c r="CQ164"/>
  <c r="CP164"/>
  <c r="CG164"/>
  <c r="CF164"/>
  <c r="BX164"/>
  <c r="BW164"/>
  <c r="BE164"/>
  <c r="BD164"/>
  <c r="AU164"/>
  <c r="AT164"/>
  <c r="AK164"/>
  <c r="AJ164"/>
  <c r="AH164"/>
  <c r="AE164"/>
  <c r="AA164"/>
  <c r="AB164" s="1"/>
  <c r="Z164"/>
  <c r="U164"/>
  <c r="R164"/>
  <c r="O164"/>
  <c r="K164"/>
  <c r="L164" s="1"/>
  <c r="J164"/>
  <c r="H164"/>
  <c r="Y161" i="3"/>
  <c r="X161"/>
  <c r="S161"/>
  <c r="Y160"/>
  <c r="X160"/>
  <c r="S160"/>
  <c r="Y159"/>
  <c r="X159"/>
  <c r="S159"/>
  <c r="Y158"/>
  <c r="X158"/>
  <c r="S158"/>
  <c r="Y157"/>
  <c r="X157"/>
  <c r="S157"/>
  <c r="Y156"/>
  <c r="Y155" s="1"/>
  <c r="X156"/>
  <c r="S156"/>
  <c r="DB155"/>
  <c r="DA155"/>
  <c r="CY155"/>
  <c r="CX155"/>
  <c r="CV155"/>
  <c r="CU155"/>
  <c r="CS155"/>
  <c r="CR155"/>
  <c r="CP155"/>
  <c r="CO155"/>
  <c r="CM155"/>
  <c r="CL155"/>
  <c r="CJ155"/>
  <c r="CI155"/>
  <c r="CG155"/>
  <c r="CF155"/>
  <c r="CD155"/>
  <c r="CC155"/>
  <c r="CA155"/>
  <c r="BZ155"/>
  <c r="BX155"/>
  <c r="BW155"/>
  <c r="BU155"/>
  <c r="BT155"/>
  <c r="BR155"/>
  <c r="BQ155"/>
  <c r="BO155"/>
  <c r="BN155"/>
  <c r="BL155"/>
  <c r="BK155"/>
  <c r="BI155"/>
  <c r="BH155"/>
  <c r="BF155"/>
  <c r="BE155"/>
  <c r="BC155"/>
  <c r="BB155"/>
  <c r="AZ155"/>
  <c r="AY155"/>
  <c r="AW155"/>
  <c r="AV155"/>
  <c r="AT155"/>
  <c r="AS155"/>
  <c r="AQ155"/>
  <c r="AP155"/>
  <c r="AN155"/>
  <c r="AM155"/>
  <c r="AK155"/>
  <c r="AJ155"/>
  <c r="AH155"/>
  <c r="AG155"/>
  <c r="AE155"/>
  <c r="AD155"/>
  <c r="AB155"/>
  <c r="AA155"/>
  <c r="X155"/>
  <c r="W155"/>
  <c r="U155"/>
  <c r="T155"/>
  <c r="S155"/>
  <c r="R155"/>
  <c r="Q155"/>
  <c r="O155"/>
  <c r="N155"/>
  <c r="L155"/>
  <c r="K155"/>
  <c r="I155"/>
  <c r="H155"/>
  <c r="F155"/>
  <c r="E155"/>
  <c r="DC154"/>
  <c r="CH154"/>
  <c r="CB154"/>
  <c r="BV154"/>
  <c r="BS154"/>
  <c r="BP154"/>
  <c r="BM154"/>
  <c r="BG154"/>
  <c r="BD154"/>
  <c r="BA154"/>
  <c r="AX154"/>
  <c r="AU154"/>
  <c r="AR154"/>
  <c r="AO154"/>
  <c r="AL154"/>
  <c r="AI154"/>
  <c r="AF154"/>
  <c r="AC154"/>
  <c r="Z154"/>
  <c r="Y154"/>
  <c r="X154"/>
  <c r="V154"/>
  <c r="P154"/>
  <c r="M154"/>
  <c r="J154"/>
  <c r="G154"/>
  <c r="V125" i="4"/>
  <c r="LQ57" i="2" l="1"/>
  <c r="LP57"/>
  <c r="KM57"/>
  <c r="KJ57"/>
  <c r="KG57"/>
  <c r="KD57"/>
  <c r="KA57"/>
  <c r="JX57"/>
  <c r="JH57"/>
  <c r="JG57"/>
  <c r="IX57"/>
  <c r="IW57"/>
  <c r="IN57"/>
  <c r="IM57"/>
  <c r="ID57"/>
  <c r="IC57"/>
  <c r="HT57"/>
  <c r="HS57"/>
  <c r="HJ57"/>
  <c r="HI57"/>
  <c r="GZ57"/>
  <c r="GY57"/>
  <c r="GP57"/>
  <c r="GO57"/>
  <c r="GF57"/>
  <c r="GE57"/>
  <c r="FV57"/>
  <c r="FU57"/>
  <c r="FB57"/>
  <c r="FA57"/>
  <c r="EV57"/>
  <c r="ER57"/>
  <c r="EQ57"/>
  <c r="EE57"/>
  <c r="ED57"/>
  <c r="DU57"/>
  <c r="DT57"/>
  <c r="DK57"/>
  <c r="DJ57"/>
  <c r="DA57"/>
  <c r="CZ57"/>
  <c r="CQ57"/>
  <c r="CP57"/>
  <c r="CG57"/>
  <c r="CF57"/>
  <c r="CE57"/>
  <c r="CB57"/>
  <c r="BX57"/>
  <c r="BW57"/>
  <c r="BY57" s="1"/>
  <c r="BE57"/>
  <c r="BD57"/>
  <c r="AU57"/>
  <c r="AT57"/>
  <c r="AK57"/>
  <c r="AJ57"/>
  <c r="AA57"/>
  <c r="Z57"/>
  <c r="K57"/>
  <c r="J57"/>
  <c r="LQ56"/>
  <c r="LP56"/>
  <c r="KM56"/>
  <c r="KJ56"/>
  <c r="KG56"/>
  <c r="KD56"/>
  <c r="KA56"/>
  <c r="JX56"/>
  <c r="JH56"/>
  <c r="JG56"/>
  <c r="IX56"/>
  <c r="IW56"/>
  <c r="IN56"/>
  <c r="IM56"/>
  <c r="ID56"/>
  <c r="IC56"/>
  <c r="HT56"/>
  <c r="HS56"/>
  <c r="HJ56"/>
  <c r="HI56"/>
  <c r="GZ56"/>
  <c r="GY56"/>
  <c r="GP56"/>
  <c r="GO56"/>
  <c r="GF56"/>
  <c r="GE56"/>
  <c r="FV56"/>
  <c r="FU56"/>
  <c r="FB56"/>
  <c r="FA56"/>
  <c r="ES56"/>
  <c r="ER56"/>
  <c r="EQ56"/>
  <c r="EE56"/>
  <c r="ED56"/>
  <c r="DU56"/>
  <c r="DT56"/>
  <c r="DK56"/>
  <c r="DJ56"/>
  <c r="DA56"/>
  <c r="CZ56"/>
  <c r="CQ56"/>
  <c r="CP56"/>
  <c r="CG56"/>
  <c r="CF56"/>
  <c r="BX56"/>
  <c r="BW56"/>
  <c r="BV56"/>
  <c r="BS56"/>
  <c r="BO56"/>
  <c r="BP56" s="1"/>
  <c r="BN56"/>
  <c r="BE56"/>
  <c r="BD56"/>
  <c r="AU56"/>
  <c r="AT56"/>
  <c r="AK56"/>
  <c r="AJ56"/>
  <c r="AA56"/>
  <c r="Z56"/>
  <c r="K56"/>
  <c r="J56"/>
  <c r="LQ55"/>
  <c r="LP55"/>
  <c r="KM55"/>
  <c r="KJ55"/>
  <c r="KG55"/>
  <c r="KD55"/>
  <c r="KA55"/>
  <c r="JX55"/>
  <c r="JU55"/>
  <c r="JH55"/>
  <c r="JG55"/>
  <c r="IX55"/>
  <c r="IW55"/>
  <c r="IN55"/>
  <c r="IM55"/>
  <c r="ID55"/>
  <c r="IC55"/>
  <c r="HT55"/>
  <c r="HS55"/>
  <c r="HJ55"/>
  <c r="HI55"/>
  <c r="GZ55"/>
  <c r="GY55"/>
  <c r="GP55"/>
  <c r="GO55"/>
  <c r="GF55"/>
  <c r="GE55"/>
  <c r="FV55"/>
  <c r="FU55"/>
  <c r="FB55"/>
  <c r="FA55"/>
  <c r="EV55"/>
  <c r="ES55"/>
  <c r="ER55"/>
  <c r="EQ55"/>
  <c r="EE55"/>
  <c r="ED55"/>
  <c r="DU55"/>
  <c r="DT55"/>
  <c r="DK55"/>
  <c r="DJ55"/>
  <c r="DA55"/>
  <c r="CZ55"/>
  <c r="CQ55"/>
  <c r="CP55"/>
  <c r="CG55"/>
  <c r="CF55"/>
  <c r="BX55"/>
  <c r="BW55"/>
  <c r="BV55"/>
  <c r="BS55"/>
  <c r="BO55"/>
  <c r="BP55" s="1"/>
  <c r="BN55"/>
  <c r="BE55"/>
  <c r="BD55"/>
  <c r="AU55"/>
  <c r="AT55"/>
  <c r="AK55"/>
  <c r="AJ55"/>
  <c r="AA55"/>
  <c r="Z55"/>
  <c r="K55"/>
  <c r="J55"/>
  <c r="LQ54"/>
  <c r="LP54"/>
  <c r="JH54"/>
  <c r="JG54"/>
  <c r="IX54"/>
  <c r="IW54"/>
  <c r="IN54"/>
  <c r="IM54"/>
  <c r="ID54"/>
  <c r="IC54"/>
  <c r="HT54"/>
  <c r="HS54"/>
  <c r="HJ54"/>
  <c r="HI54"/>
  <c r="GZ54"/>
  <c r="GY54"/>
  <c r="GP54"/>
  <c r="GO54"/>
  <c r="GF54"/>
  <c r="GE54"/>
  <c r="FV54"/>
  <c r="FU54"/>
  <c r="FB54"/>
  <c r="FA54"/>
  <c r="ER54"/>
  <c r="EQ54"/>
  <c r="EE54"/>
  <c r="ED54"/>
  <c r="DU54"/>
  <c r="DT54"/>
  <c r="DK54"/>
  <c r="DJ54"/>
  <c r="DA54"/>
  <c r="CZ54"/>
  <c r="CQ54"/>
  <c r="CP54"/>
  <c r="CG54"/>
  <c r="CF54"/>
  <c r="BX54"/>
  <c r="BW54"/>
  <c r="BE54"/>
  <c r="BD54"/>
  <c r="AU54"/>
  <c r="AT54"/>
  <c r="AK54"/>
  <c r="AJ54"/>
  <c r="AA54"/>
  <c r="Z54"/>
  <c r="K54"/>
  <c r="J54"/>
  <c r="CG53"/>
  <c r="CF53"/>
  <c r="CB53"/>
  <c r="BX53"/>
  <c r="BW53"/>
  <c r="LQ52"/>
  <c r="LP52"/>
  <c r="KM52"/>
  <c r="KJ52"/>
  <c r="KG52"/>
  <c r="KD52"/>
  <c r="KA52"/>
  <c r="JX52"/>
  <c r="JH52"/>
  <c r="JG52"/>
  <c r="IX52"/>
  <c r="IW52"/>
  <c r="IN52"/>
  <c r="IM52"/>
  <c r="ID52"/>
  <c r="IC52"/>
  <c r="HT52"/>
  <c r="HS52"/>
  <c r="HJ52"/>
  <c r="HI52"/>
  <c r="GZ52"/>
  <c r="GY52"/>
  <c r="GP52"/>
  <c r="GO52"/>
  <c r="GF52"/>
  <c r="GE52"/>
  <c r="FV52"/>
  <c r="FU52"/>
  <c r="FB52"/>
  <c r="FA52"/>
  <c r="EV52"/>
  <c r="ER52"/>
  <c r="EQ52"/>
  <c r="EE52"/>
  <c r="ED52"/>
  <c r="DU52"/>
  <c r="DT52"/>
  <c r="DK52"/>
  <c r="DJ52"/>
  <c r="DA52"/>
  <c r="CZ52"/>
  <c r="CQ52"/>
  <c r="CP52"/>
  <c r="CG52"/>
  <c r="CF52"/>
  <c r="CB52"/>
  <c r="BX52"/>
  <c r="BY52" s="1"/>
  <c r="BW52"/>
  <c r="BE52"/>
  <c r="BD52"/>
  <c r="AU52"/>
  <c r="AT52"/>
  <c r="AK52"/>
  <c r="AJ52"/>
  <c r="AA52"/>
  <c r="Z52"/>
  <c r="K52"/>
  <c r="J52"/>
  <c r="MC51"/>
  <c r="MD51" s="1"/>
  <c r="MB51"/>
  <c r="LZ51"/>
  <c r="MA51" s="1"/>
  <c r="LY51"/>
  <c r="LW51"/>
  <c r="LV51"/>
  <c r="LT51"/>
  <c r="LS51"/>
  <c r="LQ51"/>
  <c r="LP51"/>
  <c r="LO51"/>
  <c r="LM51"/>
  <c r="LN51" s="1"/>
  <c r="LL51"/>
  <c r="LJ51"/>
  <c r="LK51" s="1"/>
  <c r="LI51"/>
  <c r="LG51"/>
  <c r="LH51" s="1"/>
  <c r="LF51"/>
  <c r="LD51"/>
  <c r="LE51" s="1"/>
  <c r="LC51"/>
  <c r="LA51"/>
  <c r="LB51" s="1"/>
  <c r="KZ51"/>
  <c r="KX51"/>
  <c r="KY51" s="1"/>
  <c r="KW51"/>
  <c r="KU51"/>
  <c r="KV51" s="1"/>
  <c r="KT51"/>
  <c r="KR51"/>
  <c r="KS51" s="1"/>
  <c r="KQ51"/>
  <c r="KO51"/>
  <c r="KP51" s="1"/>
  <c r="KN51"/>
  <c r="KL51"/>
  <c r="KM51" s="1"/>
  <c r="KK51"/>
  <c r="KI51"/>
  <c r="KJ51" s="1"/>
  <c r="KH51"/>
  <c r="KF51"/>
  <c r="KG51" s="1"/>
  <c r="KE51"/>
  <c r="KC51"/>
  <c r="KD51" s="1"/>
  <c r="KB51"/>
  <c r="JZ51"/>
  <c r="KA51" s="1"/>
  <c r="JY51"/>
  <c r="JW51"/>
  <c r="JX51" s="1"/>
  <c r="JV51"/>
  <c r="JT51"/>
  <c r="JU51" s="1"/>
  <c r="JS51"/>
  <c r="JQ51"/>
  <c r="JP51"/>
  <c r="JN51"/>
  <c r="JM51"/>
  <c r="JK51"/>
  <c r="JJ51"/>
  <c r="JH51"/>
  <c r="JG51"/>
  <c r="JF51"/>
  <c r="JD51"/>
  <c r="JC51"/>
  <c r="JA51"/>
  <c r="IZ51"/>
  <c r="IX51"/>
  <c r="IW51"/>
  <c r="IV51"/>
  <c r="IT51"/>
  <c r="IS51"/>
  <c r="IQ51"/>
  <c r="IP51"/>
  <c r="IN51"/>
  <c r="IM51"/>
  <c r="IL51"/>
  <c r="IJ51"/>
  <c r="II51"/>
  <c r="IG51"/>
  <c r="IF51"/>
  <c r="ID51"/>
  <c r="IC51"/>
  <c r="IB51"/>
  <c r="HZ51"/>
  <c r="HY51"/>
  <c r="HW51"/>
  <c r="HV51"/>
  <c r="HT51"/>
  <c r="HS51"/>
  <c r="HR51"/>
  <c r="HP51"/>
  <c r="HO51"/>
  <c r="HM51"/>
  <c r="HL51"/>
  <c r="HJ51"/>
  <c r="HI51"/>
  <c r="HH51"/>
  <c r="HF51"/>
  <c r="HE51"/>
  <c r="HC51"/>
  <c r="HB51"/>
  <c r="GZ51"/>
  <c r="GY51"/>
  <c r="GX51"/>
  <c r="GV51"/>
  <c r="GU51"/>
  <c r="GS51"/>
  <c r="GR51"/>
  <c r="GP51"/>
  <c r="GO51"/>
  <c r="GN51"/>
  <c r="GL51"/>
  <c r="GK51"/>
  <c r="GI51"/>
  <c r="GH51"/>
  <c r="GF51"/>
  <c r="GE51"/>
  <c r="GD51"/>
  <c r="GB51"/>
  <c r="GA51"/>
  <c r="FY51"/>
  <c r="FX51"/>
  <c r="FV51"/>
  <c r="FU51"/>
  <c r="FT51"/>
  <c r="FR51"/>
  <c r="FQ51"/>
  <c r="FO51"/>
  <c r="FN51"/>
  <c r="FL51"/>
  <c r="FK51"/>
  <c r="FH51"/>
  <c r="FG51"/>
  <c r="FE51"/>
  <c r="FD51"/>
  <c r="FB51"/>
  <c r="FA51"/>
  <c r="EZ51"/>
  <c r="EX51"/>
  <c r="EY51" s="1"/>
  <c r="EW51"/>
  <c r="EU51"/>
  <c r="EV51" s="1"/>
  <c r="ET51"/>
  <c r="ER51"/>
  <c r="ES51" s="1"/>
  <c r="EQ51"/>
  <c r="EP51"/>
  <c r="EN51"/>
  <c r="EM51"/>
  <c r="EK51"/>
  <c r="EJ51"/>
  <c r="EH51"/>
  <c r="EG51"/>
  <c r="EE51"/>
  <c r="ED51"/>
  <c r="EC51"/>
  <c r="DZ51"/>
  <c r="DX51"/>
  <c r="DW51"/>
  <c r="DU51"/>
  <c r="DT51"/>
  <c r="DS51"/>
  <c r="DQ51"/>
  <c r="DP51"/>
  <c r="DN51"/>
  <c r="DM51"/>
  <c r="DK51"/>
  <c r="DJ51"/>
  <c r="DI51"/>
  <c r="DA51"/>
  <c r="CZ51"/>
  <c r="CY51"/>
  <c r="CW51"/>
  <c r="CV51"/>
  <c r="CT51"/>
  <c r="CS51"/>
  <c r="CQ51"/>
  <c r="CP51"/>
  <c r="CO51"/>
  <c r="CM51"/>
  <c r="CL51"/>
  <c r="CJ51"/>
  <c r="CI51"/>
  <c r="CG51"/>
  <c r="CF51"/>
  <c r="CD51"/>
  <c r="CE51" s="1"/>
  <c r="CC51"/>
  <c r="CA51"/>
  <c r="CB51" s="1"/>
  <c r="BZ51"/>
  <c r="BX51"/>
  <c r="BY51" s="1"/>
  <c r="BW51"/>
  <c r="BU51"/>
  <c r="BV51" s="1"/>
  <c r="BT51"/>
  <c r="BR51"/>
  <c r="BS51" s="1"/>
  <c r="BQ51"/>
  <c r="BO51"/>
  <c r="BP51" s="1"/>
  <c r="BN51"/>
  <c r="BM51"/>
  <c r="BK51"/>
  <c r="BJ51"/>
  <c r="BH51"/>
  <c r="BG51"/>
  <c r="BE51"/>
  <c r="BD51"/>
  <c r="BC51"/>
  <c r="BA51"/>
  <c r="AZ51"/>
  <c r="AX51"/>
  <c r="AW51"/>
  <c r="AU51"/>
  <c r="AT51"/>
  <c r="AS51"/>
  <c r="AQ51"/>
  <c r="AP51"/>
  <c r="AN51"/>
  <c r="AM51"/>
  <c r="AK51"/>
  <c r="AJ51"/>
  <c r="AI51"/>
  <c r="AG51"/>
  <c r="AF51"/>
  <c r="AD51"/>
  <c r="AC51"/>
  <c r="AA51"/>
  <c r="Z51"/>
  <c r="Y51"/>
  <c r="W51"/>
  <c r="V51"/>
  <c r="T51"/>
  <c r="S51"/>
  <c r="Q51"/>
  <c r="P51"/>
  <c r="N51"/>
  <c r="M51"/>
  <c r="K51"/>
  <c r="J51"/>
  <c r="I51"/>
  <c r="G51"/>
  <c r="F51"/>
  <c r="IY50"/>
  <c r="IO50"/>
  <c r="IN50"/>
  <c r="IM50"/>
  <c r="GW50"/>
  <c r="GT50"/>
  <c r="GP50"/>
  <c r="GQ50" s="1"/>
  <c r="GO50"/>
  <c r="FL50"/>
  <c r="FK50"/>
  <c r="EB50"/>
  <c r="DY50"/>
  <c r="DU50"/>
  <c r="DT50"/>
  <c r="DH50"/>
  <c r="DE50"/>
  <c r="DA50"/>
  <c r="DB50" s="1"/>
  <c r="CZ50"/>
  <c r="CN50"/>
  <c r="CK50"/>
  <c r="CG50"/>
  <c r="CH50" s="1"/>
  <c r="CF50"/>
  <c r="BX50"/>
  <c r="BW50"/>
  <c r="BB50"/>
  <c r="AY50"/>
  <c r="AH50"/>
  <c r="AE50"/>
  <c r="AA50"/>
  <c r="AB50" s="1"/>
  <c r="Z50"/>
  <c r="U50"/>
  <c r="R50"/>
  <c r="O50"/>
  <c r="K50"/>
  <c r="J50"/>
  <c r="H50"/>
  <c r="Y55" i="3"/>
  <c r="X55"/>
  <c r="S55"/>
  <c r="Y54"/>
  <c r="X54"/>
  <c r="S54"/>
  <c r="Y53"/>
  <c r="X53"/>
  <c r="S53"/>
  <c r="Y52"/>
  <c r="X52"/>
  <c r="S52"/>
  <c r="Y51"/>
  <c r="X51"/>
  <c r="S51"/>
  <c r="Y50"/>
  <c r="Y49" s="1"/>
  <c r="X50"/>
  <c r="S50"/>
  <c r="DB49"/>
  <c r="DA49"/>
  <c r="CY49"/>
  <c r="CX49"/>
  <c r="CV49"/>
  <c r="CU49"/>
  <c r="CS49"/>
  <c r="CR49"/>
  <c r="CP49"/>
  <c r="CO49"/>
  <c r="CM49"/>
  <c r="CL49"/>
  <c r="CJ49"/>
  <c r="CI49"/>
  <c r="CG49"/>
  <c r="CF49"/>
  <c r="CD49"/>
  <c r="CC49"/>
  <c r="CA49"/>
  <c r="BZ49"/>
  <c r="BX49"/>
  <c r="BW49"/>
  <c r="BU49"/>
  <c r="BT49"/>
  <c r="BR49"/>
  <c r="BQ49"/>
  <c r="BO49"/>
  <c r="BN49"/>
  <c r="BL49"/>
  <c r="BK49"/>
  <c r="BI49"/>
  <c r="BH49"/>
  <c r="BF49"/>
  <c r="BE49"/>
  <c r="BC49"/>
  <c r="BB49"/>
  <c r="AZ49"/>
  <c r="AY49"/>
  <c r="AW49"/>
  <c r="AV49"/>
  <c r="AT49"/>
  <c r="AS49"/>
  <c r="AQ49"/>
  <c r="AP49"/>
  <c r="AN49"/>
  <c r="AM49"/>
  <c r="AK49"/>
  <c r="AJ49"/>
  <c r="AH49"/>
  <c r="AG49"/>
  <c r="AE49"/>
  <c r="AD49"/>
  <c r="AB49"/>
  <c r="AA49"/>
  <c r="X49"/>
  <c r="W49"/>
  <c r="U49"/>
  <c r="T49"/>
  <c r="S49"/>
  <c r="R49"/>
  <c r="Q49"/>
  <c r="O49"/>
  <c r="N49"/>
  <c r="L49"/>
  <c r="K49"/>
  <c r="I49"/>
  <c r="H49"/>
  <c r="F49"/>
  <c r="E49"/>
  <c r="DC48"/>
  <c r="CZ48"/>
  <c r="CW48"/>
  <c r="CT48"/>
  <c r="CK48"/>
  <c r="CH48"/>
  <c r="CB48"/>
  <c r="BV48"/>
  <c r="BS48"/>
  <c r="BP48"/>
  <c r="BM48"/>
  <c r="BG48"/>
  <c r="BD48"/>
  <c r="BA48"/>
  <c r="AX48"/>
  <c r="AU48"/>
  <c r="AR48"/>
  <c r="AO48"/>
  <c r="AL48"/>
  <c r="AI48"/>
  <c r="AF48"/>
  <c r="AC48"/>
  <c r="Z48"/>
  <c r="Y48"/>
  <c r="X48"/>
  <c r="P48"/>
  <c r="M48"/>
  <c r="J48"/>
  <c r="G48"/>
  <c r="J43" i="4"/>
  <c r="G43"/>
  <c r="U42"/>
  <c r="T42"/>
  <c r="R42"/>
  <c r="Q42"/>
  <c r="O42"/>
  <c r="N42"/>
  <c r="L42"/>
  <c r="K42"/>
  <c r="I42"/>
  <c r="J42" s="1"/>
  <c r="H42"/>
  <c r="F42"/>
  <c r="G42" s="1"/>
  <c r="E42"/>
  <c r="B165" i="3" l="1"/>
  <c r="B164"/>
  <c r="B163"/>
  <c r="B161"/>
  <c r="B160"/>
  <c r="B159"/>
  <c r="B158"/>
  <c r="B157"/>
  <c r="B156"/>
  <c r="B154"/>
  <c r="B152"/>
  <c r="B151"/>
  <c r="B150"/>
  <c r="B149"/>
  <c r="B148"/>
  <c r="B147"/>
  <c r="B146"/>
  <c r="B144"/>
  <c r="B142"/>
  <c r="B141"/>
  <c r="B140"/>
  <c r="B139"/>
  <c r="B138"/>
  <c r="B137"/>
  <c r="B136"/>
  <c r="B135"/>
  <c r="B133"/>
  <c r="B131"/>
  <c r="B130"/>
  <c r="B129"/>
  <c r="B128"/>
  <c r="B127"/>
  <c r="B126"/>
  <c r="B125"/>
  <c r="B124"/>
  <c r="B123"/>
  <c r="B121"/>
  <c r="B119"/>
  <c r="B118"/>
  <c r="B117"/>
  <c r="B115"/>
  <c r="B113"/>
  <c r="B112"/>
  <c r="B111"/>
  <c r="B110"/>
  <c r="B108"/>
  <c r="B106"/>
  <c r="B105"/>
  <c r="B104"/>
  <c r="B103"/>
  <c r="B102"/>
  <c r="B101"/>
  <c r="B100"/>
  <c r="B99"/>
  <c r="B98"/>
  <c r="B96"/>
  <c r="B94"/>
  <c r="B93"/>
  <c r="B92"/>
  <c r="B91"/>
  <c r="B90"/>
  <c r="B89"/>
  <c r="B88"/>
  <c r="B87"/>
  <c r="B86"/>
  <c r="B85"/>
  <c r="B84"/>
  <c r="B83"/>
  <c r="B82"/>
  <c r="B81"/>
  <c r="B80"/>
  <c r="B79"/>
  <c r="B78"/>
  <c r="B76"/>
  <c r="C74"/>
  <c r="B74"/>
  <c r="C73"/>
  <c r="B73"/>
  <c r="C72"/>
  <c r="B72"/>
  <c r="C71"/>
  <c r="B71"/>
  <c r="C70"/>
  <c r="B70"/>
  <c r="C68"/>
  <c r="B68"/>
  <c r="B66"/>
  <c r="B65"/>
  <c r="B64"/>
  <c r="B63"/>
  <c r="B62"/>
  <c r="B61"/>
  <c r="B60"/>
  <c r="B59"/>
  <c r="B57"/>
  <c r="C55"/>
  <c r="B55"/>
  <c r="C54"/>
  <c r="B54"/>
  <c r="C53"/>
  <c r="B53"/>
  <c r="C52"/>
  <c r="B52"/>
  <c r="C51"/>
  <c r="B51"/>
  <c r="C50"/>
  <c r="B50"/>
  <c r="C48"/>
  <c r="B48"/>
  <c r="B46"/>
  <c r="B45"/>
  <c r="B44"/>
  <c r="B43"/>
  <c r="B42"/>
  <c r="B41"/>
  <c r="B40"/>
  <c r="B39"/>
  <c r="B38"/>
  <c r="B36"/>
  <c r="B34"/>
  <c r="B33"/>
  <c r="B32"/>
  <c r="B31"/>
  <c r="B30"/>
  <c r="B29"/>
  <c r="B28"/>
  <c r="B27"/>
  <c r="B26"/>
  <c r="B25"/>
  <c r="B23"/>
  <c r="B21"/>
  <c r="B20"/>
  <c r="B19"/>
  <c r="B18"/>
  <c r="B17"/>
  <c r="B16"/>
  <c r="B15"/>
  <c r="B14"/>
  <c r="B12"/>
  <c r="L162"/>
  <c r="K162"/>
  <c r="L153"/>
  <c r="K153"/>
  <c r="K143"/>
  <c r="L143"/>
  <c r="L132"/>
  <c r="K132"/>
  <c r="K120"/>
  <c r="L120"/>
  <c r="L114"/>
  <c r="K114"/>
  <c r="K107"/>
  <c r="L107"/>
  <c r="L95"/>
  <c r="M95" s="1"/>
  <c r="K95"/>
  <c r="K75"/>
  <c r="L67"/>
  <c r="K67"/>
  <c r="K56"/>
  <c r="L56"/>
  <c r="K47"/>
  <c r="L47"/>
  <c r="L35"/>
  <c r="K35"/>
  <c r="K22"/>
  <c r="M22" s="1"/>
  <c r="L22"/>
  <c r="K9"/>
  <c r="L11"/>
  <c r="L8"/>
  <c r="K8"/>
  <c r="M132" l="1"/>
  <c r="M120"/>
  <c r="L9"/>
  <c r="L7" s="1"/>
  <c r="K11"/>
  <c r="M107"/>
  <c r="M143"/>
  <c r="M162"/>
  <c r="M67"/>
  <c r="M153"/>
  <c r="M114"/>
  <c r="M8"/>
  <c r="K7"/>
  <c r="K166" s="1"/>
  <c r="M56"/>
  <c r="M47"/>
  <c r="M35"/>
  <c r="M11"/>
  <c r="L75"/>
  <c r="M75" s="1"/>
  <c r="L166" l="1"/>
  <c r="M166" s="1"/>
  <c r="M7"/>
  <c r="C66" l="1"/>
  <c r="C65"/>
  <c r="C64"/>
  <c r="C63"/>
  <c r="C62"/>
  <c r="C61"/>
  <c r="C60"/>
  <c r="C59"/>
  <c r="C57"/>
  <c r="C94" l="1"/>
  <c r="C93"/>
  <c r="C92"/>
  <c r="C91"/>
  <c r="C90"/>
  <c r="C89"/>
  <c r="C88"/>
  <c r="C87"/>
  <c r="C86"/>
  <c r="C85"/>
  <c r="C84"/>
  <c r="C83"/>
  <c r="C82"/>
  <c r="C81"/>
  <c r="C80"/>
  <c r="C79"/>
  <c r="C78"/>
  <c r="C76"/>
  <c r="C113" l="1"/>
  <c r="C112"/>
  <c r="C111"/>
  <c r="C110"/>
  <c r="C109"/>
  <c r="C108"/>
  <c r="B109" l="1"/>
  <c r="C152"/>
  <c r="C151"/>
  <c r="C150"/>
  <c r="C149"/>
  <c r="C148"/>
  <c r="C147"/>
  <c r="C144" l="1"/>
  <c r="C146"/>
  <c r="C119"/>
  <c r="C118"/>
  <c r="C115"/>
  <c r="C117" l="1"/>
  <c r="C165" l="1"/>
  <c r="C46" l="1"/>
  <c r="C45"/>
  <c r="C44"/>
  <c r="C43"/>
  <c r="C42"/>
  <c r="C41"/>
  <c r="C40"/>
  <c r="C39"/>
  <c r="C38"/>
  <c r="C36" l="1"/>
  <c r="C34"/>
  <c r="C33"/>
  <c r="C32"/>
  <c r="C31"/>
  <c r="C30"/>
  <c r="C29"/>
  <c r="C28"/>
  <c r="C27"/>
  <c r="C26"/>
  <c r="C23"/>
  <c r="U21" i="4"/>
  <c r="T21"/>
  <c r="R21"/>
  <c r="Q21"/>
  <c r="O21"/>
  <c r="N21"/>
  <c r="L21"/>
  <c r="K21"/>
  <c r="I21"/>
  <c r="H21"/>
  <c r="F21"/>
  <c r="E21"/>
  <c r="V20"/>
  <c r="C25" i="3" l="1"/>
  <c r="C164" l="1"/>
  <c r="C163" l="1"/>
  <c r="Y53" i="1" l="1"/>
  <c r="C161" i="3"/>
  <c r="C160"/>
  <c r="C159"/>
  <c r="C158"/>
  <c r="C157"/>
  <c r="C154" l="1"/>
  <c r="C156"/>
  <c r="C106" l="1"/>
  <c r="C105"/>
  <c r="C104"/>
  <c r="C103"/>
  <c r="C102"/>
  <c r="C101"/>
  <c r="C100"/>
  <c r="C99"/>
  <c r="C98"/>
  <c r="C96"/>
  <c r="C21" l="1"/>
  <c r="C20"/>
  <c r="C19"/>
  <c r="C18"/>
  <c r="C17"/>
  <c r="C16"/>
  <c r="C15"/>
  <c r="C14"/>
  <c r="J18" i="4"/>
  <c r="G18"/>
  <c r="U14"/>
  <c r="T14"/>
  <c r="R14"/>
  <c r="Q14"/>
  <c r="O14"/>
  <c r="N14"/>
  <c r="L14"/>
  <c r="K14"/>
  <c r="J14"/>
  <c r="I14"/>
  <c r="H14"/>
  <c r="F14"/>
  <c r="G14" s="1"/>
  <c r="E14"/>
  <c r="C12" i="3" l="1"/>
  <c r="C131"/>
  <c r="C130"/>
  <c r="C129"/>
  <c r="C128"/>
  <c r="C127"/>
  <c r="C126"/>
  <c r="C125"/>
  <c r="C124"/>
  <c r="C123"/>
  <c r="C121"/>
  <c r="O132"/>
  <c r="C71" i="2" l="1"/>
  <c r="C69" i="3"/>
  <c r="C67" s="1"/>
  <c r="F45" i="1"/>
  <c r="F44" s="1"/>
  <c r="C151" i="2"/>
  <c r="C150"/>
  <c r="C149"/>
  <c r="C148"/>
  <c r="C147"/>
  <c r="C146"/>
  <c r="C145"/>
  <c r="C144"/>
  <c r="C143"/>
  <c r="C141"/>
  <c r="C155" i="3"/>
  <c r="E132"/>
  <c r="F132"/>
  <c r="H132"/>
  <c r="I132"/>
  <c r="N132"/>
  <c r="P132" s="1"/>
  <c r="R132"/>
  <c r="T132"/>
  <c r="U132"/>
  <c r="V132" s="1"/>
  <c r="W132"/>
  <c r="AA132"/>
  <c r="AB132"/>
  <c r="AD132"/>
  <c r="AE132"/>
  <c r="AG132"/>
  <c r="AH132"/>
  <c r="AJ132"/>
  <c r="AK132"/>
  <c r="AM132"/>
  <c r="AN132"/>
  <c r="AP132"/>
  <c r="AQ132"/>
  <c r="AR132" s="1"/>
  <c r="AS132"/>
  <c r="AT132"/>
  <c r="AV132"/>
  <c r="AW132"/>
  <c r="AX132" s="1"/>
  <c r="AY132"/>
  <c r="AZ132"/>
  <c r="BB132"/>
  <c r="BC132"/>
  <c r="BD132" s="1"/>
  <c r="BE132"/>
  <c r="BF132"/>
  <c r="BH132"/>
  <c r="BI132"/>
  <c r="BK132"/>
  <c r="BL132"/>
  <c r="BM132" s="1"/>
  <c r="BN132"/>
  <c r="BO132"/>
  <c r="BP132" s="1"/>
  <c r="BQ132"/>
  <c r="BR132"/>
  <c r="BS132" s="1"/>
  <c r="BT132"/>
  <c r="BU132"/>
  <c r="BV132" s="1"/>
  <c r="BW132"/>
  <c r="BX132"/>
  <c r="BZ132"/>
  <c r="CA132"/>
  <c r="CB132" s="1"/>
  <c r="CC132"/>
  <c r="CD132"/>
  <c r="CF132"/>
  <c r="CG132"/>
  <c r="CH132" s="1"/>
  <c r="CI132"/>
  <c r="CJ132"/>
  <c r="CK132" s="1"/>
  <c r="CL132"/>
  <c r="CM132"/>
  <c r="CO132"/>
  <c r="CP132"/>
  <c r="CQ132" s="1"/>
  <c r="CR132"/>
  <c r="CS132"/>
  <c r="CU132"/>
  <c r="CV132"/>
  <c r="CX132"/>
  <c r="CY132"/>
  <c r="DA132"/>
  <c r="C135"/>
  <c r="C136"/>
  <c r="C137"/>
  <c r="C138"/>
  <c r="C139"/>
  <c r="C140"/>
  <c r="C141"/>
  <c r="C142"/>
  <c r="DB132"/>
  <c r="DC132" s="1"/>
  <c r="C105" i="4"/>
  <c r="J112"/>
  <c r="G112"/>
  <c r="J111"/>
  <c r="G111"/>
  <c r="J110"/>
  <c r="G110"/>
  <c r="J107"/>
  <c r="G107"/>
  <c r="U106"/>
  <c r="T106"/>
  <c r="R106"/>
  <c r="Q106"/>
  <c r="O106"/>
  <c r="N106"/>
  <c r="L106"/>
  <c r="K106"/>
  <c r="J106"/>
  <c r="I106"/>
  <c r="H106"/>
  <c r="F106"/>
  <c r="G106" s="1"/>
  <c r="E106"/>
  <c r="V105"/>
  <c r="C142" i="2" l="1"/>
  <c r="C140" s="1"/>
  <c r="G132" i="3"/>
  <c r="BG132"/>
  <c r="BA132"/>
  <c r="AU132"/>
  <c r="AO132"/>
  <c r="AL132"/>
  <c r="C133"/>
  <c r="AI132"/>
  <c r="J132"/>
  <c r="X132"/>
  <c r="Q132"/>
  <c r="S132" s="1"/>
  <c r="C162"/>
  <c r="C145"/>
  <c r="C143" s="1"/>
  <c r="C134"/>
  <c r="C46" i="1" s="1"/>
  <c r="C153" i="3"/>
  <c r="C45" i="1"/>
  <c r="Y132" i="3"/>
  <c r="C44" i="1" l="1"/>
  <c r="C132" i="3"/>
  <c r="E11" i="2" l="1"/>
  <c r="E146"/>
  <c r="E150"/>
  <c r="C174"/>
  <c r="B174"/>
  <c r="E174" s="1"/>
  <c r="C173"/>
  <c r="C172"/>
  <c r="C170"/>
  <c r="B170"/>
  <c r="E170" s="1"/>
  <c r="C169"/>
  <c r="B169"/>
  <c r="E169" s="1"/>
  <c r="C168"/>
  <c r="B168"/>
  <c r="E168" s="1"/>
  <c r="C167"/>
  <c r="B167"/>
  <c r="E167" s="1"/>
  <c r="C166"/>
  <c r="B166"/>
  <c r="E166" s="1"/>
  <c r="C164"/>
  <c r="B164"/>
  <c r="C162"/>
  <c r="B162"/>
  <c r="E162" s="1"/>
  <c r="C161"/>
  <c r="B161"/>
  <c r="E161" s="1"/>
  <c r="C160"/>
  <c r="B160"/>
  <c r="E160" s="1"/>
  <c r="C159"/>
  <c r="C158"/>
  <c r="B158"/>
  <c r="E158" s="1"/>
  <c r="C157"/>
  <c r="B157"/>
  <c r="E157" s="1"/>
  <c r="C156"/>
  <c r="B156"/>
  <c r="E156" s="1"/>
  <c r="C155"/>
  <c r="B155"/>
  <c r="E155" s="1"/>
  <c r="C153"/>
  <c r="B153"/>
  <c r="E153" s="1"/>
  <c r="B151"/>
  <c r="E151" s="1"/>
  <c r="B150"/>
  <c r="B149"/>
  <c r="E149" s="1"/>
  <c r="B148"/>
  <c r="E148" s="1"/>
  <c r="B147"/>
  <c r="E147" s="1"/>
  <c r="B146"/>
  <c r="B144"/>
  <c r="E144" s="1"/>
  <c r="B143"/>
  <c r="E143" s="1"/>
  <c r="B141"/>
  <c r="E141" s="1"/>
  <c r="C139"/>
  <c r="B139"/>
  <c r="E139" s="1"/>
  <c r="C138"/>
  <c r="B138"/>
  <c r="E138" s="1"/>
  <c r="C137"/>
  <c r="B137"/>
  <c r="E137" s="1"/>
  <c r="C136"/>
  <c r="B136"/>
  <c r="E136" s="1"/>
  <c r="C135"/>
  <c r="B135"/>
  <c r="E135" s="1"/>
  <c r="C134"/>
  <c r="B134"/>
  <c r="E134" s="1"/>
  <c r="C133"/>
  <c r="B133"/>
  <c r="E133" s="1"/>
  <c r="C132"/>
  <c r="B132"/>
  <c r="E132" s="1"/>
  <c r="C131"/>
  <c r="B131"/>
  <c r="E131" s="1"/>
  <c r="C129"/>
  <c r="B129"/>
  <c r="E129" s="1"/>
  <c r="C127"/>
  <c r="B127"/>
  <c r="E127" s="1"/>
  <c r="C126"/>
  <c r="B126"/>
  <c r="E126" s="1"/>
  <c r="C125"/>
  <c r="B125"/>
  <c r="E125" s="1"/>
  <c r="C124"/>
  <c r="B124"/>
  <c r="E124" s="1"/>
  <c r="C122"/>
  <c r="B122"/>
  <c r="E122" s="1"/>
  <c r="C120"/>
  <c r="B120"/>
  <c r="E120" s="1"/>
  <c r="C119"/>
  <c r="B119"/>
  <c r="E119" s="1"/>
  <c r="C118"/>
  <c r="B118"/>
  <c r="E118" s="1"/>
  <c r="C117"/>
  <c r="B117"/>
  <c r="E117" s="1"/>
  <c r="C116"/>
  <c r="B116"/>
  <c r="E116" s="1"/>
  <c r="C114"/>
  <c r="B114"/>
  <c r="C112"/>
  <c r="B112"/>
  <c r="E112" s="1"/>
  <c r="C111"/>
  <c r="B111"/>
  <c r="E111" s="1"/>
  <c r="C110"/>
  <c r="B110"/>
  <c r="E110" s="1"/>
  <c r="C109"/>
  <c r="B109"/>
  <c r="E109" s="1"/>
  <c r="C108"/>
  <c r="B108"/>
  <c r="E108" s="1"/>
  <c r="C107"/>
  <c r="B107"/>
  <c r="E107" s="1"/>
  <c r="C106"/>
  <c r="B106"/>
  <c r="E106" s="1"/>
  <c r="C105"/>
  <c r="B105"/>
  <c r="E105" s="1"/>
  <c r="C104"/>
  <c r="B104"/>
  <c r="E104" s="1"/>
  <c r="C103"/>
  <c r="B103"/>
  <c r="E103" s="1"/>
  <c r="C101"/>
  <c r="B101"/>
  <c r="E101" s="1"/>
  <c r="C99"/>
  <c r="B99"/>
  <c r="E99" s="1"/>
  <c r="C98"/>
  <c r="B98"/>
  <c r="E98" s="1"/>
  <c r="C97"/>
  <c r="B97"/>
  <c r="E97" s="1"/>
  <c r="C96"/>
  <c r="C95"/>
  <c r="B95"/>
  <c r="E95" s="1"/>
  <c r="C94"/>
  <c r="B94"/>
  <c r="E94" s="1"/>
  <c r="C93"/>
  <c r="B93"/>
  <c r="E93" s="1"/>
  <c r="C92"/>
  <c r="B92"/>
  <c r="E92" s="1"/>
  <c r="C91"/>
  <c r="B91"/>
  <c r="E91" s="1"/>
  <c r="C90"/>
  <c r="B90"/>
  <c r="E90" s="1"/>
  <c r="C89"/>
  <c r="B89"/>
  <c r="E89" s="1"/>
  <c r="C88"/>
  <c r="B88"/>
  <c r="E88" s="1"/>
  <c r="C87"/>
  <c r="B87"/>
  <c r="E87" s="1"/>
  <c r="C86"/>
  <c r="B86"/>
  <c r="E86" s="1"/>
  <c r="C85"/>
  <c r="B85"/>
  <c r="E85" s="1"/>
  <c r="C84"/>
  <c r="B84"/>
  <c r="E84" s="1"/>
  <c r="C83"/>
  <c r="B83"/>
  <c r="E83" s="1"/>
  <c r="C82"/>
  <c r="B82"/>
  <c r="E82" s="1"/>
  <c r="C80"/>
  <c r="B80"/>
  <c r="E80" s="1"/>
  <c r="C78"/>
  <c r="B78"/>
  <c r="E78" s="1"/>
  <c r="C77"/>
  <c r="B77"/>
  <c r="E77" s="1"/>
  <c r="C76"/>
  <c r="B76"/>
  <c r="E76" s="1"/>
  <c r="C75"/>
  <c r="B75"/>
  <c r="E75" s="1"/>
  <c r="C74"/>
  <c r="B74"/>
  <c r="E74" s="1"/>
  <c r="C73"/>
  <c r="B73"/>
  <c r="E73" s="1"/>
  <c r="B71"/>
  <c r="E71" s="1"/>
  <c r="C69"/>
  <c r="B69"/>
  <c r="E69" s="1"/>
  <c r="C68"/>
  <c r="B68"/>
  <c r="E68" s="1"/>
  <c r="C67"/>
  <c r="B67"/>
  <c r="E67" s="1"/>
  <c r="C66"/>
  <c r="B66"/>
  <c r="E66" s="1"/>
  <c r="C65"/>
  <c r="B65"/>
  <c r="E65" s="1"/>
  <c r="C64"/>
  <c r="B64"/>
  <c r="E64" s="1"/>
  <c r="C63"/>
  <c r="B63"/>
  <c r="E63" s="1"/>
  <c r="C62"/>
  <c r="B62"/>
  <c r="E62" s="1"/>
  <c r="C61"/>
  <c r="B61"/>
  <c r="E61" s="1"/>
  <c r="C59"/>
  <c r="B59"/>
  <c r="E59" s="1"/>
  <c r="C57"/>
  <c r="B57"/>
  <c r="E57" s="1"/>
  <c r="C56"/>
  <c r="B56"/>
  <c r="E56" s="1"/>
  <c r="C55"/>
  <c r="B55"/>
  <c r="E55" s="1"/>
  <c r="C54"/>
  <c r="B54"/>
  <c r="E54" s="1"/>
  <c r="C53"/>
  <c r="B53"/>
  <c r="E53" s="1"/>
  <c r="C52"/>
  <c r="B52"/>
  <c r="E52" s="1"/>
  <c r="C50"/>
  <c r="B50"/>
  <c r="E50" s="1"/>
  <c r="C48"/>
  <c r="B48"/>
  <c r="E48" s="1"/>
  <c r="C47"/>
  <c r="B47"/>
  <c r="E47" s="1"/>
  <c r="C46"/>
  <c r="B46"/>
  <c r="E46" s="1"/>
  <c r="C45"/>
  <c r="B45"/>
  <c r="E45" s="1"/>
  <c r="C44"/>
  <c r="C43"/>
  <c r="B43"/>
  <c r="E43" s="1"/>
  <c r="C42"/>
  <c r="B42"/>
  <c r="E42" s="1"/>
  <c r="C41"/>
  <c r="B41"/>
  <c r="E41" s="1"/>
  <c r="C40"/>
  <c r="B40"/>
  <c r="E40" s="1"/>
  <c r="C39"/>
  <c r="B39"/>
  <c r="E39" s="1"/>
  <c r="C37"/>
  <c r="B37"/>
  <c r="E37" s="1"/>
  <c r="B35"/>
  <c r="B34"/>
  <c r="B33"/>
  <c r="B32"/>
  <c r="B31"/>
  <c r="B30"/>
  <c r="B29"/>
  <c r="B28"/>
  <c r="B27"/>
  <c r="B26"/>
  <c r="C24"/>
  <c r="B24"/>
  <c r="E24" s="1"/>
  <c r="C22"/>
  <c r="B22"/>
  <c r="E22" s="1"/>
  <c r="C21"/>
  <c r="B21"/>
  <c r="E21" s="1"/>
  <c r="C20"/>
  <c r="B20"/>
  <c r="E20" s="1"/>
  <c r="C19"/>
  <c r="B19"/>
  <c r="E19" s="1"/>
  <c r="C18"/>
  <c r="B18"/>
  <c r="E18" s="1"/>
  <c r="C17"/>
  <c r="C16"/>
  <c r="B16"/>
  <c r="E16" s="1"/>
  <c r="C15"/>
  <c r="B15"/>
  <c r="E15" s="1"/>
  <c r="C13"/>
  <c r="B13"/>
  <c r="E13" s="1"/>
  <c r="MF171"/>
  <c r="ME171"/>
  <c r="MF165"/>
  <c r="MF163" s="1"/>
  <c r="ME165"/>
  <c r="ME163" s="1"/>
  <c r="MF154"/>
  <c r="MF152" s="1"/>
  <c r="ME154"/>
  <c r="ME152" s="1"/>
  <c r="MF142"/>
  <c r="MF140" s="1"/>
  <c r="ME142"/>
  <c r="ME140" s="1"/>
  <c r="MF130"/>
  <c r="MF128" s="1"/>
  <c r="ME130"/>
  <c r="ME128" s="1"/>
  <c r="MG123"/>
  <c r="MF123"/>
  <c r="ME123"/>
  <c r="MF121"/>
  <c r="MG121" s="1"/>
  <c r="ME121"/>
  <c r="MF115"/>
  <c r="ME115"/>
  <c r="MG115" s="1"/>
  <c r="MF113"/>
  <c r="MG102"/>
  <c r="MF102"/>
  <c r="ME102"/>
  <c r="MF100"/>
  <c r="MG100" s="1"/>
  <c r="ME100"/>
  <c r="MF81"/>
  <c r="ME81"/>
  <c r="MG81" s="1"/>
  <c r="MF79"/>
  <c r="MG72"/>
  <c r="MF72"/>
  <c r="MF70" s="1"/>
  <c r="MG70" s="1"/>
  <c r="ME72"/>
  <c r="ME70"/>
  <c r="MF60"/>
  <c r="ME60"/>
  <c r="MG60" s="1"/>
  <c r="MF58"/>
  <c r="MG51"/>
  <c r="MF51"/>
  <c r="ME51"/>
  <c r="MF49"/>
  <c r="MG49" s="1"/>
  <c r="ME49"/>
  <c r="MF38"/>
  <c r="ME38"/>
  <c r="MG38" s="1"/>
  <c r="MF36"/>
  <c r="MG25"/>
  <c r="MF25"/>
  <c r="ME25"/>
  <c r="MF23"/>
  <c r="MG23" s="1"/>
  <c r="ME23"/>
  <c r="MF14"/>
  <c r="ME14"/>
  <c r="MG14" s="1"/>
  <c r="MF12"/>
  <c r="MF10"/>
  <c r="MF9"/>
  <c r="ME9"/>
  <c r="MC171"/>
  <c r="MB171"/>
  <c r="MB163"/>
  <c r="MC163"/>
  <c r="MB152"/>
  <c r="MC152"/>
  <c r="MB140"/>
  <c r="MC140"/>
  <c r="MC10"/>
  <c r="MB128"/>
  <c r="MC128"/>
  <c r="MB121"/>
  <c r="MC121"/>
  <c r="MB113"/>
  <c r="MC113"/>
  <c r="MB100"/>
  <c r="MC100"/>
  <c r="MB79"/>
  <c r="MC79"/>
  <c r="MB70"/>
  <c r="MC70"/>
  <c r="MB58"/>
  <c r="MC58"/>
  <c r="MB49"/>
  <c r="MC49"/>
  <c r="MD49" s="1"/>
  <c r="MB36"/>
  <c r="MC36"/>
  <c r="MB23"/>
  <c r="MC23"/>
  <c r="MC12"/>
  <c r="MB12"/>
  <c r="MC9"/>
  <c r="MB9"/>
  <c r="LZ171"/>
  <c r="LY171"/>
  <c r="LZ163"/>
  <c r="LY163"/>
  <c r="LZ152"/>
  <c r="LY152"/>
  <c r="LZ140"/>
  <c r="LY140"/>
  <c r="LZ128"/>
  <c r="LY128"/>
  <c r="LZ121"/>
  <c r="MA121" s="1"/>
  <c r="LY121"/>
  <c r="LY113"/>
  <c r="MA113" s="1"/>
  <c r="LZ113"/>
  <c r="LZ100"/>
  <c r="LY100"/>
  <c r="LY79"/>
  <c r="LZ79"/>
  <c r="LZ70"/>
  <c r="LY70"/>
  <c r="LY58"/>
  <c r="LZ58"/>
  <c r="LZ49"/>
  <c r="LY49"/>
  <c r="LY36"/>
  <c r="LZ36"/>
  <c r="LZ23"/>
  <c r="MA23" s="1"/>
  <c r="LY23"/>
  <c r="LY12"/>
  <c r="MA12" s="1"/>
  <c r="LZ12"/>
  <c r="LZ9"/>
  <c r="LY9"/>
  <c r="MA36" l="1"/>
  <c r="MD12"/>
  <c r="MA70"/>
  <c r="MA100"/>
  <c r="MA58"/>
  <c r="MA79"/>
  <c r="MD9"/>
  <c r="MA49"/>
  <c r="MA9"/>
  <c r="MG9"/>
  <c r="MF8"/>
  <c r="ME12"/>
  <c r="MG12" s="1"/>
  <c r="ME36"/>
  <c r="MG36" s="1"/>
  <c r="ME58"/>
  <c r="MG58" s="1"/>
  <c r="ME79"/>
  <c r="MG79" s="1"/>
  <c r="ME113"/>
  <c r="MG113" s="1"/>
  <c r="ME10"/>
  <c r="MB10"/>
  <c r="MB8" s="1"/>
  <c r="MB175" s="1"/>
  <c r="MD36"/>
  <c r="MC8"/>
  <c r="MC175" s="1"/>
  <c r="MD58"/>
  <c r="MD70"/>
  <c r="MD79"/>
  <c r="MD100"/>
  <c r="MD23"/>
  <c r="MD113"/>
  <c r="MD121"/>
  <c r="LZ10"/>
  <c r="LZ8" s="1"/>
  <c r="LY10"/>
  <c r="LY8" s="1"/>
  <c r="LY175" s="1"/>
  <c r="EP171"/>
  <c r="MF175" l="1"/>
  <c r="MG10"/>
  <c r="ME8"/>
  <c r="ME175" s="1"/>
  <c r="MD10"/>
  <c r="MD175"/>
  <c r="MD8"/>
  <c r="MA8"/>
  <c r="LZ175"/>
  <c r="MA175" s="1"/>
  <c r="MA10"/>
  <c r="E52" i="1"/>
  <c r="F53"/>
  <c r="F52" s="1"/>
  <c r="E53"/>
  <c r="F51"/>
  <c r="E51"/>
  <c r="E50" s="1"/>
  <c r="X54"/>
  <c r="W54"/>
  <c r="W52" s="1"/>
  <c r="W50" s="1"/>
  <c r="X47"/>
  <c r="W47"/>
  <c r="X44"/>
  <c r="W44"/>
  <c r="X41"/>
  <c r="W41"/>
  <c r="X38"/>
  <c r="Y38" s="1"/>
  <c r="W38"/>
  <c r="X35"/>
  <c r="Y35" s="1"/>
  <c r="W35"/>
  <c r="X32"/>
  <c r="Y32" s="1"/>
  <c r="W32"/>
  <c r="X29"/>
  <c r="Y29" s="1"/>
  <c r="W29"/>
  <c r="X26"/>
  <c r="W26"/>
  <c r="Y23"/>
  <c r="X23"/>
  <c r="W23"/>
  <c r="X11"/>
  <c r="W11"/>
  <c r="X9"/>
  <c r="W9"/>
  <c r="Y11" l="1"/>
  <c r="W10"/>
  <c r="W8" s="1"/>
  <c r="W58" s="1"/>
  <c r="Y54"/>
  <c r="X52"/>
  <c r="Y52" s="1"/>
  <c r="Y47"/>
  <c r="Y41"/>
  <c r="Y44"/>
  <c r="B17" i="2"/>
  <c r="E17" s="1"/>
  <c r="MG175"/>
  <c r="MG8"/>
  <c r="X50" i="1"/>
  <c r="Y50" s="1"/>
  <c r="Y26"/>
  <c r="Y9"/>
  <c r="X10" l="1"/>
  <c r="X8" s="1"/>
  <c r="X58" s="1"/>
  <c r="Y58" s="1"/>
  <c r="Y8" l="1"/>
  <c r="B145" i="2"/>
  <c r="E145" s="1"/>
  <c r="E114"/>
  <c r="B96" l="1"/>
  <c r="E96" s="1"/>
  <c r="B173" l="1"/>
  <c r="E173" s="1"/>
  <c r="E164"/>
  <c r="B44" l="1"/>
  <c r="E44" s="1"/>
  <c r="B172" l="1"/>
  <c r="E172" s="1"/>
  <c r="B159" l="1"/>
  <c r="E159" s="1"/>
  <c r="F57" i="1" l="1"/>
  <c r="E57"/>
  <c r="F56"/>
  <c r="E56"/>
  <c r="F55"/>
  <c r="E55"/>
  <c r="F48"/>
  <c r="E45"/>
  <c r="F42"/>
  <c r="E42"/>
  <c r="F39"/>
  <c r="E39"/>
  <c r="F36"/>
  <c r="E36"/>
  <c r="F33"/>
  <c r="E33"/>
  <c r="F30"/>
  <c r="E30"/>
  <c r="F27"/>
  <c r="E27"/>
  <c r="F24"/>
  <c r="E24"/>
  <c r="F21"/>
  <c r="E21"/>
  <c r="F18"/>
  <c r="E18"/>
  <c r="F15"/>
  <c r="E15"/>
  <c r="F12"/>
  <c r="E12"/>
  <c r="U54"/>
  <c r="T54"/>
  <c r="U50"/>
  <c r="T50"/>
  <c r="U47"/>
  <c r="T47"/>
  <c r="U44"/>
  <c r="T44"/>
  <c r="U41"/>
  <c r="T41"/>
  <c r="U38"/>
  <c r="T38"/>
  <c r="V38" s="1"/>
  <c r="U35"/>
  <c r="T35"/>
  <c r="U32"/>
  <c r="T32"/>
  <c r="U29"/>
  <c r="T29"/>
  <c r="U26"/>
  <c r="T26"/>
  <c r="U23"/>
  <c r="T23"/>
  <c r="U11"/>
  <c r="T11"/>
  <c r="U10"/>
  <c r="T10"/>
  <c r="U9"/>
  <c r="T9"/>
  <c r="V26" l="1"/>
  <c r="V41"/>
  <c r="V47"/>
  <c r="U8"/>
  <c r="T8"/>
  <c r="T58" s="1"/>
  <c r="V44"/>
  <c r="V35"/>
  <c r="V29"/>
  <c r="V50"/>
  <c r="V11"/>
  <c r="V54"/>
  <c r="V32"/>
  <c r="V23"/>
  <c r="V9"/>
  <c r="D167" i="2"/>
  <c r="D166"/>
  <c r="D137"/>
  <c r="D136"/>
  <c r="D135"/>
  <c r="D134"/>
  <c r="D133"/>
  <c r="D132"/>
  <c r="D131"/>
  <c r="D77"/>
  <c r="D69"/>
  <c r="D68"/>
  <c r="D67"/>
  <c r="D66"/>
  <c r="D65"/>
  <c r="D64"/>
  <c r="D63"/>
  <c r="D62"/>
  <c r="D57"/>
  <c r="D56"/>
  <c r="D55"/>
  <c r="D54"/>
  <c r="D53"/>
  <c r="LO113"/>
  <c r="LP171"/>
  <c r="LW171"/>
  <c r="LV171"/>
  <c r="LT171"/>
  <c r="LS171"/>
  <c r="LO171"/>
  <c r="LV163"/>
  <c r="LT163"/>
  <c r="LS163"/>
  <c r="LW163"/>
  <c r="LO163"/>
  <c r="LP152"/>
  <c r="LV152"/>
  <c r="LS152"/>
  <c r="LO152"/>
  <c r="LW152"/>
  <c r="LT152"/>
  <c r="LW140"/>
  <c r="LV140"/>
  <c r="LS140"/>
  <c r="LO140"/>
  <c r="LT140"/>
  <c r="LQ140"/>
  <c r="LV128"/>
  <c r="LT128"/>
  <c r="LW128"/>
  <c r="LS128"/>
  <c r="LO128"/>
  <c r="LW121"/>
  <c r="LT121"/>
  <c r="LS121"/>
  <c r="LO121"/>
  <c r="LP121"/>
  <c r="LV121"/>
  <c r="LP113"/>
  <c r="LT113"/>
  <c r="LS113"/>
  <c r="LW113"/>
  <c r="LV113"/>
  <c r="LP100"/>
  <c r="LT100"/>
  <c r="LS100"/>
  <c r="LW100"/>
  <c r="LV100"/>
  <c r="LO100"/>
  <c r="LW79"/>
  <c r="LV79"/>
  <c r="LS79"/>
  <c r="LT79"/>
  <c r="LP79"/>
  <c r="LO79"/>
  <c r="LV70"/>
  <c r="LT70"/>
  <c r="LS70"/>
  <c r="LO70"/>
  <c r="LW70"/>
  <c r="LV58"/>
  <c r="LO58"/>
  <c r="LQ58"/>
  <c r="LW58"/>
  <c r="LT58"/>
  <c r="LS58"/>
  <c r="LQ49"/>
  <c r="LP49"/>
  <c r="LW49"/>
  <c r="LV49"/>
  <c r="LS49"/>
  <c r="LT49"/>
  <c r="LO49"/>
  <c r="LV36"/>
  <c r="LT36"/>
  <c r="LS36"/>
  <c r="LO36"/>
  <c r="LW36"/>
  <c r="LW23"/>
  <c r="LV23"/>
  <c r="LP23"/>
  <c r="LT23"/>
  <c r="LS23"/>
  <c r="LO23"/>
  <c r="LV12"/>
  <c r="LT10"/>
  <c r="LS10"/>
  <c r="LO12"/>
  <c r="LQ12"/>
  <c r="LW12"/>
  <c r="LT12"/>
  <c r="LS12"/>
  <c r="LW10"/>
  <c r="LW9"/>
  <c r="LV9"/>
  <c r="LT9"/>
  <c r="LS9"/>
  <c r="LO9"/>
  <c r="LM171"/>
  <c r="LL171"/>
  <c r="LM163"/>
  <c r="LL163"/>
  <c r="LM152"/>
  <c r="LL152"/>
  <c r="LM140"/>
  <c r="LL140"/>
  <c r="LM128"/>
  <c r="LL128"/>
  <c r="LL121"/>
  <c r="LM121"/>
  <c r="LL113"/>
  <c r="LM100"/>
  <c r="LL100"/>
  <c r="LL79"/>
  <c r="LL70"/>
  <c r="LM70"/>
  <c r="LL58"/>
  <c r="LM49"/>
  <c r="LL49"/>
  <c r="LL36"/>
  <c r="LL23"/>
  <c r="LM23"/>
  <c r="LL12"/>
  <c r="LM9"/>
  <c r="LL9"/>
  <c r="LJ171"/>
  <c r="LI171"/>
  <c r="LJ163"/>
  <c r="LI163"/>
  <c r="LJ152"/>
  <c r="LI152"/>
  <c r="LJ140"/>
  <c r="LI140"/>
  <c r="LJ128"/>
  <c r="LI121"/>
  <c r="LI113"/>
  <c r="LJ113"/>
  <c r="LI100"/>
  <c r="LI79"/>
  <c r="LI70"/>
  <c r="LI58"/>
  <c r="LI49"/>
  <c r="LI36"/>
  <c r="LI23"/>
  <c r="LI12"/>
  <c r="LJ9"/>
  <c r="LI9"/>
  <c r="LX163" l="1"/>
  <c r="LN100"/>
  <c r="V8" i="1"/>
  <c r="U58"/>
  <c r="V58" s="1"/>
  <c r="LN49" i="2"/>
  <c r="D76"/>
  <c r="D78"/>
  <c r="D75"/>
  <c r="LN9"/>
  <c r="LU9"/>
  <c r="LS8"/>
  <c r="LS175" s="1"/>
  <c r="LU10"/>
  <c r="LT8"/>
  <c r="LT175" s="1"/>
  <c r="LK9"/>
  <c r="LP12"/>
  <c r="LP36"/>
  <c r="LP58"/>
  <c r="LQ100"/>
  <c r="LQ113"/>
  <c r="LQ128"/>
  <c r="LQ163"/>
  <c r="LQ79"/>
  <c r="LQ121"/>
  <c r="LP163"/>
  <c r="LK113"/>
  <c r="LP140"/>
  <c r="LQ10"/>
  <c r="LP70"/>
  <c r="LO10"/>
  <c r="LO8" s="1"/>
  <c r="LO175" s="1"/>
  <c r="LX9"/>
  <c r="LX36"/>
  <c r="LW8"/>
  <c r="LW175" s="1"/>
  <c r="LU163"/>
  <c r="LU36"/>
  <c r="LQ70"/>
  <c r="LQ152"/>
  <c r="LQ23"/>
  <c r="LQ9"/>
  <c r="LP128"/>
  <c r="LQ171"/>
  <c r="LU171"/>
  <c r="LX171"/>
  <c r="LP9"/>
  <c r="LV10"/>
  <c r="LV8" s="1"/>
  <c r="LV175" s="1"/>
  <c r="LN23"/>
  <c r="LN70"/>
  <c r="LN121"/>
  <c r="LM10"/>
  <c r="LL10"/>
  <c r="LL8" s="1"/>
  <c r="LL175" s="1"/>
  <c r="LM12"/>
  <c r="LN12" s="1"/>
  <c r="LM36"/>
  <c r="LN36" s="1"/>
  <c r="LM58"/>
  <c r="LN58" s="1"/>
  <c r="LM79"/>
  <c r="LN79" s="1"/>
  <c r="LM113"/>
  <c r="LN113" s="1"/>
  <c r="LJ10"/>
  <c r="LJ12"/>
  <c r="LK12" s="1"/>
  <c r="LJ36"/>
  <c r="LK36" s="1"/>
  <c r="LJ58"/>
  <c r="LK58" s="1"/>
  <c r="LJ79"/>
  <c r="LK79" s="1"/>
  <c r="LJ23"/>
  <c r="LK23" s="1"/>
  <c r="LJ49"/>
  <c r="LK49" s="1"/>
  <c r="LJ70"/>
  <c r="LK70" s="1"/>
  <c r="LJ100"/>
  <c r="LK100" s="1"/>
  <c r="LJ121"/>
  <c r="LK121" s="1"/>
  <c r="LU8" l="1"/>
  <c r="LU175"/>
  <c r="LX10"/>
  <c r="LQ36"/>
  <c r="LR36" s="1"/>
  <c r="LX175"/>
  <c r="LP10"/>
  <c r="LR10" s="1"/>
  <c r="LR163"/>
  <c r="LX8"/>
  <c r="LR9"/>
  <c r="LQ8"/>
  <c r="LR171"/>
  <c r="LN10"/>
  <c r="LM8"/>
  <c r="LJ8"/>
  <c r="LP8" l="1"/>
  <c r="LP175" s="1"/>
  <c r="LQ175"/>
  <c r="LN8"/>
  <c r="LM175"/>
  <c r="LN175" s="1"/>
  <c r="LJ175"/>
  <c r="LR8" l="1"/>
  <c r="LR175"/>
  <c r="D104" l="1"/>
  <c r="D105"/>
  <c r="D108"/>
  <c r="D109"/>
  <c r="D111"/>
  <c r="D110"/>
  <c r="D106"/>
  <c r="D107"/>
  <c r="D112"/>
  <c r="LF9" l="1"/>
  <c r="LG171"/>
  <c r="LF171"/>
  <c r="LG163"/>
  <c r="LF163"/>
  <c r="LG152"/>
  <c r="LF152"/>
  <c r="LG140"/>
  <c r="LF121"/>
  <c r="LG121"/>
  <c r="LG113"/>
  <c r="LG100"/>
  <c r="LF100"/>
  <c r="LG79"/>
  <c r="LG70"/>
  <c r="LF70"/>
  <c r="LG58"/>
  <c r="LG49"/>
  <c r="LG36"/>
  <c r="LG23"/>
  <c r="LF23"/>
  <c r="LG12"/>
  <c r="LG9"/>
  <c r="LD171"/>
  <c r="LC171"/>
  <c r="LC163"/>
  <c r="LD163"/>
  <c r="LD152"/>
  <c r="LC152"/>
  <c r="LD140"/>
  <c r="LC140"/>
  <c r="LC121"/>
  <c r="LD121"/>
  <c r="LC113"/>
  <c r="LD113"/>
  <c r="LC100"/>
  <c r="LD100"/>
  <c r="LC79"/>
  <c r="LD79"/>
  <c r="LC70"/>
  <c r="LC58"/>
  <c r="LD36"/>
  <c r="LC36"/>
  <c r="LD23"/>
  <c r="LC23"/>
  <c r="LC12"/>
  <c r="LD12"/>
  <c r="LD9"/>
  <c r="LC9"/>
  <c r="LH23" l="1"/>
  <c r="LH70"/>
  <c r="LH100"/>
  <c r="LH121"/>
  <c r="LH9"/>
  <c r="LF140"/>
  <c r="LD58"/>
  <c r="LE58" s="1"/>
  <c r="LD70"/>
  <c r="LE70" s="1"/>
  <c r="LF12"/>
  <c r="LH12" s="1"/>
  <c r="LF36"/>
  <c r="LH36" s="1"/>
  <c r="LF58"/>
  <c r="LH58" s="1"/>
  <c r="LF79"/>
  <c r="LH79" s="1"/>
  <c r="LF113"/>
  <c r="LH113" s="1"/>
  <c r="LE9"/>
  <c r="LE79"/>
  <c r="LE100"/>
  <c r="LE12"/>
  <c r="LE23"/>
  <c r="LE113"/>
  <c r="LE121"/>
  <c r="LE36"/>
  <c r="J73" i="4" l="1"/>
  <c r="G73"/>
  <c r="J70"/>
  <c r="G70"/>
  <c r="J67"/>
  <c r="G67"/>
  <c r="J66"/>
  <c r="G66"/>
  <c r="J65"/>
  <c r="G65"/>
  <c r="J64"/>
  <c r="G64"/>
  <c r="U62"/>
  <c r="T62"/>
  <c r="R62"/>
  <c r="Q62"/>
  <c r="O62"/>
  <c r="N62"/>
  <c r="L62"/>
  <c r="K62"/>
  <c r="I62"/>
  <c r="H62"/>
  <c r="J62" s="1"/>
  <c r="G62"/>
  <c r="F62"/>
  <c r="E62"/>
  <c r="E115" l="1"/>
  <c r="F115"/>
  <c r="H115"/>
  <c r="I115"/>
  <c r="K115"/>
  <c r="L115"/>
  <c r="N115"/>
  <c r="O115"/>
  <c r="Q115"/>
  <c r="R115"/>
  <c r="T115"/>
  <c r="U115"/>
  <c r="P115" l="1"/>
  <c r="J115"/>
  <c r="V115"/>
  <c r="G115"/>
  <c r="M115"/>
  <c r="S115"/>
  <c r="LA171" i="2" l="1"/>
  <c r="KZ171"/>
  <c r="LA163"/>
  <c r="KZ163"/>
  <c r="LA152"/>
  <c r="KZ152"/>
  <c r="LA140"/>
  <c r="KZ140"/>
  <c r="KZ121"/>
  <c r="LA121"/>
  <c r="KZ113"/>
  <c r="LA113"/>
  <c r="KZ100"/>
  <c r="LA100"/>
  <c r="KZ79"/>
  <c r="LA79"/>
  <c r="KZ70"/>
  <c r="LA70"/>
  <c r="KZ58"/>
  <c r="LA58"/>
  <c r="KZ36"/>
  <c r="LA36"/>
  <c r="KZ12"/>
  <c r="LA12"/>
  <c r="LA9"/>
  <c r="KZ9"/>
  <c r="LB9" l="1"/>
  <c r="LB58"/>
  <c r="LB70"/>
  <c r="LB79"/>
  <c r="LB100"/>
  <c r="LB12"/>
  <c r="LB113"/>
  <c r="LB121"/>
  <c r="LB36"/>
  <c r="E22" i="3"/>
  <c r="F22"/>
  <c r="H22"/>
  <c r="I22"/>
  <c r="J22" s="1"/>
  <c r="N22"/>
  <c r="O22"/>
  <c r="Q22"/>
  <c r="R22"/>
  <c r="S22" s="1"/>
  <c r="T22"/>
  <c r="U22"/>
  <c r="W22"/>
  <c r="X22"/>
  <c r="Y22"/>
  <c r="AA22"/>
  <c r="AB22"/>
  <c r="AD22"/>
  <c r="AE22"/>
  <c r="AG22"/>
  <c r="AH22"/>
  <c r="AJ22"/>
  <c r="AK22"/>
  <c r="AM22"/>
  <c r="AN22"/>
  <c r="AP22"/>
  <c r="AQ22"/>
  <c r="AS22"/>
  <c r="AT22"/>
  <c r="AV22"/>
  <c r="AW22"/>
  <c r="AY22"/>
  <c r="AZ22"/>
  <c r="BB22"/>
  <c r="BC22"/>
  <c r="BE22"/>
  <c r="BF22"/>
  <c r="BH22"/>
  <c r="BI22"/>
  <c r="BK22"/>
  <c r="BL22"/>
  <c r="BN22"/>
  <c r="BO22"/>
  <c r="BQ22"/>
  <c r="BR22"/>
  <c r="BT22"/>
  <c r="BU22"/>
  <c r="BW22"/>
  <c r="BX22"/>
  <c r="BZ22"/>
  <c r="CA22"/>
  <c r="CC22"/>
  <c r="CD22"/>
  <c r="CF22"/>
  <c r="CG22"/>
  <c r="CI22"/>
  <c r="CJ22"/>
  <c r="CL22"/>
  <c r="CM22"/>
  <c r="CO22"/>
  <c r="CP22"/>
  <c r="CR22"/>
  <c r="CS22"/>
  <c r="CU22"/>
  <c r="CV22"/>
  <c r="CX22"/>
  <c r="CY22"/>
  <c r="DA22"/>
  <c r="DB22"/>
  <c r="BP22" l="1"/>
  <c r="CZ22"/>
  <c r="DC22"/>
  <c r="BG22"/>
  <c r="AI22"/>
  <c r="AU22"/>
  <c r="BS22"/>
  <c r="CH22"/>
  <c r="BV22"/>
  <c r="BD22"/>
  <c r="AX22"/>
  <c r="AC22"/>
  <c r="CQ22"/>
  <c r="AO22"/>
  <c r="BA22"/>
  <c r="AF22"/>
  <c r="Z22"/>
  <c r="P22"/>
  <c r="G22"/>
  <c r="CT22"/>
  <c r="BM22"/>
  <c r="AR22"/>
  <c r="AL22"/>
  <c r="CB22"/>
  <c r="V22"/>
  <c r="CW22"/>
  <c r="KX171" i="2" l="1"/>
  <c r="KW171"/>
  <c r="KW163"/>
  <c r="KX163"/>
  <c r="KW152"/>
  <c r="KX152"/>
  <c r="KW140"/>
  <c r="KX140"/>
  <c r="KY140" s="1"/>
  <c r="KW121"/>
  <c r="KX113"/>
  <c r="KW100"/>
  <c r="KX79"/>
  <c r="KW70"/>
  <c r="KX58"/>
  <c r="KX36"/>
  <c r="KX12"/>
  <c r="KW12"/>
  <c r="KX9"/>
  <c r="KW9"/>
  <c r="KU171"/>
  <c r="KT171"/>
  <c r="KT163"/>
  <c r="KU163"/>
  <c r="KT152"/>
  <c r="KU152"/>
  <c r="KT140"/>
  <c r="KU140"/>
  <c r="KT121"/>
  <c r="KU121"/>
  <c r="KU113"/>
  <c r="KT113"/>
  <c r="KT100"/>
  <c r="KU100"/>
  <c r="KU79"/>
  <c r="KT79"/>
  <c r="KT70"/>
  <c r="KU70"/>
  <c r="KU58"/>
  <c r="KT58"/>
  <c r="KU36"/>
  <c r="KU12"/>
  <c r="KT12"/>
  <c r="KU9"/>
  <c r="KT9"/>
  <c r="KV121" l="1"/>
  <c r="KV58"/>
  <c r="KV79"/>
  <c r="KY12"/>
  <c r="KV12"/>
  <c r="KV70"/>
  <c r="KY9"/>
  <c r="KV100"/>
  <c r="KW36"/>
  <c r="KY36" s="1"/>
  <c r="KW113"/>
  <c r="KY113" s="1"/>
  <c r="KW58"/>
  <c r="KY58" s="1"/>
  <c r="KW79"/>
  <c r="KY79" s="1"/>
  <c r="KX70"/>
  <c r="KY70" s="1"/>
  <c r="KX100"/>
  <c r="KY100" s="1"/>
  <c r="KX121"/>
  <c r="KY121" s="1"/>
  <c r="KV113"/>
  <c r="KT36"/>
  <c r="KV36" s="1"/>
  <c r="KV9"/>
  <c r="EZ100" l="1"/>
  <c r="EZ113"/>
  <c r="C130" i="4" l="1"/>
  <c r="B130"/>
  <c r="D130" l="1"/>
  <c r="D164" i="3"/>
  <c r="G55" i="1" l="1"/>
  <c r="F40" l="1"/>
  <c r="E40"/>
  <c r="G39" l="1"/>
  <c r="F19"/>
  <c r="E19"/>
  <c r="G18" l="1"/>
  <c r="D63" i="3" l="1"/>
  <c r="D64" l="1"/>
  <c r="D59"/>
  <c r="D60"/>
  <c r="D66"/>
  <c r="D61"/>
  <c r="C58"/>
  <c r="D65"/>
  <c r="D57"/>
  <c r="D62"/>
  <c r="B58"/>
  <c r="D58" l="1"/>
  <c r="C60" i="2" l="1"/>
  <c r="D59"/>
  <c r="D61"/>
  <c r="B60" l="1"/>
  <c r="E60" s="1"/>
  <c r="D60" l="1"/>
  <c r="D173" l="1"/>
  <c r="F16" i="1" l="1"/>
  <c r="E16"/>
  <c r="G15" l="1"/>
  <c r="G56" l="1"/>
  <c r="F46" l="1"/>
  <c r="F43"/>
  <c r="E43"/>
  <c r="G42" l="1"/>
  <c r="F37" l="1"/>
  <c r="E37"/>
  <c r="G36" l="1"/>
  <c r="F25"/>
  <c r="E25"/>
  <c r="G24" l="1"/>
  <c r="C39" i="4" l="1"/>
  <c r="B39"/>
  <c r="C38"/>
  <c r="B38"/>
  <c r="C37"/>
  <c r="B37"/>
  <c r="C36"/>
  <c r="B36"/>
  <c r="C35"/>
  <c r="B35"/>
  <c r="C34"/>
  <c r="C33" s="1"/>
  <c r="B34"/>
  <c r="C32"/>
  <c r="D32" s="1"/>
  <c r="B32"/>
  <c r="C53"/>
  <c r="D53" s="1"/>
  <c r="B53"/>
  <c r="C52"/>
  <c r="D52" s="1"/>
  <c r="B52"/>
  <c r="C51"/>
  <c r="B51"/>
  <c r="C50"/>
  <c r="B50"/>
  <c r="C49"/>
  <c r="B49"/>
  <c r="C48"/>
  <c r="B48"/>
  <c r="C46"/>
  <c r="C24" i="1" s="1"/>
  <c r="B46" i="4"/>
  <c r="B24" i="1" s="1"/>
  <c r="C47" i="4" l="1"/>
  <c r="C25" i="1" s="1"/>
  <c r="D44" i="3"/>
  <c r="D46"/>
  <c r="D37" i="4"/>
  <c r="D40" i="3"/>
  <c r="D42"/>
  <c r="D24" i="1"/>
  <c r="D43" i="3"/>
  <c r="B18" i="1"/>
  <c r="D34" i="4"/>
  <c r="B47"/>
  <c r="B25" i="1" s="1"/>
  <c r="D39" i="3"/>
  <c r="D47" i="2"/>
  <c r="D44"/>
  <c r="D48"/>
  <c r="D40"/>
  <c r="D46"/>
  <c r="B37" i="3"/>
  <c r="D38"/>
  <c r="D45"/>
  <c r="D36"/>
  <c r="C37"/>
  <c r="D41"/>
  <c r="D41" i="2"/>
  <c r="B33" i="4"/>
  <c r="D33" s="1"/>
  <c r="D25" i="1" l="1"/>
  <c r="D112" i="3"/>
  <c r="D37"/>
  <c r="B36" i="1"/>
  <c r="FA113" i="2"/>
  <c r="D45"/>
  <c r="D120"/>
  <c r="C115"/>
  <c r="D119"/>
  <c r="C36" i="1"/>
  <c r="D43" i="2"/>
  <c r="D37"/>
  <c r="C18" i="1"/>
  <c r="D18" s="1"/>
  <c r="FB113" i="2"/>
  <c r="D118"/>
  <c r="C38"/>
  <c r="C19" i="1" s="1"/>
  <c r="D108" i="3"/>
  <c r="D113"/>
  <c r="D111"/>
  <c r="B38" i="2"/>
  <c r="E38" s="1"/>
  <c r="D42"/>
  <c r="D39"/>
  <c r="D116"/>
  <c r="D36" i="1" l="1"/>
  <c r="B19"/>
  <c r="D19" s="1"/>
  <c r="D38" i="2"/>
  <c r="D117"/>
  <c r="D114"/>
  <c r="B115"/>
  <c r="E115" s="1"/>
  <c r="D110" i="3"/>
  <c r="D109"/>
  <c r="C37" i="1" l="1"/>
  <c r="B37"/>
  <c r="D115" i="2"/>
  <c r="D27" i="3"/>
  <c r="C30" i="4"/>
  <c r="B30"/>
  <c r="C29"/>
  <c r="B29"/>
  <c r="C28"/>
  <c r="B28"/>
  <c r="C27"/>
  <c r="B27"/>
  <c r="C26"/>
  <c r="B26"/>
  <c r="C25"/>
  <c r="B25"/>
  <c r="C24"/>
  <c r="B24"/>
  <c r="C23"/>
  <c r="B23"/>
  <c r="C22"/>
  <c r="C21" s="1"/>
  <c r="B22"/>
  <c r="C20"/>
  <c r="B20"/>
  <c r="B21" l="1"/>
  <c r="D26" i="3"/>
  <c r="D28"/>
  <c r="D30"/>
  <c r="D32"/>
  <c r="D37" i="1"/>
  <c r="D34" i="3"/>
  <c r="B24"/>
  <c r="D25"/>
  <c r="D29"/>
  <c r="D23"/>
  <c r="D31"/>
  <c r="D33"/>
  <c r="C24"/>
  <c r="B15" i="1" l="1"/>
  <c r="D24" i="3"/>
  <c r="E46" i="1"/>
  <c r="D151" i="2"/>
  <c r="D136" i="3"/>
  <c r="D133"/>
  <c r="C114" i="4"/>
  <c r="D114" s="1"/>
  <c r="B114"/>
  <c r="C113"/>
  <c r="B113"/>
  <c r="C112"/>
  <c r="D112" s="1"/>
  <c r="B112"/>
  <c r="C111"/>
  <c r="B111"/>
  <c r="C110"/>
  <c r="B110"/>
  <c r="C109"/>
  <c r="D109" s="1"/>
  <c r="B109"/>
  <c r="C108"/>
  <c r="B108"/>
  <c r="C107"/>
  <c r="B107"/>
  <c r="B105"/>
  <c r="D138" i="3" l="1"/>
  <c r="D142"/>
  <c r="D137"/>
  <c r="D141"/>
  <c r="D140"/>
  <c r="D135"/>
  <c r="D139"/>
  <c r="B106" i="4"/>
  <c r="D113"/>
  <c r="D110"/>
  <c r="D108"/>
  <c r="D111"/>
  <c r="D107"/>
  <c r="C106"/>
  <c r="B134" i="3"/>
  <c r="D134" s="1"/>
  <c r="B45" i="1"/>
  <c r="D148" i="2"/>
  <c r="D146"/>
  <c r="D144"/>
  <c r="D149"/>
  <c r="G45" i="1"/>
  <c r="D145" i="2"/>
  <c r="D143"/>
  <c r="D106" i="4" l="1"/>
  <c r="D141" i="2"/>
  <c r="B142"/>
  <c r="E142" s="1"/>
  <c r="D147"/>
  <c r="D45" i="1"/>
  <c r="F31"/>
  <c r="E31"/>
  <c r="C73" i="4"/>
  <c r="B73"/>
  <c r="C72"/>
  <c r="B72"/>
  <c r="C71"/>
  <c r="B71"/>
  <c r="C70"/>
  <c r="D70" s="1"/>
  <c r="B70"/>
  <c r="C69"/>
  <c r="B69"/>
  <c r="C68"/>
  <c r="B68"/>
  <c r="C67"/>
  <c r="B67"/>
  <c r="C66"/>
  <c r="D66" s="1"/>
  <c r="B66"/>
  <c r="C65"/>
  <c r="D65" s="1"/>
  <c r="B65"/>
  <c r="C64"/>
  <c r="D64" s="1"/>
  <c r="B64"/>
  <c r="C63"/>
  <c r="C62" s="1"/>
  <c r="D62" s="1"/>
  <c r="B63"/>
  <c r="B62"/>
  <c r="C61"/>
  <c r="B61"/>
  <c r="D91" i="3" l="1"/>
  <c r="D93"/>
  <c r="D80"/>
  <c r="D82"/>
  <c r="D84"/>
  <c r="D67" i="4"/>
  <c r="D73"/>
  <c r="D83" i="3"/>
  <c r="D89"/>
  <c r="D81"/>
  <c r="D92"/>
  <c r="D78"/>
  <c r="D88"/>
  <c r="D85"/>
  <c r="D94"/>
  <c r="B46" i="1"/>
  <c r="D87" i="2"/>
  <c r="B30" i="1"/>
  <c r="D142" i="2"/>
  <c r="D91"/>
  <c r="D99"/>
  <c r="D89"/>
  <c r="D94"/>
  <c r="D96"/>
  <c r="D97"/>
  <c r="D82"/>
  <c r="D83"/>
  <c r="D84"/>
  <c r="D90"/>
  <c r="D92"/>
  <c r="D98"/>
  <c r="D87" i="3"/>
  <c r="D90"/>
  <c r="B77"/>
  <c r="D86"/>
  <c r="D79"/>
  <c r="C77"/>
  <c r="D76"/>
  <c r="G30" i="1"/>
  <c r="D85" i="2"/>
  <c r="D93"/>
  <c r="B81" l="1"/>
  <c r="E81" s="1"/>
  <c r="D46" i="1"/>
  <c r="C81" i="2"/>
  <c r="C31" i="1" s="1"/>
  <c r="D95" i="2"/>
  <c r="D86"/>
  <c r="D88"/>
  <c r="D77" i="3"/>
  <c r="B31" i="1" l="1"/>
  <c r="D31" s="1"/>
  <c r="D81" i="2"/>
  <c r="D80" l="1"/>
  <c r="C30" i="1"/>
  <c r="D30" s="1"/>
  <c r="C129" i="4"/>
  <c r="B129"/>
  <c r="B56" i="1" s="1"/>
  <c r="C56" l="1"/>
  <c r="D129" i="4"/>
  <c r="D56" i="1" l="1"/>
  <c r="G57" l="1"/>
  <c r="D165" i="3"/>
  <c r="C57" i="1"/>
  <c r="B57" l="1"/>
  <c r="D174" i="2"/>
  <c r="D57" i="1" l="1"/>
  <c r="F13"/>
  <c r="E13"/>
  <c r="K12" i="2"/>
  <c r="JD12"/>
  <c r="JA12"/>
  <c r="IZ12"/>
  <c r="IV12"/>
  <c r="IJ12"/>
  <c r="IB12"/>
  <c r="HW12"/>
  <c r="HV12"/>
  <c r="HR12"/>
  <c r="HP12"/>
  <c r="HL12"/>
  <c r="HF12"/>
  <c r="HE12"/>
  <c r="GV12"/>
  <c r="GU12"/>
  <c r="GK12"/>
  <c r="GD12"/>
  <c r="FX12"/>
  <c r="FR12"/>
  <c r="FQ12"/>
  <c r="FN12"/>
  <c r="FE12"/>
  <c r="EZ12"/>
  <c r="EM12"/>
  <c r="EK12"/>
  <c r="EG12"/>
  <c r="EA12"/>
  <c r="DZ12"/>
  <c r="DS12"/>
  <c r="DP12"/>
  <c r="CV12"/>
  <c r="CT12"/>
  <c r="CO12"/>
  <c r="CL12"/>
  <c r="CD12"/>
  <c r="BQ12"/>
  <c r="BM12"/>
  <c r="BG12"/>
  <c r="BA12"/>
  <c r="AZ12"/>
  <c r="AX12"/>
  <c r="AW12"/>
  <c r="AS12"/>
  <c r="AQ12"/>
  <c r="AM12"/>
  <c r="AG12"/>
  <c r="Y12"/>
  <c r="V12"/>
  <c r="N12"/>
  <c r="M12"/>
  <c r="I12"/>
  <c r="HS12"/>
  <c r="GZ12"/>
  <c r="FJ12"/>
  <c r="DT12"/>
  <c r="CP12"/>
  <c r="KR12"/>
  <c r="KQ12"/>
  <c r="KO12"/>
  <c r="KN12"/>
  <c r="KL12"/>
  <c r="KK12"/>
  <c r="KI12"/>
  <c r="KH12"/>
  <c r="KF12"/>
  <c r="KE12"/>
  <c r="KC12"/>
  <c r="KB12"/>
  <c r="JZ12"/>
  <c r="JY12"/>
  <c r="JW12"/>
  <c r="JV12"/>
  <c r="JT12"/>
  <c r="JS12"/>
  <c r="JQ12"/>
  <c r="JP12"/>
  <c r="JN12"/>
  <c r="JM12"/>
  <c r="JK12"/>
  <c r="JJ12"/>
  <c r="JF12"/>
  <c r="JC12"/>
  <c r="IT12"/>
  <c r="IS12"/>
  <c r="IQ12"/>
  <c r="IP12"/>
  <c r="IL12"/>
  <c r="II12"/>
  <c r="IG12"/>
  <c r="IF12"/>
  <c r="HZ12"/>
  <c r="HY12"/>
  <c r="HO12"/>
  <c r="HM12"/>
  <c r="HH12"/>
  <c r="HC12"/>
  <c r="HB12"/>
  <c r="GX12"/>
  <c r="GS12"/>
  <c r="GR12"/>
  <c r="GO12"/>
  <c r="GN12"/>
  <c r="GL12"/>
  <c r="GI12"/>
  <c r="GH12"/>
  <c r="GE12"/>
  <c r="GB12"/>
  <c r="GA12"/>
  <c r="FY12"/>
  <c r="FT12"/>
  <c r="FO12"/>
  <c r="FP12" s="1"/>
  <c r="FK12"/>
  <c r="FH12"/>
  <c r="FG12"/>
  <c r="FD12"/>
  <c r="EX12"/>
  <c r="EW12"/>
  <c r="ET12"/>
  <c r="EP12"/>
  <c r="EN12"/>
  <c r="EJ12"/>
  <c r="EH12"/>
  <c r="EC12"/>
  <c r="DX12"/>
  <c r="DW12"/>
  <c r="DQ12"/>
  <c r="DN12"/>
  <c r="DM12"/>
  <c r="DI12"/>
  <c r="DG12"/>
  <c r="DF12"/>
  <c r="DD12"/>
  <c r="DC12"/>
  <c r="CY12"/>
  <c r="CW12"/>
  <c r="CS12"/>
  <c r="CM12"/>
  <c r="CJ12"/>
  <c r="CI12"/>
  <c r="CC12"/>
  <c r="CA12"/>
  <c r="BZ12"/>
  <c r="BU12"/>
  <c r="BT12"/>
  <c r="BO12"/>
  <c r="BN12"/>
  <c r="BK12"/>
  <c r="BJ12"/>
  <c r="BH12"/>
  <c r="BD12"/>
  <c r="BC12"/>
  <c r="AU12"/>
  <c r="AP12"/>
  <c r="AN12"/>
  <c r="AJ12"/>
  <c r="AI12"/>
  <c r="AF12"/>
  <c r="AD12"/>
  <c r="AC12"/>
  <c r="W12"/>
  <c r="X12" s="1"/>
  <c r="T12"/>
  <c r="S12"/>
  <c r="Q12"/>
  <c r="P12"/>
  <c r="G12"/>
  <c r="F12"/>
  <c r="BF11" i="3"/>
  <c r="BB11"/>
  <c r="AT11"/>
  <c r="AP11"/>
  <c r="AN11"/>
  <c r="N11"/>
  <c r="DB11"/>
  <c r="DA11"/>
  <c r="CY11"/>
  <c r="CX11"/>
  <c r="CV11"/>
  <c r="CU11"/>
  <c r="CS11"/>
  <c r="CR11"/>
  <c r="CP11"/>
  <c r="CO11"/>
  <c r="CM11"/>
  <c r="CL11"/>
  <c r="CJ11"/>
  <c r="CI11"/>
  <c r="CG11"/>
  <c r="CF11"/>
  <c r="CD11"/>
  <c r="CC11"/>
  <c r="CA11"/>
  <c r="BZ11"/>
  <c r="BX11"/>
  <c r="BW11"/>
  <c r="BU11"/>
  <c r="BT11"/>
  <c r="BR11"/>
  <c r="BQ11"/>
  <c r="BO11"/>
  <c r="BN11"/>
  <c r="BL11"/>
  <c r="BK11"/>
  <c r="BI11"/>
  <c r="BH11"/>
  <c r="BE11"/>
  <c r="BC11"/>
  <c r="BD11" s="1"/>
  <c r="AZ11"/>
  <c r="AY11"/>
  <c r="AW11"/>
  <c r="AV11"/>
  <c r="AS11"/>
  <c r="AQ11"/>
  <c r="AM11"/>
  <c r="AK11"/>
  <c r="AJ11"/>
  <c r="AH11"/>
  <c r="AG11"/>
  <c r="AE11"/>
  <c r="AD11"/>
  <c r="AB11"/>
  <c r="AA11"/>
  <c r="Y11"/>
  <c r="W11"/>
  <c r="U11"/>
  <c r="T11"/>
  <c r="R11"/>
  <c r="Q11"/>
  <c r="O11"/>
  <c r="P11" s="1"/>
  <c r="I11"/>
  <c r="H11"/>
  <c r="F11"/>
  <c r="E11"/>
  <c r="E12" i="4"/>
  <c r="H12"/>
  <c r="I12"/>
  <c r="J12" s="1"/>
  <c r="L12"/>
  <c r="N12"/>
  <c r="R12"/>
  <c r="T12"/>
  <c r="B13"/>
  <c r="C13"/>
  <c r="F12"/>
  <c r="K12"/>
  <c r="O12"/>
  <c r="Q12"/>
  <c r="U12"/>
  <c r="B15"/>
  <c r="C15"/>
  <c r="B16"/>
  <c r="C16"/>
  <c r="B17"/>
  <c r="C17"/>
  <c r="B18"/>
  <c r="C18"/>
  <c r="H19"/>
  <c r="I19"/>
  <c r="N19"/>
  <c r="O19"/>
  <c r="T19"/>
  <c r="V19" s="1"/>
  <c r="U19"/>
  <c r="C19"/>
  <c r="E19"/>
  <c r="F19"/>
  <c r="K19"/>
  <c r="L19"/>
  <c r="Q19"/>
  <c r="R19"/>
  <c r="D18" l="1"/>
  <c r="CB12" i="2"/>
  <c r="FI12"/>
  <c r="BA11" i="3"/>
  <c r="BP11"/>
  <c r="CB11"/>
  <c r="C14" i="4"/>
  <c r="G12"/>
  <c r="B14"/>
  <c r="B12" s="1"/>
  <c r="BJ11" i="3"/>
  <c r="AE12" i="2"/>
  <c r="O12"/>
  <c r="CT11" i="3"/>
  <c r="CZ11"/>
  <c r="B13"/>
  <c r="JU12" i="2"/>
  <c r="BV12"/>
  <c r="AF11" i="3"/>
  <c r="AL11"/>
  <c r="CQ11"/>
  <c r="DC11"/>
  <c r="H12" i="2"/>
  <c r="U12"/>
  <c r="AY12"/>
  <c r="CQ12"/>
  <c r="IU12"/>
  <c r="JX12"/>
  <c r="KD12"/>
  <c r="HJ12"/>
  <c r="FS12"/>
  <c r="FV12"/>
  <c r="D17"/>
  <c r="D19"/>
  <c r="IH12"/>
  <c r="KM12"/>
  <c r="ID12"/>
  <c r="IK12"/>
  <c r="IC12"/>
  <c r="JG12"/>
  <c r="Z12"/>
  <c r="ED12"/>
  <c r="D22"/>
  <c r="CK12"/>
  <c r="GT12"/>
  <c r="IR12"/>
  <c r="AA12"/>
  <c r="BP12"/>
  <c r="FL12"/>
  <c r="FM12" s="1"/>
  <c r="KJ12"/>
  <c r="KP12"/>
  <c r="B12" i="1"/>
  <c r="BW12" i="2"/>
  <c r="GW12"/>
  <c r="DU12"/>
  <c r="AH12"/>
  <c r="CZ12"/>
  <c r="IX12"/>
  <c r="R12"/>
  <c r="EQ12"/>
  <c r="AK12"/>
  <c r="JE12"/>
  <c r="FB12"/>
  <c r="GF12"/>
  <c r="HT12"/>
  <c r="JH12"/>
  <c r="FU12"/>
  <c r="HI12"/>
  <c r="IW12"/>
  <c r="D20"/>
  <c r="KS12"/>
  <c r="DA12"/>
  <c r="FF12"/>
  <c r="BX12"/>
  <c r="GY12"/>
  <c r="IM12"/>
  <c r="D16"/>
  <c r="J12"/>
  <c r="BR12"/>
  <c r="BS12" s="1"/>
  <c r="CN12"/>
  <c r="GP12"/>
  <c r="GQ12" s="1"/>
  <c r="KA12"/>
  <c r="KG12"/>
  <c r="FA12"/>
  <c r="BB12"/>
  <c r="CF12"/>
  <c r="EE12"/>
  <c r="AT12"/>
  <c r="J11" i="3"/>
  <c r="X11"/>
  <c r="Z11" s="1"/>
  <c r="BS11"/>
  <c r="S11"/>
  <c r="AI11"/>
  <c r="AU11"/>
  <c r="BG11"/>
  <c r="AO11"/>
  <c r="AX11"/>
  <c r="BM11"/>
  <c r="CH11"/>
  <c r="G11"/>
  <c r="V11"/>
  <c r="AC11"/>
  <c r="BV11"/>
  <c r="CW11"/>
  <c r="G12" i="1"/>
  <c r="BE12" i="2"/>
  <c r="DJ12"/>
  <c r="JB12"/>
  <c r="D18"/>
  <c r="DK12"/>
  <c r="C14"/>
  <c r="CG12"/>
  <c r="EU12"/>
  <c r="EV12" s="1"/>
  <c r="IN12"/>
  <c r="C12" i="1"/>
  <c r="D15" i="2"/>
  <c r="AR11" i="3"/>
  <c r="C13"/>
  <c r="C11" s="1"/>
  <c r="B19" i="4"/>
  <c r="C12"/>
  <c r="D14" l="1"/>
  <c r="DB12" i="2"/>
  <c r="BY12"/>
  <c r="IO12"/>
  <c r="DL12"/>
  <c r="B11" i="3"/>
  <c r="IY12" i="2"/>
  <c r="D21"/>
  <c r="ER12"/>
  <c r="ES12" s="1"/>
  <c r="IE12"/>
  <c r="CH12"/>
  <c r="AB12"/>
  <c r="B14"/>
  <c r="E14" s="1"/>
  <c r="C13" i="1"/>
  <c r="L12" i="2"/>
  <c r="D12" i="1"/>
  <c r="D13" i="2"/>
  <c r="C12"/>
  <c r="D12" i="4"/>
  <c r="D11" i="3" l="1"/>
  <c r="B13" i="1"/>
  <c r="B12" i="2"/>
  <c r="E12" s="1"/>
  <c r="D14"/>
  <c r="D12" l="1"/>
  <c r="D13" i="1"/>
  <c r="F28"/>
  <c r="E28"/>
  <c r="DU70" i="2"/>
  <c r="GE70"/>
  <c r="BN70"/>
  <c r="KQ70"/>
  <c r="KO70"/>
  <c r="KH70"/>
  <c r="KC70"/>
  <c r="KB70"/>
  <c r="JV70"/>
  <c r="JQ70"/>
  <c r="JP70"/>
  <c r="JM70"/>
  <c r="JK70"/>
  <c r="JJ70"/>
  <c r="JF70"/>
  <c r="JA70"/>
  <c r="IZ70"/>
  <c r="IS70"/>
  <c r="IP70"/>
  <c r="IL70"/>
  <c r="IJ70"/>
  <c r="IG70"/>
  <c r="IF70"/>
  <c r="IB70"/>
  <c r="HY70"/>
  <c r="HP70"/>
  <c r="HM70"/>
  <c r="HH70"/>
  <c r="HF70"/>
  <c r="HC70"/>
  <c r="HB70"/>
  <c r="GX70"/>
  <c r="GV70"/>
  <c r="GU70"/>
  <c r="GL70"/>
  <c r="GK70"/>
  <c r="GH70"/>
  <c r="FY70"/>
  <c r="FX70"/>
  <c r="FT70"/>
  <c r="FQ70"/>
  <c r="FO70"/>
  <c r="FG70"/>
  <c r="FE70"/>
  <c r="FD70"/>
  <c r="EW70"/>
  <c r="EU70"/>
  <c r="EN70"/>
  <c r="EM70"/>
  <c r="EH70"/>
  <c r="EG70"/>
  <c r="EA70"/>
  <c r="DZ70"/>
  <c r="DX70"/>
  <c r="DS70"/>
  <c r="DQ70"/>
  <c r="DN70"/>
  <c r="DM70"/>
  <c r="DI70"/>
  <c r="CY70"/>
  <c r="CV70"/>
  <c r="CT70"/>
  <c r="CS70"/>
  <c r="CO70"/>
  <c r="CL70"/>
  <c r="CI70"/>
  <c r="CA70"/>
  <c r="BZ70"/>
  <c r="BT70"/>
  <c r="BR70"/>
  <c r="BQ70"/>
  <c r="BM70"/>
  <c r="BK70"/>
  <c r="BJ70"/>
  <c r="BG70"/>
  <c r="BC70"/>
  <c r="BA70"/>
  <c r="AZ70"/>
  <c r="AX70"/>
  <c r="AW70"/>
  <c r="AQ70"/>
  <c r="AP70"/>
  <c r="AN70"/>
  <c r="AM70"/>
  <c r="AI70"/>
  <c r="AC70"/>
  <c r="Y70"/>
  <c r="V70"/>
  <c r="S70"/>
  <c r="P70"/>
  <c r="M70"/>
  <c r="I70"/>
  <c r="G70"/>
  <c r="FL70"/>
  <c r="FJ70"/>
  <c r="KR70"/>
  <c r="KN70"/>
  <c r="KL70"/>
  <c r="KK70"/>
  <c r="KF70"/>
  <c r="KE70"/>
  <c r="JZ70"/>
  <c r="JY70"/>
  <c r="JT70"/>
  <c r="JS70"/>
  <c r="JN70"/>
  <c r="JD70"/>
  <c r="JC70"/>
  <c r="IV70"/>
  <c r="IT70"/>
  <c r="IQ70"/>
  <c r="II70"/>
  <c r="HZ70"/>
  <c r="HW70"/>
  <c r="HV70"/>
  <c r="HR70"/>
  <c r="HO70"/>
  <c r="HL70"/>
  <c r="HE70"/>
  <c r="GS70"/>
  <c r="GR70"/>
  <c r="GN70"/>
  <c r="GI70"/>
  <c r="GD70"/>
  <c r="GB70"/>
  <c r="GA70"/>
  <c r="FR70"/>
  <c r="FN70"/>
  <c r="FH70"/>
  <c r="EZ70"/>
  <c r="EX70"/>
  <c r="ET70"/>
  <c r="EP70"/>
  <c r="EK70"/>
  <c r="EJ70"/>
  <c r="EC70"/>
  <c r="DW70"/>
  <c r="DP70"/>
  <c r="CW70"/>
  <c r="CM70"/>
  <c r="CJ70"/>
  <c r="CD70"/>
  <c r="CC70"/>
  <c r="BU70"/>
  <c r="BH70"/>
  <c r="AS70"/>
  <c r="AG70"/>
  <c r="AF70"/>
  <c r="AD70"/>
  <c r="W70"/>
  <c r="T70"/>
  <c r="Q70"/>
  <c r="N70"/>
  <c r="F70"/>
  <c r="DA67" i="3"/>
  <c r="CU67"/>
  <c r="CI67"/>
  <c r="CG67"/>
  <c r="CC67"/>
  <c r="BU67"/>
  <c r="BQ67"/>
  <c r="BI67"/>
  <c r="BE67"/>
  <c r="AS67"/>
  <c r="AG67"/>
  <c r="AE67"/>
  <c r="AA67"/>
  <c r="U67"/>
  <c r="R67"/>
  <c r="I67"/>
  <c r="H67"/>
  <c r="F67"/>
  <c r="DB67"/>
  <c r="DC67" s="1"/>
  <c r="CY67"/>
  <c r="CX67"/>
  <c r="CV67"/>
  <c r="CS67"/>
  <c r="CR67"/>
  <c r="CP67"/>
  <c r="CO67"/>
  <c r="CM67"/>
  <c r="CL67"/>
  <c r="CJ67"/>
  <c r="CF67"/>
  <c r="CD67"/>
  <c r="CA67"/>
  <c r="BZ67"/>
  <c r="BX67"/>
  <c r="BW67"/>
  <c r="BT67"/>
  <c r="BR67"/>
  <c r="BO67"/>
  <c r="BN67"/>
  <c r="BL67"/>
  <c r="BK67"/>
  <c r="BH67"/>
  <c r="BF67"/>
  <c r="BC67"/>
  <c r="BB67"/>
  <c r="AZ67"/>
  <c r="AY67"/>
  <c r="AW67"/>
  <c r="AV67"/>
  <c r="AT67"/>
  <c r="AQ67"/>
  <c r="AP67"/>
  <c r="AN67"/>
  <c r="AM67"/>
  <c r="AK67"/>
  <c r="AJ67"/>
  <c r="AH67"/>
  <c r="AD67"/>
  <c r="AB67"/>
  <c r="W67"/>
  <c r="T67"/>
  <c r="O67"/>
  <c r="N67"/>
  <c r="E67"/>
  <c r="B55" i="4"/>
  <c r="C55"/>
  <c r="E54"/>
  <c r="F54"/>
  <c r="H54"/>
  <c r="I54"/>
  <c r="K54"/>
  <c r="L54"/>
  <c r="N54"/>
  <c r="O54"/>
  <c r="Q54"/>
  <c r="R54"/>
  <c r="T54"/>
  <c r="U54"/>
  <c r="B57"/>
  <c r="C57"/>
  <c r="B58"/>
  <c r="C58"/>
  <c r="B59"/>
  <c r="C59"/>
  <c r="B60"/>
  <c r="E60"/>
  <c r="F60"/>
  <c r="G60" s="1"/>
  <c r="H60"/>
  <c r="I60"/>
  <c r="J60" s="1"/>
  <c r="K60"/>
  <c r="L60"/>
  <c r="N60"/>
  <c r="O60"/>
  <c r="Q60"/>
  <c r="R60"/>
  <c r="T60"/>
  <c r="U60"/>
  <c r="C60"/>
  <c r="F22" i="1"/>
  <c r="E22"/>
  <c r="FL49" i="2"/>
  <c r="FK49"/>
  <c r="JD49"/>
  <c r="JC49"/>
  <c r="JA49"/>
  <c r="IZ49"/>
  <c r="IT49"/>
  <c r="IS49"/>
  <c r="IQ49"/>
  <c r="IP49"/>
  <c r="IJ49"/>
  <c r="II49"/>
  <c r="IG49"/>
  <c r="IF49"/>
  <c r="HZ49"/>
  <c r="HY49"/>
  <c r="HW49"/>
  <c r="HV49"/>
  <c r="HP49"/>
  <c r="HO49"/>
  <c r="HM49"/>
  <c r="HL49"/>
  <c r="HF49"/>
  <c r="HE49"/>
  <c r="HC49"/>
  <c r="HB49"/>
  <c r="GV49"/>
  <c r="GU49"/>
  <c r="GS49"/>
  <c r="GR49"/>
  <c r="GL49"/>
  <c r="GK49"/>
  <c r="GI49"/>
  <c r="GH49"/>
  <c r="GB49"/>
  <c r="GA49"/>
  <c r="FY49"/>
  <c r="FX49"/>
  <c r="FR49"/>
  <c r="FQ49"/>
  <c r="FO49"/>
  <c r="FN49"/>
  <c r="FJ49"/>
  <c r="EA49"/>
  <c r="D55" i="3"/>
  <c r="CV47"/>
  <c r="CR47"/>
  <c r="CL47"/>
  <c r="BX47"/>
  <c r="BT47"/>
  <c r="BL47"/>
  <c r="BC47"/>
  <c r="AQ47"/>
  <c r="AE47"/>
  <c r="N47"/>
  <c r="B49"/>
  <c r="DB47"/>
  <c r="DA47"/>
  <c r="CY47"/>
  <c r="CX47"/>
  <c r="CU47"/>
  <c r="CS47"/>
  <c r="CP47"/>
  <c r="CO47"/>
  <c r="CM47"/>
  <c r="CJ47"/>
  <c r="CI47"/>
  <c r="CG47"/>
  <c r="CF47"/>
  <c r="CD47"/>
  <c r="CC47"/>
  <c r="CA47"/>
  <c r="BZ47"/>
  <c r="BW47"/>
  <c r="BU47"/>
  <c r="BR47"/>
  <c r="BQ47"/>
  <c r="BO47"/>
  <c r="BN47"/>
  <c r="BK47"/>
  <c r="BI47"/>
  <c r="BH47"/>
  <c r="BF47"/>
  <c r="BE47"/>
  <c r="BB47"/>
  <c r="AZ47"/>
  <c r="AY47"/>
  <c r="AW47"/>
  <c r="AV47"/>
  <c r="AT47"/>
  <c r="AS47"/>
  <c r="AP47"/>
  <c r="AN47"/>
  <c r="AM47"/>
  <c r="AK47"/>
  <c r="AJ47"/>
  <c r="AH47"/>
  <c r="AG47"/>
  <c r="AD47"/>
  <c r="AB47"/>
  <c r="AA47"/>
  <c r="Y47"/>
  <c r="W47"/>
  <c r="U47"/>
  <c r="T47"/>
  <c r="R47"/>
  <c r="Q47"/>
  <c r="O47"/>
  <c r="I47"/>
  <c r="H47"/>
  <c r="F47"/>
  <c r="E47"/>
  <c r="C44" i="4"/>
  <c r="B44"/>
  <c r="C43"/>
  <c r="B43"/>
  <c r="B42" s="1"/>
  <c r="R40"/>
  <c r="Q40"/>
  <c r="L40"/>
  <c r="K40"/>
  <c r="H40"/>
  <c r="C41"/>
  <c r="D41" s="1"/>
  <c r="B41"/>
  <c r="U40"/>
  <c r="V40" s="1"/>
  <c r="T40"/>
  <c r="O40"/>
  <c r="N40"/>
  <c r="I40"/>
  <c r="F40"/>
  <c r="E40"/>
  <c r="V60" l="1"/>
  <c r="D52" i="3"/>
  <c r="AO47"/>
  <c r="V54" i="4"/>
  <c r="BP67" i="3"/>
  <c r="D72"/>
  <c r="D74"/>
  <c r="C42" i="4"/>
  <c r="C40" s="1"/>
  <c r="GW49" i="2"/>
  <c r="HX49"/>
  <c r="HN49"/>
  <c r="D51" i="3"/>
  <c r="BG47"/>
  <c r="CZ47"/>
  <c r="D53"/>
  <c r="G40" i="4"/>
  <c r="B40"/>
  <c r="CN70" i="2"/>
  <c r="CQ67" i="3"/>
  <c r="AX67"/>
  <c r="D58" i="4"/>
  <c r="J47" i="3"/>
  <c r="X47"/>
  <c r="Z47" s="1"/>
  <c r="BS47"/>
  <c r="CK47"/>
  <c r="B47"/>
  <c r="AJ70" i="2"/>
  <c r="CZ70"/>
  <c r="Z70"/>
  <c r="AT70"/>
  <c r="IK49"/>
  <c r="B21" i="1"/>
  <c r="CB70" i="2"/>
  <c r="FK70"/>
  <c r="FM70" s="1"/>
  <c r="HS70"/>
  <c r="IM70"/>
  <c r="H70"/>
  <c r="HQ49"/>
  <c r="IH49"/>
  <c r="IR49"/>
  <c r="FS49"/>
  <c r="HD49"/>
  <c r="K70"/>
  <c r="AK70"/>
  <c r="BE70"/>
  <c r="ER70"/>
  <c r="FU70"/>
  <c r="HI70"/>
  <c r="IW70"/>
  <c r="FV70"/>
  <c r="IX70"/>
  <c r="AU70"/>
  <c r="DK70"/>
  <c r="FB70"/>
  <c r="GF70"/>
  <c r="JH70"/>
  <c r="CP70"/>
  <c r="ED70"/>
  <c r="JG70"/>
  <c r="IU49"/>
  <c r="JE49"/>
  <c r="EV70"/>
  <c r="GC49"/>
  <c r="JB49"/>
  <c r="FS70"/>
  <c r="HN70"/>
  <c r="FZ49"/>
  <c r="GT49"/>
  <c r="HG49"/>
  <c r="IK70"/>
  <c r="JU70"/>
  <c r="KG70"/>
  <c r="GP70"/>
  <c r="GQ70" s="1"/>
  <c r="HJ70"/>
  <c r="ID70"/>
  <c r="CK70"/>
  <c r="CG70"/>
  <c r="GJ49"/>
  <c r="IA49"/>
  <c r="X70"/>
  <c r="IU70"/>
  <c r="JW70"/>
  <c r="JX70" s="1"/>
  <c r="KI70"/>
  <c r="KJ70" s="1"/>
  <c r="FA70"/>
  <c r="HT70"/>
  <c r="IN70"/>
  <c r="FM49"/>
  <c r="FP49"/>
  <c r="GM49"/>
  <c r="GW70"/>
  <c r="JE70"/>
  <c r="BX70"/>
  <c r="GY70"/>
  <c r="CQ70"/>
  <c r="J70"/>
  <c r="CF70"/>
  <c r="KM70"/>
  <c r="GO70"/>
  <c r="KP70"/>
  <c r="U70"/>
  <c r="BS70"/>
  <c r="GC70"/>
  <c r="GT70"/>
  <c r="HX70"/>
  <c r="IH70"/>
  <c r="KS70"/>
  <c r="O70"/>
  <c r="AY70"/>
  <c r="DY70"/>
  <c r="GJ70"/>
  <c r="HD70"/>
  <c r="IR70"/>
  <c r="BD70"/>
  <c r="BB70"/>
  <c r="GM70"/>
  <c r="IA70"/>
  <c r="EE70"/>
  <c r="DT70"/>
  <c r="KA70"/>
  <c r="AE70"/>
  <c r="BV70"/>
  <c r="DA70"/>
  <c r="FZ70"/>
  <c r="DJ70"/>
  <c r="R70"/>
  <c r="AH70"/>
  <c r="EB70"/>
  <c r="FP70"/>
  <c r="HG70"/>
  <c r="JB70"/>
  <c r="KD70"/>
  <c r="B27" i="1"/>
  <c r="HQ70" i="2"/>
  <c r="GZ70"/>
  <c r="C56" i="4"/>
  <c r="C54" s="1"/>
  <c r="B56"/>
  <c r="B54" s="1"/>
  <c r="D71" i="3"/>
  <c r="P67"/>
  <c r="AL47"/>
  <c r="AX47"/>
  <c r="AL67"/>
  <c r="G47"/>
  <c r="S47"/>
  <c r="AC47"/>
  <c r="AU47"/>
  <c r="BA47"/>
  <c r="CB47"/>
  <c r="DC47"/>
  <c r="BM67"/>
  <c r="CB67"/>
  <c r="D68"/>
  <c r="AF47"/>
  <c r="AR47"/>
  <c r="BD47"/>
  <c r="D50"/>
  <c r="D54"/>
  <c r="AR67"/>
  <c r="BD67"/>
  <c r="P47"/>
  <c r="BV47"/>
  <c r="CT47"/>
  <c r="AI67"/>
  <c r="AU67"/>
  <c r="BG67"/>
  <c r="BS67"/>
  <c r="CE67"/>
  <c r="D70"/>
  <c r="AI47"/>
  <c r="BM47"/>
  <c r="CW47"/>
  <c r="BJ67"/>
  <c r="BV67"/>
  <c r="CH67"/>
  <c r="Y67"/>
  <c r="BP47"/>
  <c r="CH47"/>
  <c r="AO67"/>
  <c r="BA67"/>
  <c r="G67"/>
  <c r="V67"/>
  <c r="X67"/>
  <c r="D73"/>
  <c r="G27" i="1"/>
  <c r="EQ70" i="2"/>
  <c r="IC70"/>
  <c r="AA70"/>
  <c r="J67" i="3"/>
  <c r="CK67"/>
  <c r="Q67"/>
  <c r="S67" s="1"/>
  <c r="B69"/>
  <c r="D60" i="4"/>
  <c r="G21" i="1"/>
  <c r="D48" i="3"/>
  <c r="C49"/>
  <c r="D49" s="1"/>
  <c r="J40" i="4"/>
  <c r="D42"/>
  <c r="D43"/>
  <c r="ES70" i="2" l="1"/>
  <c r="AB70"/>
  <c r="D40" i="4"/>
  <c r="IY70" i="2"/>
  <c r="D74"/>
  <c r="IO70"/>
  <c r="D50"/>
  <c r="C21" i="1"/>
  <c r="D21" s="1"/>
  <c r="D73" i="2"/>
  <c r="B72"/>
  <c r="E72" s="1"/>
  <c r="C72"/>
  <c r="L70"/>
  <c r="D71"/>
  <c r="C27" i="1"/>
  <c r="D27" s="1"/>
  <c r="D69" i="3"/>
  <c r="BO70" i="2"/>
  <c r="BP70" s="1"/>
  <c r="BW70"/>
  <c r="BY70" s="1"/>
  <c r="B67" i="3"/>
  <c r="C47"/>
  <c r="C28" i="1" l="1"/>
  <c r="C70" i="2"/>
  <c r="B28" i="1"/>
  <c r="B70" i="2"/>
  <c r="E70" s="1"/>
  <c r="D72"/>
  <c r="D67" i="3"/>
  <c r="D47"/>
  <c r="D28" i="1" l="1"/>
  <c r="D70" i="2"/>
  <c r="JD128"/>
  <c r="JC128"/>
  <c r="IQ128"/>
  <c r="IP128"/>
  <c r="IJ128"/>
  <c r="IF128"/>
  <c r="HY128"/>
  <c r="HW128"/>
  <c r="HV128"/>
  <c r="HO128"/>
  <c r="HF128"/>
  <c r="HE128"/>
  <c r="HC128"/>
  <c r="HB128"/>
  <c r="GS128"/>
  <c r="GL128"/>
  <c r="GK128"/>
  <c r="GH128"/>
  <c r="GB128"/>
  <c r="FY128"/>
  <c r="FR128"/>
  <c r="FQ128"/>
  <c r="FN128"/>
  <c r="HT128"/>
  <c r="HS128"/>
  <c r="GZ128"/>
  <c r="GY128"/>
  <c r="GP128"/>
  <c r="GF128"/>
  <c r="GE128"/>
  <c r="FV128"/>
  <c r="FU128"/>
  <c r="FL128"/>
  <c r="FK128"/>
  <c r="CZ128"/>
  <c r="JF128"/>
  <c r="JA128"/>
  <c r="IZ128"/>
  <c r="IT128"/>
  <c r="IS128"/>
  <c r="II128"/>
  <c r="IG128"/>
  <c r="HZ128"/>
  <c r="HP128"/>
  <c r="HM128"/>
  <c r="HL128"/>
  <c r="HI128"/>
  <c r="GV128"/>
  <c r="GU128"/>
  <c r="GR128"/>
  <c r="GO128"/>
  <c r="GI128"/>
  <c r="GA128"/>
  <c r="FX128"/>
  <c r="FO128"/>
  <c r="FJ128"/>
  <c r="EZ128"/>
  <c r="EC128"/>
  <c r="DS128"/>
  <c r="DA128"/>
  <c r="AS128"/>
  <c r="AI128"/>
  <c r="Y128"/>
  <c r="G128"/>
  <c r="CY120" i="3"/>
  <c r="CU120"/>
  <c r="CS120"/>
  <c r="CG120"/>
  <c r="CC120"/>
  <c r="CA120"/>
  <c r="BX120"/>
  <c r="BO120"/>
  <c r="BL120"/>
  <c r="BI120"/>
  <c r="BC120"/>
  <c r="AY120"/>
  <c r="AW120"/>
  <c r="AQ120"/>
  <c r="AM120"/>
  <c r="AK120"/>
  <c r="AE120"/>
  <c r="AA120"/>
  <c r="W120"/>
  <c r="T120"/>
  <c r="I120"/>
  <c r="F120"/>
  <c r="DB120"/>
  <c r="DA120"/>
  <c r="CX120"/>
  <c r="CV120"/>
  <c r="CR120"/>
  <c r="CP120"/>
  <c r="CO120"/>
  <c r="CM120"/>
  <c r="CL120"/>
  <c r="CJ120"/>
  <c r="CI120"/>
  <c r="CF120"/>
  <c r="CD120"/>
  <c r="BZ120"/>
  <c r="BW120"/>
  <c r="BU120"/>
  <c r="BT120"/>
  <c r="BR120"/>
  <c r="BQ120"/>
  <c r="BN120"/>
  <c r="BK120"/>
  <c r="BH120"/>
  <c r="BF120"/>
  <c r="BE120"/>
  <c r="BB120"/>
  <c r="AZ120"/>
  <c r="AV120"/>
  <c r="AT120"/>
  <c r="AS120"/>
  <c r="AP120"/>
  <c r="AN120"/>
  <c r="AJ120"/>
  <c r="AH120"/>
  <c r="AG120"/>
  <c r="AD120"/>
  <c r="AB120"/>
  <c r="U120"/>
  <c r="Q120"/>
  <c r="O120"/>
  <c r="N120"/>
  <c r="H120"/>
  <c r="E120"/>
  <c r="AU120" l="1"/>
  <c r="BV120"/>
  <c r="JB128" i="2"/>
  <c r="FS128"/>
  <c r="IU128"/>
  <c r="D123" i="3"/>
  <c r="HN128" i="2"/>
  <c r="HG128"/>
  <c r="GW128"/>
  <c r="B122" i="3"/>
  <c r="D129"/>
  <c r="AC120"/>
  <c r="CW120"/>
  <c r="D127"/>
  <c r="D130"/>
  <c r="D125"/>
  <c r="D124"/>
  <c r="HQ128" i="2"/>
  <c r="HX128"/>
  <c r="HJ128"/>
  <c r="IR128"/>
  <c r="FP128"/>
  <c r="GC128"/>
  <c r="IA128"/>
  <c r="GM128"/>
  <c r="HD128"/>
  <c r="IH128"/>
  <c r="JE128"/>
  <c r="FM128"/>
  <c r="GT128"/>
  <c r="D129"/>
  <c r="FZ128"/>
  <c r="GJ128"/>
  <c r="IK128"/>
  <c r="AF120" i="3"/>
  <c r="AX120"/>
  <c r="BS120"/>
  <c r="CK120"/>
  <c r="CQ120"/>
  <c r="D126"/>
  <c r="D128"/>
  <c r="D131"/>
  <c r="J120"/>
  <c r="AI120"/>
  <c r="DC120"/>
  <c r="Y120"/>
  <c r="AL120"/>
  <c r="AR120"/>
  <c r="BD120"/>
  <c r="BP120"/>
  <c r="CB120"/>
  <c r="CH120"/>
  <c r="CT120"/>
  <c r="CZ120"/>
  <c r="P120"/>
  <c r="BG120"/>
  <c r="X120"/>
  <c r="G120"/>
  <c r="BM120"/>
  <c r="AO120"/>
  <c r="BA120"/>
  <c r="C122"/>
  <c r="R120"/>
  <c r="S120" s="1"/>
  <c r="D122" l="1"/>
  <c r="B120"/>
  <c r="B42" i="1"/>
  <c r="D139" i="2"/>
  <c r="D121" i="3"/>
  <c r="C42" i="1"/>
  <c r="Z120" i="3"/>
  <c r="C120"/>
  <c r="D42" i="1" l="1"/>
  <c r="D120" i="3"/>
  <c r="F49" i="1" l="1"/>
  <c r="E49"/>
  <c r="CF152" i="2"/>
  <c r="FA152"/>
  <c r="BN152"/>
  <c r="KR152"/>
  <c r="KQ152"/>
  <c r="KH152"/>
  <c r="KF152"/>
  <c r="KB152"/>
  <c r="JV152"/>
  <c r="JT152"/>
  <c r="JP152"/>
  <c r="JJ152"/>
  <c r="JF152"/>
  <c r="JD152"/>
  <c r="JC152"/>
  <c r="JA152"/>
  <c r="IZ152"/>
  <c r="IV152"/>
  <c r="IT152"/>
  <c r="IQ152"/>
  <c r="IJ152"/>
  <c r="IG152"/>
  <c r="IB152"/>
  <c r="HW152"/>
  <c r="HR152"/>
  <c r="HO152"/>
  <c r="HM152"/>
  <c r="HF152"/>
  <c r="HE152"/>
  <c r="HB152"/>
  <c r="GX152"/>
  <c r="GV152"/>
  <c r="GS152"/>
  <c r="GN152"/>
  <c r="GK152"/>
  <c r="GI152"/>
  <c r="GH152"/>
  <c r="GA152"/>
  <c r="FR152"/>
  <c r="FN152"/>
  <c r="FE152"/>
  <c r="EX152"/>
  <c r="EN152"/>
  <c r="EM152"/>
  <c r="EH152"/>
  <c r="EG152"/>
  <c r="EC152"/>
  <c r="DZ152"/>
  <c r="DX152"/>
  <c r="DW152"/>
  <c r="CY152"/>
  <c r="CS152"/>
  <c r="CM152"/>
  <c r="BZ152"/>
  <c r="BU152"/>
  <c r="BT152"/>
  <c r="BR152"/>
  <c r="BM152"/>
  <c r="BK152"/>
  <c r="BG152"/>
  <c r="BC152"/>
  <c r="BA152"/>
  <c r="AZ152"/>
  <c r="AW152"/>
  <c r="AQ152"/>
  <c r="AP152"/>
  <c r="AN152"/>
  <c r="AI152"/>
  <c r="AD152"/>
  <c r="W152"/>
  <c r="V152"/>
  <c r="T152"/>
  <c r="S152"/>
  <c r="N152"/>
  <c r="I152"/>
  <c r="G152"/>
  <c r="F152"/>
  <c r="FL152"/>
  <c r="FK152"/>
  <c r="AA152"/>
  <c r="KO152"/>
  <c r="KN152"/>
  <c r="KL152"/>
  <c r="KK152"/>
  <c r="KI152"/>
  <c r="KE152"/>
  <c r="KC152"/>
  <c r="JY152"/>
  <c r="JW152"/>
  <c r="JS152"/>
  <c r="JQ152"/>
  <c r="JN152"/>
  <c r="JM152"/>
  <c r="JK152"/>
  <c r="IS152"/>
  <c r="IP152"/>
  <c r="IL152"/>
  <c r="II152"/>
  <c r="IF152"/>
  <c r="HZ152"/>
  <c r="HY152"/>
  <c r="HV152"/>
  <c r="HP152"/>
  <c r="HL152"/>
  <c r="HH152"/>
  <c r="HC152"/>
  <c r="GU152"/>
  <c r="GR152"/>
  <c r="GL152"/>
  <c r="GD152"/>
  <c r="GB152"/>
  <c r="FY152"/>
  <c r="FX152"/>
  <c r="FT152"/>
  <c r="FQ152"/>
  <c r="FO152"/>
  <c r="FJ152"/>
  <c r="FH152"/>
  <c r="FG152"/>
  <c r="FD152"/>
  <c r="EZ152"/>
  <c r="EU152"/>
  <c r="ET152"/>
  <c r="EP152"/>
  <c r="EK152"/>
  <c r="EJ152"/>
  <c r="EA152"/>
  <c r="DS152"/>
  <c r="DP152"/>
  <c r="DM152"/>
  <c r="DI152"/>
  <c r="CW152"/>
  <c r="CV152"/>
  <c r="CT152"/>
  <c r="CO152"/>
  <c r="CL152"/>
  <c r="CJ152"/>
  <c r="CI152"/>
  <c r="CD152"/>
  <c r="CA152"/>
  <c r="BJ152"/>
  <c r="BH152"/>
  <c r="AX152"/>
  <c r="AS152"/>
  <c r="AM152"/>
  <c r="AG152"/>
  <c r="AF152"/>
  <c r="AC152"/>
  <c r="Y152"/>
  <c r="Q152"/>
  <c r="P152"/>
  <c r="M152"/>
  <c r="CP143" i="3"/>
  <c r="CO143"/>
  <c r="CJ143"/>
  <c r="CF143"/>
  <c r="BX143"/>
  <c r="BW143"/>
  <c r="BT143"/>
  <c r="BL143"/>
  <c r="BK143"/>
  <c r="BF143"/>
  <c r="BB143"/>
  <c r="AT143"/>
  <c r="AP143"/>
  <c r="AH143"/>
  <c r="AD143"/>
  <c r="R143"/>
  <c r="N143"/>
  <c r="DB143"/>
  <c r="DC143" s="1"/>
  <c r="DA143"/>
  <c r="CY143"/>
  <c r="CX143"/>
  <c r="CV143"/>
  <c r="CU143"/>
  <c r="CS143"/>
  <c r="CR143"/>
  <c r="CM143"/>
  <c r="CL143"/>
  <c r="CI143"/>
  <c r="CG143"/>
  <c r="CD143"/>
  <c r="CC143"/>
  <c r="CA143"/>
  <c r="BZ143"/>
  <c r="BU143"/>
  <c r="BR143"/>
  <c r="BQ143"/>
  <c r="BO143"/>
  <c r="BN143"/>
  <c r="BI143"/>
  <c r="BH143"/>
  <c r="BE143"/>
  <c r="BC143"/>
  <c r="AZ143"/>
  <c r="AY143"/>
  <c r="AW143"/>
  <c r="AV143"/>
  <c r="AS143"/>
  <c r="AQ143"/>
  <c r="AN143"/>
  <c r="AM143"/>
  <c r="AK143"/>
  <c r="AJ143"/>
  <c r="AG143"/>
  <c r="AE143"/>
  <c r="AB143"/>
  <c r="AA143"/>
  <c r="X143"/>
  <c r="W143"/>
  <c r="U143"/>
  <c r="T143"/>
  <c r="Q143"/>
  <c r="O143"/>
  <c r="I143"/>
  <c r="H143"/>
  <c r="F143"/>
  <c r="E143"/>
  <c r="AX143" l="1"/>
  <c r="J143"/>
  <c r="O152" i="2"/>
  <c r="EV152"/>
  <c r="FI152"/>
  <c r="IR152"/>
  <c r="V143" i="3"/>
  <c r="AC143"/>
  <c r="D146"/>
  <c r="D149"/>
  <c r="AO143"/>
  <c r="G143"/>
  <c r="AL143"/>
  <c r="AE152" i="2"/>
  <c r="GT152"/>
  <c r="HQ152"/>
  <c r="JG152"/>
  <c r="IC152"/>
  <c r="GP152"/>
  <c r="GQ152" s="1"/>
  <c r="ID152"/>
  <c r="CQ152"/>
  <c r="AH152"/>
  <c r="JU152"/>
  <c r="JZ152"/>
  <c r="KA152" s="1"/>
  <c r="IH152"/>
  <c r="DU152"/>
  <c r="R152"/>
  <c r="FZ152"/>
  <c r="HN152"/>
  <c r="IU152"/>
  <c r="KM152"/>
  <c r="GF152"/>
  <c r="HT152"/>
  <c r="JH152"/>
  <c r="CG152"/>
  <c r="DJ152"/>
  <c r="GC152"/>
  <c r="JX152"/>
  <c r="KD152"/>
  <c r="ER152"/>
  <c r="FV152"/>
  <c r="IX152"/>
  <c r="D161"/>
  <c r="GJ152"/>
  <c r="FM152"/>
  <c r="GE152"/>
  <c r="GO152"/>
  <c r="HS152"/>
  <c r="BD152"/>
  <c r="FU152"/>
  <c r="HI152"/>
  <c r="IW152"/>
  <c r="D158"/>
  <c r="CB152"/>
  <c r="FF152"/>
  <c r="X152"/>
  <c r="HG152"/>
  <c r="JB152"/>
  <c r="CP152"/>
  <c r="HJ152"/>
  <c r="D156"/>
  <c r="GM152"/>
  <c r="GW152"/>
  <c r="IK152"/>
  <c r="Z152"/>
  <c r="AB152" s="1"/>
  <c r="DA152"/>
  <c r="EE152"/>
  <c r="KG152"/>
  <c r="H152"/>
  <c r="AU152"/>
  <c r="BX152"/>
  <c r="FP152"/>
  <c r="HD152"/>
  <c r="HX152"/>
  <c r="JE152"/>
  <c r="CZ152"/>
  <c r="FB152"/>
  <c r="FC152" s="1"/>
  <c r="AK152"/>
  <c r="DT152"/>
  <c r="D159"/>
  <c r="IA152"/>
  <c r="KJ152"/>
  <c r="AJ152"/>
  <c r="BE152"/>
  <c r="U152"/>
  <c r="AT152"/>
  <c r="BV152"/>
  <c r="FS152"/>
  <c r="GZ152"/>
  <c r="IN152"/>
  <c r="GY152"/>
  <c r="IM152"/>
  <c r="D162"/>
  <c r="D157"/>
  <c r="BM143" i="3"/>
  <c r="BY143"/>
  <c r="D152"/>
  <c r="CB143"/>
  <c r="BA143"/>
  <c r="D144"/>
  <c r="D150"/>
  <c r="BS143"/>
  <c r="Y143"/>
  <c r="Z143" s="1"/>
  <c r="D151"/>
  <c r="P143"/>
  <c r="S143"/>
  <c r="AF143"/>
  <c r="AR143"/>
  <c r="BD143"/>
  <c r="BV143"/>
  <c r="CH143"/>
  <c r="D147"/>
  <c r="BP143"/>
  <c r="AI143"/>
  <c r="AU143"/>
  <c r="BG143"/>
  <c r="CK143"/>
  <c r="CQ143"/>
  <c r="EQ152" i="2"/>
  <c r="ED152"/>
  <c r="J152"/>
  <c r="BO152"/>
  <c r="BP152" s="1"/>
  <c r="BW152"/>
  <c r="K152"/>
  <c r="DQ152"/>
  <c r="DK152" s="1"/>
  <c r="EW152"/>
  <c r="BQ152"/>
  <c r="BS152" s="1"/>
  <c r="CC152"/>
  <c r="B145" i="3"/>
  <c r="D148"/>
  <c r="ES152" i="2" l="1"/>
  <c r="IO152"/>
  <c r="B154"/>
  <c r="E154" s="1"/>
  <c r="IY152"/>
  <c r="D160"/>
  <c r="BY152"/>
  <c r="D153"/>
  <c r="D155"/>
  <c r="C154"/>
  <c r="L152"/>
  <c r="B143" i="3"/>
  <c r="D145"/>
  <c r="B152" i="2" l="1"/>
  <c r="E152" s="1"/>
  <c r="D154"/>
  <c r="C152"/>
  <c r="D143" i="3"/>
  <c r="D152" i="2" l="1"/>
  <c r="BE163" l="1"/>
  <c r="KO163"/>
  <c r="KK163"/>
  <c r="KI163"/>
  <c r="KC163"/>
  <c r="JZ163"/>
  <c r="JY163"/>
  <c r="JW163"/>
  <c r="JQ163"/>
  <c r="JP163"/>
  <c r="JN163"/>
  <c r="JK163"/>
  <c r="JD163"/>
  <c r="JA163"/>
  <c r="IZ163"/>
  <c r="IV163"/>
  <c r="IT163"/>
  <c r="IP163"/>
  <c r="II163"/>
  <c r="IB163"/>
  <c r="HZ163"/>
  <c r="HY163"/>
  <c r="HV163"/>
  <c r="HR163"/>
  <c r="HL163"/>
  <c r="HH163"/>
  <c r="HF163"/>
  <c r="HB163"/>
  <c r="GU163"/>
  <c r="GS163"/>
  <c r="GN163"/>
  <c r="GL163"/>
  <c r="GI163"/>
  <c r="GH163"/>
  <c r="GD163"/>
  <c r="FX163"/>
  <c r="FT163"/>
  <c r="FO163"/>
  <c r="FN163"/>
  <c r="FH163"/>
  <c r="FG163"/>
  <c r="EZ163"/>
  <c r="EU163"/>
  <c r="EM163"/>
  <c r="EG163"/>
  <c r="EA163"/>
  <c r="DM163"/>
  <c r="CY163"/>
  <c r="CT163"/>
  <c r="CS163"/>
  <c r="CO163"/>
  <c r="CL163"/>
  <c r="CI163"/>
  <c r="CD163"/>
  <c r="CC163"/>
  <c r="BR163"/>
  <c r="BM163"/>
  <c r="BK163"/>
  <c r="BJ163"/>
  <c r="BG163"/>
  <c r="BC163"/>
  <c r="BA163"/>
  <c r="AZ163"/>
  <c r="AW163"/>
  <c r="AP163"/>
  <c r="AN163"/>
  <c r="AG163"/>
  <c r="Y163"/>
  <c r="S163"/>
  <c r="P163"/>
  <c r="M163"/>
  <c r="G163"/>
  <c r="FL163"/>
  <c r="FK163"/>
  <c r="FJ163"/>
  <c r="DT163"/>
  <c r="CP163"/>
  <c r="KR163"/>
  <c r="KQ163"/>
  <c r="KN163"/>
  <c r="KL163"/>
  <c r="KH163"/>
  <c r="KF163"/>
  <c r="KE163"/>
  <c r="KB163"/>
  <c r="JV163"/>
  <c r="JS163"/>
  <c r="JM163"/>
  <c r="JJ163"/>
  <c r="JF163"/>
  <c r="JC163"/>
  <c r="IS163"/>
  <c r="IQ163"/>
  <c r="IL163"/>
  <c r="IJ163"/>
  <c r="IG163"/>
  <c r="HW163"/>
  <c r="HP163"/>
  <c r="HO163"/>
  <c r="HM163"/>
  <c r="HE163"/>
  <c r="HC163"/>
  <c r="GX163"/>
  <c r="GV163"/>
  <c r="GR163"/>
  <c r="GK163"/>
  <c r="GB163"/>
  <c r="GA163"/>
  <c r="FY163"/>
  <c r="FR163"/>
  <c r="FQ163"/>
  <c r="FE163"/>
  <c r="FD163"/>
  <c r="EX163"/>
  <c r="EW163"/>
  <c r="EP163"/>
  <c r="EN163"/>
  <c r="EK163"/>
  <c r="EJ163"/>
  <c r="EH163"/>
  <c r="EE163"/>
  <c r="ED163"/>
  <c r="EC163"/>
  <c r="DZ163"/>
  <c r="DX163"/>
  <c r="DW163"/>
  <c r="DS163"/>
  <c r="DQ163"/>
  <c r="DP163"/>
  <c r="DK163"/>
  <c r="DI163"/>
  <c r="DG163"/>
  <c r="DF163"/>
  <c r="DD163"/>
  <c r="DC163"/>
  <c r="CW163"/>
  <c r="CV163"/>
  <c r="CM163"/>
  <c r="CJ163"/>
  <c r="CA163"/>
  <c r="BZ163"/>
  <c r="BT163"/>
  <c r="BO163"/>
  <c r="BH163"/>
  <c r="AX163"/>
  <c r="AS163"/>
  <c r="AQ163"/>
  <c r="AM163"/>
  <c r="AI163"/>
  <c r="AF163"/>
  <c r="AD163"/>
  <c r="AC163"/>
  <c r="W163"/>
  <c r="V163"/>
  <c r="T163"/>
  <c r="Q163"/>
  <c r="N163"/>
  <c r="I163"/>
  <c r="F163"/>
  <c r="CY153" i="3"/>
  <c r="CX153"/>
  <c r="CS153"/>
  <c r="CR153"/>
  <c r="CM153"/>
  <c r="CL153"/>
  <c r="CG153"/>
  <c r="CF153"/>
  <c r="BT153"/>
  <c r="BO153"/>
  <c r="BN153"/>
  <c r="BC153"/>
  <c r="BB153"/>
  <c r="AW153"/>
  <c r="AQ153"/>
  <c r="AP153"/>
  <c r="AE153"/>
  <c r="AD153"/>
  <c r="O153"/>
  <c r="N153"/>
  <c r="X153"/>
  <c r="DB153"/>
  <c r="DC153" s="1"/>
  <c r="DA153"/>
  <c r="CV153"/>
  <c r="CU153"/>
  <c r="CP153"/>
  <c r="CO153"/>
  <c r="CJ153"/>
  <c r="CI153"/>
  <c r="CD153"/>
  <c r="CC153"/>
  <c r="CA153"/>
  <c r="BZ153"/>
  <c r="BX153"/>
  <c r="BW153"/>
  <c r="BU153"/>
  <c r="BR153"/>
  <c r="BS153" s="1"/>
  <c r="BQ153"/>
  <c r="BL153"/>
  <c r="BK153"/>
  <c r="BI153"/>
  <c r="BH153"/>
  <c r="BF153"/>
  <c r="BE153"/>
  <c r="AZ153"/>
  <c r="AY153"/>
  <c r="AV153"/>
  <c r="AT153"/>
  <c r="AS153"/>
  <c r="AN153"/>
  <c r="AM153"/>
  <c r="AK153"/>
  <c r="AJ153"/>
  <c r="AH153"/>
  <c r="AG153"/>
  <c r="AB153"/>
  <c r="AA153"/>
  <c r="W153"/>
  <c r="U153"/>
  <c r="T153"/>
  <c r="Q153"/>
  <c r="I153"/>
  <c r="H153"/>
  <c r="F153"/>
  <c r="E153"/>
  <c r="B155" l="1"/>
  <c r="D155" s="1"/>
  <c r="D158"/>
  <c r="D160"/>
  <c r="DE163" i="2"/>
  <c r="FS163"/>
  <c r="AE163"/>
  <c r="V153" i="3"/>
  <c r="X163" i="2"/>
  <c r="O163"/>
  <c r="AH163"/>
  <c r="JX163"/>
  <c r="AC153" i="3"/>
  <c r="D156"/>
  <c r="J153"/>
  <c r="D159"/>
  <c r="R153"/>
  <c r="S153" s="1"/>
  <c r="BM153"/>
  <c r="D161"/>
  <c r="EQ163" i="2"/>
  <c r="BX163"/>
  <c r="IF163"/>
  <c r="IH163" s="1"/>
  <c r="CG163"/>
  <c r="FV163"/>
  <c r="HJ163"/>
  <c r="IX163"/>
  <c r="HI163"/>
  <c r="DH163"/>
  <c r="IR163"/>
  <c r="AT163"/>
  <c r="FU163"/>
  <c r="FI163"/>
  <c r="GZ163"/>
  <c r="IU163"/>
  <c r="IM163"/>
  <c r="J163"/>
  <c r="BD163"/>
  <c r="JO163"/>
  <c r="GY163"/>
  <c r="BW163"/>
  <c r="BY163" s="1"/>
  <c r="GW163"/>
  <c r="JL163"/>
  <c r="KG163"/>
  <c r="AU163"/>
  <c r="CB163"/>
  <c r="DA163"/>
  <c r="FA163"/>
  <c r="K163"/>
  <c r="GO163"/>
  <c r="FF163"/>
  <c r="JT163"/>
  <c r="JU163" s="1"/>
  <c r="KJ163"/>
  <c r="Z163"/>
  <c r="ER163"/>
  <c r="GP163"/>
  <c r="GQ163" s="1"/>
  <c r="H163"/>
  <c r="U163"/>
  <c r="HQ163"/>
  <c r="IN163"/>
  <c r="CQ163"/>
  <c r="FP163"/>
  <c r="KA163"/>
  <c r="AA163"/>
  <c r="DJ163"/>
  <c r="GE163"/>
  <c r="HS163"/>
  <c r="JG163"/>
  <c r="IK163"/>
  <c r="R163"/>
  <c r="AJ163"/>
  <c r="CZ163"/>
  <c r="JB163"/>
  <c r="KD163"/>
  <c r="IW163"/>
  <c r="DU163"/>
  <c r="ID163"/>
  <c r="ET163"/>
  <c r="EV163" s="1"/>
  <c r="HN163"/>
  <c r="GT163"/>
  <c r="JE163"/>
  <c r="KM163"/>
  <c r="AK163"/>
  <c r="CF163"/>
  <c r="FB163"/>
  <c r="GF163"/>
  <c r="HT163"/>
  <c r="D157" i="3"/>
  <c r="P153"/>
  <c r="G153"/>
  <c r="AI153"/>
  <c r="AO153"/>
  <c r="AX153"/>
  <c r="BG153"/>
  <c r="CB153"/>
  <c r="Y153"/>
  <c r="Z153" s="1"/>
  <c r="AL153"/>
  <c r="AU153"/>
  <c r="BA153"/>
  <c r="G51" i="1"/>
  <c r="BN163" i="2"/>
  <c r="BP163" s="1"/>
  <c r="BQ163"/>
  <c r="BS163" s="1"/>
  <c r="BU163"/>
  <c r="BV163" s="1"/>
  <c r="JH163"/>
  <c r="JI163" s="1"/>
  <c r="IC163"/>
  <c r="BV153" i="3"/>
  <c r="AF153"/>
  <c r="AR153"/>
  <c r="BD153"/>
  <c r="BP153"/>
  <c r="CH153"/>
  <c r="B153" l="1"/>
  <c r="IY163" i="2"/>
  <c r="ES163"/>
  <c r="IE163"/>
  <c r="L163"/>
  <c r="AB163"/>
  <c r="B165"/>
  <c r="E165" s="1"/>
  <c r="C165"/>
  <c r="C52" i="1" s="1"/>
  <c r="D168" i="2"/>
  <c r="D164"/>
  <c r="IO163"/>
  <c r="D154" i="3"/>
  <c r="B52" i="1" l="1"/>
  <c r="C163" i="2"/>
  <c r="D165"/>
  <c r="B163"/>
  <c r="E163" s="1"/>
  <c r="D153" i="3"/>
  <c r="D52" i="1" l="1"/>
  <c r="D163" i="2"/>
  <c r="C128" i="4"/>
  <c r="B128"/>
  <c r="D128" l="1"/>
  <c r="B55" i="1"/>
  <c r="D163" i="3"/>
  <c r="C55" i="1"/>
  <c r="D55" l="1"/>
  <c r="D172" i="2"/>
  <c r="GO121" l="1"/>
  <c r="Z121"/>
  <c r="KR121"/>
  <c r="KO121"/>
  <c r="KL121"/>
  <c r="KI121"/>
  <c r="KF121"/>
  <c r="KC121"/>
  <c r="JW121"/>
  <c r="JT121"/>
  <c r="JQ121"/>
  <c r="JP121"/>
  <c r="JN121"/>
  <c r="JK121"/>
  <c r="JJ121"/>
  <c r="JF121"/>
  <c r="IZ121"/>
  <c r="IT121"/>
  <c r="IS121"/>
  <c r="IL121"/>
  <c r="II121"/>
  <c r="IG121"/>
  <c r="HW121"/>
  <c r="HR121"/>
  <c r="HP121"/>
  <c r="HL121"/>
  <c r="HH121"/>
  <c r="HC121"/>
  <c r="HB121"/>
  <c r="GX121"/>
  <c r="GU121"/>
  <c r="GN121"/>
  <c r="GL121"/>
  <c r="GI121"/>
  <c r="GH121"/>
  <c r="GD121"/>
  <c r="FY121"/>
  <c r="FX121"/>
  <c r="FR121"/>
  <c r="FQ121"/>
  <c r="FJ121"/>
  <c r="FG121"/>
  <c r="FE121"/>
  <c r="FD121"/>
  <c r="EU121"/>
  <c r="ET121"/>
  <c r="DI121"/>
  <c r="CV121"/>
  <c r="CT121"/>
  <c r="CO121"/>
  <c r="CM121"/>
  <c r="CI121"/>
  <c r="CA121"/>
  <c r="BU121"/>
  <c r="BQ121"/>
  <c r="BK121"/>
  <c r="BJ121"/>
  <c r="BH121"/>
  <c r="BA121"/>
  <c r="AZ121"/>
  <c r="AN121"/>
  <c r="AF121"/>
  <c r="AC121"/>
  <c r="Y121"/>
  <c r="T121"/>
  <c r="Q121"/>
  <c r="P121"/>
  <c r="M121"/>
  <c r="F121"/>
  <c r="JG121"/>
  <c r="JE121"/>
  <c r="IW121"/>
  <c r="IK121"/>
  <c r="IH121"/>
  <c r="IC121"/>
  <c r="HQ121"/>
  <c r="GT121"/>
  <c r="GM121"/>
  <c r="GJ121"/>
  <c r="FZ121"/>
  <c r="FL121"/>
  <c r="FK121"/>
  <c r="AT121"/>
  <c r="KQ121"/>
  <c r="KN121"/>
  <c r="KK121"/>
  <c r="KH121"/>
  <c r="KE121"/>
  <c r="KB121"/>
  <c r="JZ121"/>
  <c r="JY121"/>
  <c r="JV121"/>
  <c r="JS121"/>
  <c r="JM121"/>
  <c r="JD121"/>
  <c r="JC121"/>
  <c r="JB121"/>
  <c r="JA121"/>
  <c r="IV121"/>
  <c r="IU121"/>
  <c r="IR121"/>
  <c r="IQ121"/>
  <c r="IP121"/>
  <c r="IJ121"/>
  <c r="IF121"/>
  <c r="IB121"/>
  <c r="IA121"/>
  <c r="HZ121"/>
  <c r="HY121"/>
  <c r="HX121"/>
  <c r="HV121"/>
  <c r="HO121"/>
  <c r="HN121"/>
  <c r="HM121"/>
  <c r="HG121"/>
  <c r="HF121"/>
  <c r="HE121"/>
  <c r="HD121"/>
  <c r="GW121"/>
  <c r="GV121"/>
  <c r="GS121"/>
  <c r="GR121"/>
  <c r="GK121"/>
  <c r="GC121"/>
  <c r="GB121"/>
  <c r="GA121"/>
  <c r="FT121"/>
  <c r="FS121"/>
  <c r="FP121"/>
  <c r="FO121"/>
  <c r="FN121"/>
  <c r="FM121"/>
  <c r="FH121"/>
  <c r="EZ121"/>
  <c r="EX121"/>
  <c r="EW121"/>
  <c r="EP121"/>
  <c r="EN121"/>
  <c r="EM121"/>
  <c r="EK121"/>
  <c r="EJ121"/>
  <c r="EH121"/>
  <c r="EG121"/>
  <c r="EC121"/>
  <c r="EA121"/>
  <c r="DZ121"/>
  <c r="DX121"/>
  <c r="DW121"/>
  <c r="DS121"/>
  <c r="DQ121"/>
  <c r="DP121"/>
  <c r="DM121"/>
  <c r="CY121"/>
  <c r="CW121"/>
  <c r="CS121"/>
  <c r="CL121"/>
  <c r="CJ121"/>
  <c r="CD121"/>
  <c r="CC121"/>
  <c r="BZ121"/>
  <c r="BT121"/>
  <c r="BR121"/>
  <c r="BS121" s="1"/>
  <c r="BN121"/>
  <c r="BM121"/>
  <c r="BG121"/>
  <c r="BC121"/>
  <c r="AX121"/>
  <c r="AW121"/>
  <c r="AS121"/>
  <c r="AQ121"/>
  <c r="AP121"/>
  <c r="AM121"/>
  <c r="AI121"/>
  <c r="AG121"/>
  <c r="AD121"/>
  <c r="W121"/>
  <c r="V121"/>
  <c r="S121"/>
  <c r="N121"/>
  <c r="I121"/>
  <c r="G121"/>
  <c r="D119" i="3"/>
  <c r="CV114"/>
  <c r="CR114"/>
  <c r="CD114"/>
  <c r="CC114"/>
  <c r="BZ114"/>
  <c r="BX114"/>
  <c r="BT114"/>
  <c r="BL114"/>
  <c r="BH114"/>
  <c r="AZ114"/>
  <c r="AY114"/>
  <c r="AV114"/>
  <c r="AN114"/>
  <c r="AM114"/>
  <c r="AJ114"/>
  <c r="AB114"/>
  <c r="AA114"/>
  <c r="W114"/>
  <c r="R114"/>
  <c r="N114"/>
  <c r="X114"/>
  <c r="DB114"/>
  <c r="DC114" s="1"/>
  <c r="DA114"/>
  <c r="CY114"/>
  <c r="CX114"/>
  <c r="CU114"/>
  <c r="CS114"/>
  <c r="CP114"/>
  <c r="CO114"/>
  <c r="CM114"/>
  <c r="CL114"/>
  <c r="CJ114"/>
  <c r="CI114"/>
  <c r="CG114"/>
  <c r="CF114"/>
  <c r="CA114"/>
  <c r="BW114"/>
  <c r="BU114"/>
  <c r="BR114"/>
  <c r="BQ114"/>
  <c r="BO114"/>
  <c r="BN114"/>
  <c r="BK114"/>
  <c r="BI114"/>
  <c r="BF114"/>
  <c r="BE114"/>
  <c r="BC114"/>
  <c r="BB114"/>
  <c r="AW114"/>
  <c r="AT114"/>
  <c r="AS114"/>
  <c r="AQ114"/>
  <c r="AP114"/>
  <c r="AK114"/>
  <c r="AH114"/>
  <c r="AG114"/>
  <c r="AE114"/>
  <c r="AD114"/>
  <c r="U114"/>
  <c r="T114"/>
  <c r="Q114"/>
  <c r="O114"/>
  <c r="I114"/>
  <c r="H114"/>
  <c r="F114"/>
  <c r="E114"/>
  <c r="C92" i="4"/>
  <c r="B92"/>
  <c r="C91"/>
  <c r="B91"/>
  <c r="M90"/>
  <c r="J90"/>
  <c r="G90"/>
  <c r="C90"/>
  <c r="D90" s="1"/>
  <c r="B90"/>
  <c r="C89"/>
  <c r="B89"/>
  <c r="U88"/>
  <c r="T88"/>
  <c r="T86" s="1"/>
  <c r="R88"/>
  <c r="Q88"/>
  <c r="O88"/>
  <c r="O86" s="1"/>
  <c r="P86" s="1"/>
  <c r="N88"/>
  <c r="L88"/>
  <c r="K88"/>
  <c r="K86" s="1"/>
  <c r="M86" s="1"/>
  <c r="J88"/>
  <c r="I88"/>
  <c r="H88"/>
  <c r="F88"/>
  <c r="G88" s="1"/>
  <c r="E88"/>
  <c r="C88"/>
  <c r="D88" s="1"/>
  <c r="B88"/>
  <c r="V87"/>
  <c r="S87"/>
  <c r="P87"/>
  <c r="J87"/>
  <c r="G87"/>
  <c r="C87"/>
  <c r="D87" s="1"/>
  <c r="B87"/>
  <c r="U86"/>
  <c r="V86" s="1"/>
  <c r="R86"/>
  <c r="S86" s="1"/>
  <c r="Q86"/>
  <c r="N86"/>
  <c r="L86"/>
  <c r="I86"/>
  <c r="J86" s="1"/>
  <c r="H86"/>
  <c r="F86"/>
  <c r="G86" s="1"/>
  <c r="E86"/>
  <c r="B86"/>
  <c r="J114" i="3" l="1"/>
  <c r="EV121" i="2"/>
  <c r="CK121"/>
  <c r="BV121"/>
  <c r="JU121"/>
  <c r="CN121"/>
  <c r="KS121"/>
  <c r="AF114" i="3"/>
  <c r="BS114"/>
  <c r="CQ114"/>
  <c r="AU114"/>
  <c r="BW121" i="2"/>
  <c r="CP121"/>
  <c r="H121"/>
  <c r="O121"/>
  <c r="DK121"/>
  <c r="IN121"/>
  <c r="K121"/>
  <c r="X121"/>
  <c r="AH121"/>
  <c r="AY121"/>
  <c r="FB121"/>
  <c r="FA121"/>
  <c r="HS121"/>
  <c r="DU121"/>
  <c r="ER121"/>
  <c r="KG121"/>
  <c r="CB121"/>
  <c r="CG121"/>
  <c r="KM121"/>
  <c r="R121"/>
  <c r="CZ121"/>
  <c r="GZ121"/>
  <c r="GY121"/>
  <c r="AE121"/>
  <c r="BE121"/>
  <c r="JX121"/>
  <c r="KD121"/>
  <c r="KJ121"/>
  <c r="KP121"/>
  <c r="AA121"/>
  <c r="AB121" s="1"/>
  <c r="AU121"/>
  <c r="BX121"/>
  <c r="DJ121"/>
  <c r="AK121"/>
  <c r="EE121"/>
  <c r="GP121"/>
  <c r="GQ121" s="1"/>
  <c r="HJ121"/>
  <c r="DT121"/>
  <c r="EQ121"/>
  <c r="BD121"/>
  <c r="KA121"/>
  <c r="U121"/>
  <c r="DA121"/>
  <c r="HI121"/>
  <c r="JH121"/>
  <c r="IM121"/>
  <c r="GF121"/>
  <c r="HT121"/>
  <c r="CZ114" i="3"/>
  <c r="BD114"/>
  <c r="D118"/>
  <c r="G114"/>
  <c r="AR114"/>
  <c r="D117"/>
  <c r="BM114"/>
  <c r="CW114"/>
  <c r="AI114"/>
  <c r="Y114"/>
  <c r="Z114" s="1"/>
  <c r="P114"/>
  <c r="BG114"/>
  <c r="BP114"/>
  <c r="CH114"/>
  <c r="S114"/>
  <c r="AL114"/>
  <c r="AX114"/>
  <c r="BV114"/>
  <c r="CB114"/>
  <c r="CT114"/>
  <c r="BB121" i="2"/>
  <c r="BO121"/>
  <c r="BP121" s="1"/>
  <c r="ED121"/>
  <c r="AJ121"/>
  <c r="CQ121"/>
  <c r="B39" i="1"/>
  <c r="FV121" i="2"/>
  <c r="ID121"/>
  <c r="IE121" s="1"/>
  <c r="CF121"/>
  <c r="FU121"/>
  <c r="GE121"/>
  <c r="IX121"/>
  <c r="IY121" s="1"/>
  <c r="AC114" i="3"/>
  <c r="AO114"/>
  <c r="BA114"/>
  <c r="C39" i="1"/>
  <c r="B116" i="3"/>
  <c r="M88" i="4"/>
  <c r="C86"/>
  <c r="IO121" i="2" l="1"/>
  <c r="ES121"/>
  <c r="D39" i="1"/>
  <c r="BY121" i="2"/>
  <c r="C123"/>
  <c r="B123"/>
  <c r="E123" s="1"/>
  <c r="GG121"/>
  <c r="FW121"/>
  <c r="C116" i="3"/>
  <c r="D116" s="1"/>
  <c r="J121" i="2"/>
  <c r="D115" i="3"/>
  <c r="B114"/>
  <c r="D86" i="4"/>
  <c r="E121" i="2" l="1"/>
  <c r="C114" i="3"/>
  <c r="C40" i="1"/>
  <c r="B121" i="2"/>
  <c r="C121"/>
  <c r="B40" i="1"/>
  <c r="L121" i="2"/>
  <c r="D40" i="1" l="1"/>
  <c r="D114" i="3"/>
  <c r="D121" i="2"/>
  <c r="F34" i="1"/>
  <c r="E34"/>
  <c r="KO100" i="2"/>
  <c r="KK100"/>
  <c r="KC100"/>
  <c r="JY100"/>
  <c r="JM100"/>
  <c r="IV100"/>
  <c r="IJ100"/>
  <c r="II100"/>
  <c r="HV100"/>
  <c r="HM100"/>
  <c r="HH100"/>
  <c r="GV100"/>
  <c r="GU100"/>
  <c r="GI100"/>
  <c r="GD100"/>
  <c r="FR100"/>
  <c r="FN100"/>
  <c r="EU100"/>
  <c r="DP100"/>
  <c r="CJ100"/>
  <c r="CD100"/>
  <c r="BZ100"/>
  <c r="BR100"/>
  <c r="BO100"/>
  <c r="BJ100"/>
  <c r="BH100"/>
  <c r="BC100"/>
  <c r="AZ100"/>
  <c r="AN100"/>
  <c r="AI100"/>
  <c r="W100"/>
  <c r="P100"/>
  <c r="GO100"/>
  <c r="FB100"/>
  <c r="CP100"/>
  <c r="KR100"/>
  <c r="KQ100"/>
  <c r="KN100"/>
  <c r="KL100"/>
  <c r="KI100"/>
  <c r="KH100"/>
  <c r="KF100"/>
  <c r="KE100"/>
  <c r="KB100"/>
  <c r="JZ100"/>
  <c r="JW100"/>
  <c r="JV100"/>
  <c r="JT100"/>
  <c r="JS100"/>
  <c r="JN100"/>
  <c r="JK100"/>
  <c r="JJ100"/>
  <c r="JF100"/>
  <c r="JD100"/>
  <c r="JC100"/>
  <c r="JA100"/>
  <c r="IZ100"/>
  <c r="IT100"/>
  <c r="IS100"/>
  <c r="IQ100"/>
  <c r="IP100"/>
  <c r="IL100"/>
  <c r="IG100"/>
  <c r="IH100" s="1"/>
  <c r="IF100"/>
  <c r="IC100"/>
  <c r="IB100"/>
  <c r="HZ100"/>
  <c r="HY100"/>
  <c r="HW100"/>
  <c r="HR100"/>
  <c r="HP100"/>
  <c r="HQ100" s="1"/>
  <c r="HO100"/>
  <c r="HL100"/>
  <c r="HF100"/>
  <c r="HE100"/>
  <c r="HC100"/>
  <c r="HB100"/>
  <c r="GZ100"/>
  <c r="GX100"/>
  <c r="GS100"/>
  <c r="GR100"/>
  <c r="GP100"/>
  <c r="GN100"/>
  <c r="GL100"/>
  <c r="GK100"/>
  <c r="GH100"/>
  <c r="GB100"/>
  <c r="GC100" s="1"/>
  <c r="GA100"/>
  <c r="FY100"/>
  <c r="FX100"/>
  <c r="FT100"/>
  <c r="FQ100"/>
  <c r="FO100"/>
  <c r="FL100"/>
  <c r="FK100"/>
  <c r="FJ100"/>
  <c r="FH100"/>
  <c r="FG100"/>
  <c r="EX100"/>
  <c r="EW100"/>
  <c r="ET100"/>
  <c r="EP100"/>
  <c r="EE100"/>
  <c r="ED100"/>
  <c r="DU100"/>
  <c r="DT100"/>
  <c r="DQ100"/>
  <c r="DK100" s="1"/>
  <c r="DN100"/>
  <c r="DM100"/>
  <c r="DG100"/>
  <c r="DF100"/>
  <c r="DD100"/>
  <c r="DC100"/>
  <c r="DA100"/>
  <c r="CY100"/>
  <c r="CW100"/>
  <c r="CV100"/>
  <c r="CT100"/>
  <c r="CS100"/>
  <c r="CO100"/>
  <c r="CM100"/>
  <c r="CL100"/>
  <c r="CI100"/>
  <c r="CC100"/>
  <c r="CA100"/>
  <c r="BU100"/>
  <c r="BT100"/>
  <c r="BQ100"/>
  <c r="BM100"/>
  <c r="BK100"/>
  <c r="BG100"/>
  <c r="BE100"/>
  <c r="BA100"/>
  <c r="AX100"/>
  <c r="AW100"/>
  <c r="AS100"/>
  <c r="AQ100"/>
  <c r="AP100"/>
  <c r="AM100"/>
  <c r="AG100"/>
  <c r="AF100"/>
  <c r="AD100"/>
  <c r="AC100"/>
  <c r="Y100"/>
  <c r="V100"/>
  <c r="T100"/>
  <c r="S100"/>
  <c r="Q100"/>
  <c r="N100"/>
  <c r="M100"/>
  <c r="J100"/>
  <c r="I100"/>
  <c r="G100"/>
  <c r="F100"/>
  <c r="CY95" i="3"/>
  <c r="CX95"/>
  <c r="CS95"/>
  <c r="CG95"/>
  <c r="CF95"/>
  <c r="CA95"/>
  <c r="BU95"/>
  <c r="BO95"/>
  <c r="BN95"/>
  <c r="BI95"/>
  <c r="BC95"/>
  <c r="BB95"/>
  <c r="AW95"/>
  <c r="AQ95"/>
  <c r="AP95"/>
  <c r="AK95"/>
  <c r="AJ95"/>
  <c r="AE95"/>
  <c r="AD95"/>
  <c r="Y95"/>
  <c r="T95"/>
  <c r="I95"/>
  <c r="F95"/>
  <c r="E95"/>
  <c r="DB95"/>
  <c r="DA95"/>
  <c r="CV95"/>
  <c r="CU95"/>
  <c r="CR95"/>
  <c r="CP95"/>
  <c r="CO95"/>
  <c r="CM95"/>
  <c r="CL95"/>
  <c r="CJ95"/>
  <c r="CI95"/>
  <c r="CD95"/>
  <c r="CC95"/>
  <c r="BZ95"/>
  <c r="BX95"/>
  <c r="BW95"/>
  <c r="BT95"/>
  <c r="BR95"/>
  <c r="BQ95"/>
  <c r="BL95"/>
  <c r="BK95"/>
  <c r="BH95"/>
  <c r="BF95"/>
  <c r="BE95"/>
  <c r="AZ95"/>
  <c r="AY95"/>
  <c r="AV95"/>
  <c r="AT95"/>
  <c r="AS95"/>
  <c r="AN95"/>
  <c r="AM95"/>
  <c r="AH95"/>
  <c r="AG95"/>
  <c r="AB95"/>
  <c r="AA95"/>
  <c r="W95"/>
  <c r="U95"/>
  <c r="R95"/>
  <c r="Q95"/>
  <c r="O95"/>
  <c r="N95"/>
  <c r="H95"/>
  <c r="C79" i="4"/>
  <c r="B79"/>
  <c r="C78"/>
  <c r="D78" s="1"/>
  <c r="B78"/>
  <c r="C77"/>
  <c r="B77"/>
  <c r="U74"/>
  <c r="O74"/>
  <c r="C76"/>
  <c r="C75"/>
  <c r="B75"/>
  <c r="D75" s="1"/>
  <c r="T74"/>
  <c r="R74"/>
  <c r="Q74"/>
  <c r="N74"/>
  <c r="L74"/>
  <c r="K74"/>
  <c r="I74"/>
  <c r="H74"/>
  <c r="F74"/>
  <c r="E74"/>
  <c r="V74" l="1"/>
  <c r="C74"/>
  <c r="D79"/>
  <c r="B97" i="3"/>
  <c r="D98"/>
  <c r="AC95"/>
  <c r="CQ95"/>
  <c r="CZ95"/>
  <c r="G33" i="1"/>
  <c r="DE100" i="2"/>
  <c r="JB100"/>
  <c r="DH100"/>
  <c r="J74" i="4"/>
  <c r="JX100" i="2"/>
  <c r="AH100"/>
  <c r="AF95" i="3"/>
  <c r="AR95"/>
  <c r="BD95"/>
  <c r="AU95"/>
  <c r="BP95"/>
  <c r="CH95"/>
  <c r="D99"/>
  <c r="D104"/>
  <c r="D105"/>
  <c r="BS95"/>
  <c r="BA95"/>
  <c r="FM100" i="2"/>
  <c r="GQ100"/>
  <c r="HG100"/>
  <c r="ID100"/>
  <c r="GM100"/>
  <c r="GT100"/>
  <c r="KG100"/>
  <c r="U100"/>
  <c r="JE100"/>
  <c r="O100"/>
  <c r="AE100"/>
  <c r="IN100"/>
  <c r="KJ100"/>
  <c r="HS100"/>
  <c r="CQ100"/>
  <c r="GE100"/>
  <c r="IA100"/>
  <c r="IR100"/>
  <c r="B33" i="1"/>
  <c r="CF100" i="2"/>
  <c r="HI100"/>
  <c r="C33" i="1"/>
  <c r="IU100" i="2"/>
  <c r="JU100"/>
  <c r="CB100"/>
  <c r="CK100"/>
  <c r="EV100"/>
  <c r="FP100"/>
  <c r="GJ100"/>
  <c r="AJ100"/>
  <c r="CZ100"/>
  <c r="GF100"/>
  <c r="HT100"/>
  <c r="HJ100"/>
  <c r="IX100"/>
  <c r="JH100"/>
  <c r="K100"/>
  <c r="L100" s="1"/>
  <c r="X100"/>
  <c r="BB100"/>
  <c r="BS100"/>
  <c r="FS100"/>
  <c r="HX100"/>
  <c r="KM100"/>
  <c r="KP100"/>
  <c r="GY100"/>
  <c r="IM100"/>
  <c r="FU100"/>
  <c r="IW100"/>
  <c r="FA100"/>
  <c r="CN100"/>
  <c r="FZ100"/>
  <c r="HD100"/>
  <c r="KS100"/>
  <c r="AT100"/>
  <c r="JG100"/>
  <c r="R100"/>
  <c r="BD100"/>
  <c r="HN100"/>
  <c r="Z100"/>
  <c r="H100"/>
  <c r="AY100"/>
  <c r="BV100"/>
  <c r="EQ100"/>
  <c r="GW100"/>
  <c r="IK100"/>
  <c r="KA100"/>
  <c r="KD100"/>
  <c r="AK100"/>
  <c r="AU100"/>
  <c r="BG95" i="3"/>
  <c r="D102"/>
  <c r="DC95"/>
  <c r="D101"/>
  <c r="D103"/>
  <c r="S95"/>
  <c r="P95"/>
  <c r="AI95"/>
  <c r="CW95"/>
  <c r="D100"/>
  <c r="AL95"/>
  <c r="AX95"/>
  <c r="BJ95"/>
  <c r="BV95"/>
  <c r="CB95"/>
  <c r="CT95"/>
  <c r="X95"/>
  <c r="Z95" s="1"/>
  <c r="J95"/>
  <c r="AO95"/>
  <c r="BM95"/>
  <c r="D96"/>
  <c r="G95"/>
  <c r="BX100" i="2"/>
  <c r="DJ100"/>
  <c r="BW100"/>
  <c r="ER100"/>
  <c r="AA100"/>
  <c r="FV100"/>
  <c r="FW100" s="1"/>
  <c r="CG100"/>
  <c r="D106" i="3"/>
  <c r="C97"/>
  <c r="D97" s="1"/>
  <c r="B76" i="4"/>
  <c r="B74" s="1"/>
  <c r="IO100" i="2" l="1"/>
  <c r="B95" i="3"/>
  <c r="IY100" i="2"/>
  <c r="ES100"/>
  <c r="C95" i="3"/>
  <c r="D33" i="1"/>
  <c r="D101" i="2"/>
  <c r="C102"/>
  <c r="C34" i="1" s="1"/>
  <c r="AB100" i="2"/>
  <c r="D103"/>
  <c r="BN100"/>
  <c r="B102"/>
  <c r="E102" s="1"/>
  <c r="BY100"/>
  <c r="D95" i="3" l="1"/>
  <c r="C100" i="2"/>
  <c r="B34" i="1"/>
  <c r="D102" i="2"/>
  <c r="B100"/>
  <c r="E100" s="1"/>
  <c r="BP100"/>
  <c r="D100" l="1"/>
  <c r="D34" i="1"/>
  <c r="DB162" i="3"/>
  <c r="DA162"/>
  <c r="DA107"/>
  <c r="DB107"/>
  <c r="DB75"/>
  <c r="DA75"/>
  <c r="DA56"/>
  <c r="DB56"/>
  <c r="DB35"/>
  <c r="DA35"/>
  <c r="DB9"/>
  <c r="DA9"/>
  <c r="DB8"/>
  <c r="DA8"/>
  <c r="KR171" i="2"/>
  <c r="KQ171"/>
  <c r="KQ140"/>
  <c r="KR140"/>
  <c r="KQ113"/>
  <c r="KQ79"/>
  <c r="KR79"/>
  <c r="KR58"/>
  <c r="KQ58"/>
  <c r="KQ36"/>
  <c r="KR9"/>
  <c r="KQ9"/>
  <c r="KO171"/>
  <c r="KN171"/>
  <c r="KO140"/>
  <c r="KN140"/>
  <c r="KO113"/>
  <c r="KN79"/>
  <c r="KO58"/>
  <c r="KN58"/>
  <c r="KO36"/>
  <c r="KN36"/>
  <c r="KO9"/>
  <c r="KN9"/>
  <c r="KL171"/>
  <c r="KK171"/>
  <c r="KL140"/>
  <c r="KK140"/>
  <c r="KL113"/>
  <c r="KK79"/>
  <c r="KK58"/>
  <c r="KK36"/>
  <c r="KL9"/>
  <c r="KK9"/>
  <c r="KI171"/>
  <c r="KH171"/>
  <c r="KI140"/>
  <c r="KH140"/>
  <c r="KI113"/>
  <c r="KH79"/>
  <c r="KH58"/>
  <c r="KI36"/>
  <c r="KH36"/>
  <c r="KI9"/>
  <c r="KH9"/>
  <c r="KF171"/>
  <c r="KE171"/>
  <c r="KF140"/>
  <c r="KE140"/>
  <c r="KF113"/>
  <c r="KE79"/>
  <c r="KE58"/>
  <c r="KE36"/>
  <c r="KF9"/>
  <c r="KE9"/>
  <c r="KC171"/>
  <c r="KB171"/>
  <c r="KC140"/>
  <c r="KB140"/>
  <c r="KC113"/>
  <c r="KB79"/>
  <c r="KC58"/>
  <c r="KC36"/>
  <c r="KB36"/>
  <c r="KC9"/>
  <c r="KB9"/>
  <c r="JY171"/>
  <c r="JZ171"/>
  <c r="JZ140"/>
  <c r="JY113"/>
  <c r="JY79"/>
  <c r="JZ58"/>
  <c r="JY58"/>
  <c r="JZ36"/>
  <c r="JY36"/>
  <c r="JZ9"/>
  <c r="JY9"/>
  <c r="DC107" i="3" l="1"/>
  <c r="KS58" i="2"/>
  <c r="DC75" i="3"/>
  <c r="KP58" i="2"/>
  <c r="KP36"/>
  <c r="DC162" i="3"/>
  <c r="DC56"/>
  <c r="KS9" i="2"/>
  <c r="DC35" i="3"/>
  <c r="KG9" i="2"/>
  <c r="KD9"/>
  <c r="KP9"/>
  <c r="KM9"/>
  <c r="DC8" i="3"/>
  <c r="DA7"/>
  <c r="DA166" s="1"/>
  <c r="DB7"/>
  <c r="KS79" i="2"/>
  <c r="KR36"/>
  <c r="KS36" s="1"/>
  <c r="KR113"/>
  <c r="KS113" s="1"/>
  <c r="KO79"/>
  <c r="KP79" s="1"/>
  <c r="KN113"/>
  <c r="KP113" s="1"/>
  <c r="KP171"/>
  <c r="KM140"/>
  <c r="KB58"/>
  <c r="KD58" s="1"/>
  <c r="KD140"/>
  <c r="KJ9"/>
  <c r="KJ140"/>
  <c r="KA58"/>
  <c r="KD36"/>
  <c r="KG140"/>
  <c r="KA9"/>
  <c r="KJ36"/>
  <c r="KA36"/>
  <c r="KF58"/>
  <c r="KG58" s="1"/>
  <c r="KI58"/>
  <c r="KJ58" s="1"/>
  <c r="KL58"/>
  <c r="KM58" s="1"/>
  <c r="KL79"/>
  <c r="KM79" s="1"/>
  <c r="KK113"/>
  <c r="KM113" s="1"/>
  <c r="KM171"/>
  <c r="KL36"/>
  <c r="KM36" s="1"/>
  <c r="KI79"/>
  <c r="KJ79" s="1"/>
  <c r="KH113"/>
  <c r="KJ113" s="1"/>
  <c r="KJ171"/>
  <c r="KF79"/>
  <c r="KG79" s="1"/>
  <c r="KE113"/>
  <c r="KG113" s="1"/>
  <c r="KG171"/>
  <c r="KF36"/>
  <c r="KG36" s="1"/>
  <c r="KC79"/>
  <c r="KD79" s="1"/>
  <c r="KB113"/>
  <c r="KD113" s="1"/>
  <c r="KD171"/>
  <c r="JZ113"/>
  <c r="KA113" s="1"/>
  <c r="JY140"/>
  <c r="KA140" s="1"/>
  <c r="JZ79"/>
  <c r="KA79" s="1"/>
  <c r="KA171"/>
  <c r="DC7" i="3" l="1"/>
  <c r="DB166"/>
  <c r="DC166" s="1"/>
  <c r="O54" i="1" l="1"/>
  <c r="O50" s="1"/>
  <c r="O47" s="1"/>
  <c r="O44" s="1"/>
  <c r="O41" s="1"/>
  <c r="O38" s="1"/>
  <c r="O35" s="1"/>
  <c r="O32" l="1"/>
  <c r="O29" s="1"/>
  <c r="O26" s="1"/>
  <c r="O23" l="1"/>
  <c r="O9" l="1"/>
  <c r="O11" l="1"/>
  <c r="O10"/>
  <c r="O8" s="1"/>
  <c r="O58" s="1"/>
  <c r="CY162" i="3" l="1"/>
  <c r="CX162"/>
  <c r="CY107"/>
  <c r="CX107"/>
  <c r="CY75"/>
  <c r="CX75"/>
  <c r="CY56"/>
  <c r="CX56"/>
  <c r="CY35"/>
  <c r="CX35"/>
  <c r="CX9"/>
  <c r="CY8"/>
  <c r="CX8"/>
  <c r="JW171" i="2"/>
  <c r="JV171"/>
  <c r="JW140"/>
  <c r="JV140"/>
  <c r="JW113"/>
  <c r="JV113"/>
  <c r="JV58"/>
  <c r="JW58"/>
  <c r="JW36"/>
  <c r="JV36"/>
  <c r="JW9"/>
  <c r="JV9"/>
  <c r="JX58" l="1"/>
  <c r="CZ75" i="3"/>
  <c r="JX140" i="2"/>
  <c r="JX113"/>
  <c r="JX36"/>
  <c r="CZ56" i="3"/>
  <c r="CZ162"/>
  <c r="JX9" i="2"/>
  <c r="CX7" i="3"/>
  <c r="CX166" s="1"/>
  <c r="JX171" i="2"/>
  <c r="CZ35" i="3"/>
  <c r="CZ8"/>
  <c r="CY9"/>
  <c r="CY7" s="1"/>
  <c r="JW79" i="2"/>
  <c r="JV79"/>
  <c r="JX79" l="1"/>
  <c r="CZ7" i="3"/>
  <c r="CY166"/>
  <c r="CZ166" s="1"/>
  <c r="JT171" i="2" l="1"/>
  <c r="JS171"/>
  <c r="JT140"/>
  <c r="JS140"/>
  <c r="JT113"/>
  <c r="JS113"/>
  <c r="JT79"/>
  <c r="JT58"/>
  <c r="JS58"/>
  <c r="JT36"/>
  <c r="JS36"/>
  <c r="JT9"/>
  <c r="JS9"/>
  <c r="JQ171"/>
  <c r="JP171"/>
  <c r="JQ140"/>
  <c r="JP140"/>
  <c r="JQ113"/>
  <c r="JP113"/>
  <c r="JQ79"/>
  <c r="JP79"/>
  <c r="JQ58"/>
  <c r="JP58"/>
  <c r="JQ36"/>
  <c r="JP36"/>
  <c r="JQ9"/>
  <c r="JP9"/>
  <c r="JU113" l="1"/>
  <c r="JU140"/>
  <c r="JU58"/>
  <c r="JU36"/>
  <c r="JU9"/>
  <c r="JU171"/>
  <c r="JR9"/>
  <c r="JS79"/>
  <c r="JU79" s="1"/>
  <c r="JR79"/>
  <c r="C81" i="4" l="1"/>
  <c r="B81"/>
  <c r="C85"/>
  <c r="B85"/>
  <c r="C84"/>
  <c r="B84"/>
  <c r="C83"/>
  <c r="B83"/>
  <c r="C94"/>
  <c r="B94"/>
  <c r="C103"/>
  <c r="B103"/>
  <c r="C102"/>
  <c r="B102"/>
  <c r="C101"/>
  <c r="B101"/>
  <c r="C100"/>
  <c r="B100"/>
  <c r="C99"/>
  <c r="B99"/>
  <c r="C98"/>
  <c r="B98"/>
  <c r="C97"/>
  <c r="B97"/>
  <c r="C96"/>
  <c r="B96"/>
  <c r="C116"/>
  <c r="C48" i="1" s="1"/>
  <c r="B116" i="4"/>
  <c r="C123"/>
  <c r="B123"/>
  <c r="C122"/>
  <c r="B122"/>
  <c r="C121"/>
  <c r="B121"/>
  <c r="C120"/>
  <c r="B120"/>
  <c r="C119"/>
  <c r="B119"/>
  <c r="C118"/>
  <c r="B118"/>
  <c r="C125"/>
  <c r="C51" i="1" s="1"/>
  <c r="B125" i="4"/>
  <c r="B51" i="1" s="1"/>
  <c r="B50" s="1"/>
  <c r="U127" i="4"/>
  <c r="V127" s="1"/>
  <c r="T127"/>
  <c r="U124"/>
  <c r="V124" s="1"/>
  <c r="T124"/>
  <c r="U104"/>
  <c r="T104"/>
  <c r="U95"/>
  <c r="U93" s="1"/>
  <c r="T95"/>
  <c r="T93" s="1"/>
  <c r="U82"/>
  <c r="U80" s="1"/>
  <c r="T82"/>
  <c r="T80" s="1"/>
  <c r="U45"/>
  <c r="V45" s="1"/>
  <c r="T45"/>
  <c r="U31"/>
  <c r="V31" s="1"/>
  <c r="T31"/>
  <c r="U9"/>
  <c r="T9"/>
  <c r="R127"/>
  <c r="Q127"/>
  <c r="R124"/>
  <c r="Q124"/>
  <c r="R104"/>
  <c r="Q104"/>
  <c r="R95"/>
  <c r="R93" s="1"/>
  <c r="Q95"/>
  <c r="Q93" s="1"/>
  <c r="R82"/>
  <c r="Q82"/>
  <c r="R80"/>
  <c r="Q80"/>
  <c r="R45"/>
  <c r="Q45"/>
  <c r="R31"/>
  <c r="Q31"/>
  <c r="R9"/>
  <c r="Q9"/>
  <c r="S127" l="1"/>
  <c r="D51" i="1"/>
  <c r="R10" i="4"/>
  <c r="R8" s="1"/>
  <c r="R131" s="1"/>
  <c r="S9"/>
  <c r="T10"/>
  <c r="T8" s="1"/>
  <c r="T131" s="1"/>
  <c r="V9"/>
  <c r="U10"/>
  <c r="U8" s="1"/>
  <c r="U131" s="1"/>
  <c r="Q10"/>
  <c r="Q8" s="1"/>
  <c r="Q131" s="1"/>
  <c r="S131" l="1"/>
  <c r="V131"/>
  <c r="S8"/>
  <c r="V8"/>
  <c r="IT171" i="2"/>
  <c r="DG113"/>
  <c r="DF113"/>
  <c r="DD113"/>
  <c r="DC113"/>
  <c r="DF36"/>
  <c r="DD36"/>
  <c r="DC36"/>
  <c r="EN171"/>
  <c r="EM171"/>
  <c r="EN140"/>
  <c r="EM140"/>
  <c r="EN113"/>
  <c r="EM113"/>
  <c r="EM79"/>
  <c r="EN58"/>
  <c r="EM58"/>
  <c r="EN36"/>
  <c r="EM36"/>
  <c r="EM9"/>
  <c r="DH113" l="1"/>
  <c r="CE58"/>
  <c r="EN9"/>
  <c r="EO9" s="1"/>
  <c r="EN79"/>
  <c r="EO79" s="1"/>
  <c r="DE113"/>
  <c r="DG36"/>
  <c r="DH36" s="1"/>
  <c r="DE36"/>
  <c r="FO171" l="1"/>
  <c r="FN171"/>
  <c r="FR171"/>
  <c r="FQ171"/>
  <c r="HF171"/>
  <c r="HE171"/>
  <c r="HC171"/>
  <c r="HB171"/>
  <c r="IS171"/>
  <c r="IQ171"/>
  <c r="IP171"/>
  <c r="HD171" l="1"/>
  <c r="FS171"/>
  <c r="HG171"/>
  <c r="FP171"/>
  <c r="IM171" l="1"/>
  <c r="FL171"/>
  <c r="FK171"/>
  <c r="JN171" l="1"/>
  <c r="JM171"/>
  <c r="JK171"/>
  <c r="JJ171"/>
  <c r="JF171"/>
  <c r="JN140"/>
  <c r="JM140"/>
  <c r="JK140"/>
  <c r="JJ140"/>
  <c r="JF140"/>
  <c r="JN113"/>
  <c r="JM113"/>
  <c r="JK113"/>
  <c r="JJ113"/>
  <c r="JF113"/>
  <c r="JN79"/>
  <c r="JM79"/>
  <c r="JK79"/>
  <c r="JJ79"/>
  <c r="JF79"/>
  <c r="JN58"/>
  <c r="JM58"/>
  <c r="JK58"/>
  <c r="JJ58"/>
  <c r="JF58"/>
  <c r="JN36"/>
  <c r="JM36"/>
  <c r="JK36"/>
  <c r="JJ36"/>
  <c r="JF36"/>
  <c r="JN9"/>
  <c r="JM9"/>
  <c r="JK9"/>
  <c r="JJ9"/>
  <c r="JF9"/>
  <c r="JD171"/>
  <c r="JC171"/>
  <c r="JA171"/>
  <c r="IZ171"/>
  <c r="IV171"/>
  <c r="JD140"/>
  <c r="JC140"/>
  <c r="JA140"/>
  <c r="IZ140"/>
  <c r="IV140"/>
  <c r="JD113"/>
  <c r="JC113"/>
  <c r="JA113"/>
  <c r="IZ113"/>
  <c r="IV113"/>
  <c r="JD79"/>
  <c r="JC79"/>
  <c r="JA79"/>
  <c r="IZ79"/>
  <c r="IV79"/>
  <c r="JD58"/>
  <c r="JC58"/>
  <c r="JA58"/>
  <c r="IZ58"/>
  <c r="IV58"/>
  <c r="JE58"/>
  <c r="JB58"/>
  <c r="JD36"/>
  <c r="JC36"/>
  <c r="JA36"/>
  <c r="IZ36"/>
  <c r="IV36"/>
  <c r="JD9"/>
  <c r="JC9"/>
  <c r="JA9"/>
  <c r="IZ9"/>
  <c r="IV9"/>
  <c r="JE140" l="1"/>
  <c r="JO36"/>
  <c r="JB140"/>
  <c r="JL9"/>
  <c r="B171"/>
  <c r="JB113"/>
  <c r="JO9"/>
  <c r="JE113"/>
  <c r="JL36"/>
  <c r="IW58"/>
  <c r="IX171"/>
  <c r="JG36"/>
  <c r="JE171"/>
  <c r="JH58"/>
  <c r="JB171"/>
  <c r="IW79"/>
  <c r="IW140"/>
  <c r="JL171"/>
  <c r="JG171"/>
  <c r="JO171"/>
  <c r="IX58"/>
  <c r="JH79"/>
  <c r="JH113"/>
  <c r="IX36"/>
  <c r="JE9"/>
  <c r="IX113"/>
  <c r="JG140"/>
  <c r="IX9"/>
  <c r="IY9" s="1"/>
  <c r="JG79"/>
  <c r="JE36"/>
  <c r="JB9"/>
  <c r="IW36"/>
  <c r="JE79"/>
  <c r="JG58"/>
  <c r="JG113"/>
  <c r="JH140"/>
  <c r="JH171"/>
  <c r="IW171"/>
  <c r="JB36"/>
  <c r="IW9"/>
  <c r="IW113"/>
  <c r="IX140"/>
  <c r="JB79"/>
  <c r="IL171"/>
  <c r="IT140"/>
  <c r="IS140"/>
  <c r="IQ140"/>
  <c r="IP140"/>
  <c r="IL140"/>
  <c r="IT113"/>
  <c r="IS113"/>
  <c r="IQ113"/>
  <c r="IP113"/>
  <c r="IL113"/>
  <c r="IT79"/>
  <c r="IS79"/>
  <c r="IQ79"/>
  <c r="IP79"/>
  <c r="IL79"/>
  <c r="IT58"/>
  <c r="IS58"/>
  <c r="IQ58"/>
  <c r="IP58"/>
  <c r="IL58"/>
  <c r="IU58"/>
  <c r="IR58"/>
  <c r="IT36"/>
  <c r="IS36"/>
  <c r="IQ36"/>
  <c r="IP36"/>
  <c r="IL36"/>
  <c r="IT9"/>
  <c r="IS9"/>
  <c r="IQ9"/>
  <c r="IP9"/>
  <c r="IL9"/>
  <c r="IJ171"/>
  <c r="II171"/>
  <c r="IG171"/>
  <c r="IF171"/>
  <c r="IB171"/>
  <c r="IJ140"/>
  <c r="II140"/>
  <c r="IG140"/>
  <c r="IF140"/>
  <c r="IB140"/>
  <c r="IJ113"/>
  <c r="II113"/>
  <c r="IG113"/>
  <c r="IF113"/>
  <c r="IB113"/>
  <c r="IJ79"/>
  <c r="II79"/>
  <c r="IG79"/>
  <c r="IF79"/>
  <c r="IB79"/>
  <c r="IJ58"/>
  <c r="II58"/>
  <c r="IG58"/>
  <c r="IF58"/>
  <c r="IB58"/>
  <c r="IK58"/>
  <c r="IH58"/>
  <c r="IJ36"/>
  <c r="II36"/>
  <c r="IG36"/>
  <c r="IF36"/>
  <c r="IB36"/>
  <c r="IJ9"/>
  <c r="II9"/>
  <c r="IG9"/>
  <c r="IF9"/>
  <c r="IB9"/>
  <c r="IY58" l="1"/>
  <c r="IY140"/>
  <c r="IU113"/>
  <c r="IR113"/>
  <c r="IR140"/>
  <c r="IY113"/>
  <c r="IY36"/>
  <c r="IR9"/>
  <c r="IU140"/>
  <c r="IM79"/>
  <c r="JI171"/>
  <c r="IX79"/>
  <c r="IY79" s="1"/>
  <c r="IY171"/>
  <c r="IU79"/>
  <c r="IN171"/>
  <c r="IU171"/>
  <c r="IN9"/>
  <c r="IO9" s="1"/>
  <c r="ID113"/>
  <c r="ID36"/>
  <c r="IN58"/>
  <c r="IK79"/>
  <c r="IR171"/>
  <c r="IR36"/>
  <c r="IC36"/>
  <c r="IC140"/>
  <c r="IH9"/>
  <c r="IK36"/>
  <c r="IC58"/>
  <c r="IC79"/>
  <c r="ID171"/>
  <c r="IM36"/>
  <c r="IM140"/>
  <c r="JH36"/>
  <c r="JI36" s="1"/>
  <c r="ID58"/>
  <c r="IH171"/>
  <c r="IN36"/>
  <c r="IM58"/>
  <c r="IN113"/>
  <c r="IN140"/>
  <c r="IK9"/>
  <c r="IC9"/>
  <c r="IC113"/>
  <c r="ID140"/>
  <c r="IC171"/>
  <c r="IM9"/>
  <c r="IH79"/>
  <c r="IK171"/>
  <c r="IU9"/>
  <c r="IU36"/>
  <c r="IR79"/>
  <c r="ID9"/>
  <c r="IE9" s="1"/>
  <c r="IN79"/>
  <c r="IM113"/>
  <c r="IH36"/>
  <c r="IO140" l="1"/>
  <c r="IO79"/>
  <c r="IO58"/>
  <c r="IO113"/>
  <c r="IO36"/>
  <c r="IE36"/>
  <c r="IO171"/>
  <c r="ID79"/>
  <c r="IE79" s="1"/>
  <c r="IE171"/>
  <c r="W162" i="3" l="1"/>
  <c r="J103" i="4" l="1"/>
  <c r="G103"/>
  <c r="J102"/>
  <c r="G102"/>
  <c r="J100"/>
  <c r="G100"/>
  <c r="J99"/>
  <c r="G99"/>
  <c r="J98"/>
  <c r="G98"/>
  <c r="J97"/>
  <c r="G97"/>
  <c r="J96"/>
  <c r="G96"/>
  <c r="GV171" i="2" l="1"/>
  <c r="GU171"/>
  <c r="GS171"/>
  <c r="GR171"/>
  <c r="BQ171"/>
  <c r="AS171"/>
  <c r="AS140"/>
  <c r="AS113"/>
  <c r="AS79"/>
  <c r="AS58"/>
  <c r="AS36"/>
  <c r="AS9"/>
  <c r="AT171"/>
  <c r="BA171"/>
  <c r="AZ171"/>
  <c r="AX171"/>
  <c r="AW171"/>
  <c r="BA140"/>
  <c r="AZ140"/>
  <c r="AX140"/>
  <c r="AW140"/>
  <c r="BA113"/>
  <c r="AZ113"/>
  <c r="AX113"/>
  <c r="AW113"/>
  <c r="BA79"/>
  <c r="AZ79"/>
  <c r="AX79"/>
  <c r="AW79"/>
  <c r="AT79"/>
  <c r="BA58"/>
  <c r="AZ58"/>
  <c r="AX58"/>
  <c r="AW58"/>
  <c r="AU36"/>
  <c r="BA36"/>
  <c r="AZ36"/>
  <c r="AX36"/>
  <c r="AW36"/>
  <c r="BA9"/>
  <c r="AZ9"/>
  <c r="AX9"/>
  <c r="AW9"/>
  <c r="BB79" l="1"/>
  <c r="AY58"/>
  <c r="AY113"/>
  <c r="AY36"/>
  <c r="AY79"/>
  <c r="BB113"/>
  <c r="BB58"/>
  <c r="BB36"/>
  <c r="BB171"/>
  <c r="AU113"/>
  <c r="AU140"/>
  <c r="AU79"/>
  <c r="AT113"/>
  <c r="AU58"/>
  <c r="AT58"/>
  <c r="AT140"/>
  <c r="AY171"/>
  <c r="AU9"/>
  <c r="AT36"/>
  <c r="AU171"/>
  <c r="AT9" l="1"/>
  <c r="AV171"/>
  <c r="FH79"/>
  <c r="FG79"/>
  <c r="FE79"/>
  <c r="FD79"/>
  <c r="FB79"/>
  <c r="FA79"/>
  <c r="DG79"/>
  <c r="DF79"/>
  <c r="DD79"/>
  <c r="DC79"/>
  <c r="DE79" l="1"/>
  <c r="FF79"/>
  <c r="DH79"/>
  <c r="O124" i="4" l="1"/>
  <c r="N124"/>
  <c r="L124"/>
  <c r="K124"/>
  <c r="I124"/>
  <c r="H124"/>
  <c r="F124"/>
  <c r="E124"/>
  <c r="J124" l="1"/>
  <c r="G124"/>
  <c r="O95" l="1"/>
  <c r="N95"/>
  <c r="L95"/>
  <c r="K95"/>
  <c r="I95"/>
  <c r="H95"/>
  <c r="F95"/>
  <c r="E95"/>
  <c r="G95" l="1"/>
  <c r="J95"/>
  <c r="O82" l="1"/>
  <c r="N82"/>
  <c r="L82"/>
  <c r="K82"/>
  <c r="I82"/>
  <c r="H82"/>
  <c r="F82"/>
  <c r="E82"/>
  <c r="EP140" i="2" l="1"/>
  <c r="EP113" l="1"/>
  <c r="CO9" l="1"/>
  <c r="CS9"/>
  <c r="CT9"/>
  <c r="CS36"/>
  <c r="CT36"/>
  <c r="CP36"/>
  <c r="CO58"/>
  <c r="CS58"/>
  <c r="CT58"/>
  <c r="CP58"/>
  <c r="CO79"/>
  <c r="CP79"/>
  <c r="CQ79"/>
  <c r="CS79"/>
  <c r="CT79"/>
  <c r="CO113"/>
  <c r="CS113"/>
  <c r="CT113"/>
  <c r="CO140"/>
  <c r="CS140"/>
  <c r="CT140"/>
  <c r="CP140"/>
  <c r="CQ140"/>
  <c r="CO171"/>
  <c r="CS171"/>
  <c r="CT171"/>
  <c r="CP171"/>
  <c r="CQ171"/>
  <c r="CU58" l="1"/>
  <c r="CP9"/>
  <c r="CP113"/>
  <c r="CQ113"/>
  <c r="CQ58"/>
  <c r="CQ36"/>
  <c r="CQ9"/>
  <c r="CO36"/>
  <c r="D120" i="4" l="1"/>
  <c r="D119"/>
  <c r="D121"/>
  <c r="D123"/>
  <c r="B117"/>
  <c r="B49" i="1" s="1"/>
  <c r="D118" i="4"/>
  <c r="D116"/>
  <c r="C117"/>
  <c r="C49" i="1" s="1"/>
  <c r="D49" l="1"/>
  <c r="D117" i="4"/>
  <c r="C95" l="1"/>
  <c r="D96"/>
  <c r="D98"/>
  <c r="D100"/>
  <c r="D102"/>
  <c r="D103"/>
  <c r="D97"/>
  <c r="D99"/>
  <c r="B95"/>
  <c r="D95" l="1"/>
  <c r="B9" i="2" l="1"/>
  <c r="D125" i="4" l="1"/>
  <c r="H9" l="1"/>
  <c r="I9"/>
  <c r="H31"/>
  <c r="I31"/>
  <c r="H45"/>
  <c r="I45"/>
  <c r="H80"/>
  <c r="I80"/>
  <c r="H93"/>
  <c r="I93"/>
  <c r="H104"/>
  <c r="I104"/>
  <c r="H127"/>
  <c r="I127"/>
  <c r="DN140" i="2"/>
  <c r="DM140"/>
  <c r="J31" i="4" l="1"/>
  <c r="J104"/>
  <c r="J127"/>
  <c r="J93"/>
  <c r="J9"/>
  <c r="H10"/>
  <c r="H8" s="1"/>
  <c r="H131" s="1"/>
  <c r="I10"/>
  <c r="J10" l="1"/>
  <c r="I8"/>
  <c r="I131" s="1"/>
  <c r="J131" s="1"/>
  <c r="HZ9" i="2"/>
  <c r="HY9"/>
  <c r="HW9"/>
  <c r="HV9"/>
  <c r="HP9"/>
  <c r="HO9"/>
  <c r="HM9"/>
  <c r="HL9"/>
  <c r="HF9"/>
  <c r="HE9"/>
  <c r="HC9"/>
  <c r="HB9"/>
  <c r="GU9"/>
  <c r="GS9"/>
  <c r="GR9"/>
  <c r="GL9"/>
  <c r="GK9"/>
  <c r="GI9"/>
  <c r="GH9"/>
  <c r="FR9"/>
  <c r="FQ9"/>
  <c r="FO9"/>
  <c r="FN9"/>
  <c r="EK9"/>
  <c r="EJ9"/>
  <c r="EH9"/>
  <c r="EG9"/>
  <c r="EA9"/>
  <c r="DZ9"/>
  <c r="DX9"/>
  <c r="DW9"/>
  <c r="DQ9"/>
  <c r="DP9"/>
  <c r="DN9"/>
  <c r="DM9"/>
  <c r="DG9"/>
  <c r="DF9"/>
  <c r="DD9"/>
  <c r="DC9"/>
  <c r="CW9"/>
  <c r="CV9"/>
  <c r="CX9" l="1"/>
  <c r="DR9"/>
  <c r="EB9"/>
  <c r="FS9"/>
  <c r="DY9"/>
  <c r="HX9"/>
  <c r="DO9"/>
  <c r="GJ9"/>
  <c r="GT9"/>
  <c r="GM9"/>
  <c r="IA9"/>
  <c r="CU9"/>
  <c r="HQ9"/>
  <c r="DH9"/>
  <c r="EL9"/>
  <c r="HG9"/>
  <c r="FP9"/>
  <c r="HN9"/>
  <c r="DE9"/>
  <c r="EI9"/>
  <c r="HD9"/>
  <c r="J8" i="4"/>
  <c r="GV9" i="2" l="1"/>
  <c r="GW9" l="1"/>
  <c r="GB9"/>
  <c r="FY9"/>
  <c r="FX9"/>
  <c r="FZ9" l="1"/>
  <c r="GA9"/>
  <c r="GC9" l="1"/>
  <c r="CZ171" l="1"/>
  <c r="CI9" l="1"/>
  <c r="HT171" l="1"/>
  <c r="HS171"/>
  <c r="HZ171"/>
  <c r="HY171"/>
  <c r="HW171"/>
  <c r="HV171"/>
  <c r="HY140"/>
  <c r="HV140"/>
  <c r="HZ140"/>
  <c r="HW140"/>
  <c r="HZ113"/>
  <c r="HV113"/>
  <c r="HY113"/>
  <c r="HW113"/>
  <c r="HZ79"/>
  <c r="HY79"/>
  <c r="HW79"/>
  <c r="HV79"/>
  <c r="HZ58"/>
  <c r="HY58"/>
  <c r="HW58"/>
  <c r="HV58"/>
  <c r="IA58"/>
  <c r="HX58"/>
  <c r="HZ36"/>
  <c r="HY36"/>
  <c r="HW36"/>
  <c r="HV36"/>
  <c r="DA171"/>
  <c r="HJ9"/>
  <c r="HP171"/>
  <c r="HO171"/>
  <c r="HM171"/>
  <c r="HL171"/>
  <c r="HP140"/>
  <c r="HO140"/>
  <c r="HM140"/>
  <c r="HL140"/>
  <c r="HP113"/>
  <c r="HO113"/>
  <c r="HM113"/>
  <c r="HL113"/>
  <c r="HP79"/>
  <c r="HO79"/>
  <c r="HM79"/>
  <c r="HL79"/>
  <c r="HP58"/>
  <c r="HO58"/>
  <c r="HM58"/>
  <c r="HL58"/>
  <c r="HQ58"/>
  <c r="HN58"/>
  <c r="HP36"/>
  <c r="HO36"/>
  <c r="HM36"/>
  <c r="HL36"/>
  <c r="HF140"/>
  <c r="HE140"/>
  <c r="HC140"/>
  <c r="HB140"/>
  <c r="HE113"/>
  <c r="HC113"/>
  <c r="HB113"/>
  <c r="HF113"/>
  <c r="HF79"/>
  <c r="HE79"/>
  <c r="HC79"/>
  <c r="HB79"/>
  <c r="HF58"/>
  <c r="HE58"/>
  <c r="HC58"/>
  <c r="HB58"/>
  <c r="HG58"/>
  <c r="HD58"/>
  <c r="HF36"/>
  <c r="HE36"/>
  <c r="HC36"/>
  <c r="HB36"/>
  <c r="GV140"/>
  <c r="GU140"/>
  <c r="GS140"/>
  <c r="GR140"/>
  <c r="GV113"/>
  <c r="GW113" s="1"/>
  <c r="GU113"/>
  <c r="GS113"/>
  <c r="GR113"/>
  <c r="GV79"/>
  <c r="GU79"/>
  <c r="GS79"/>
  <c r="GR79"/>
  <c r="GV58"/>
  <c r="GU58"/>
  <c r="GS58"/>
  <c r="GR58"/>
  <c r="GW58"/>
  <c r="GT58"/>
  <c r="GV36"/>
  <c r="GU36"/>
  <c r="GS36"/>
  <c r="GR36"/>
  <c r="GE36"/>
  <c r="GL171"/>
  <c r="GK171"/>
  <c r="GI171"/>
  <c r="GH171"/>
  <c r="GI140"/>
  <c r="GH140"/>
  <c r="GL140"/>
  <c r="GK140"/>
  <c r="GL113"/>
  <c r="GK113"/>
  <c r="GI113"/>
  <c r="GH113"/>
  <c r="GL79"/>
  <c r="GK79"/>
  <c r="GI79"/>
  <c r="GH79"/>
  <c r="GL58"/>
  <c r="GK58"/>
  <c r="GH58"/>
  <c r="GM58"/>
  <c r="GJ58"/>
  <c r="GI58"/>
  <c r="GL36"/>
  <c r="GK36"/>
  <c r="GI36"/>
  <c r="GH36"/>
  <c r="FU171"/>
  <c r="GB171"/>
  <c r="GA171"/>
  <c r="FY171"/>
  <c r="FX171"/>
  <c r="GB140"/>
  <c r="GA140"/>
  <c r="FY140"/>
  <c r="FX140"/>
  <c r="GB113"/>
  <c r="GA113"/>
  <c r="FY113"/>
  <c r="FX113"/>
  <c r="GB79"/>
  <c r="GA79"/>
  <c r="FY79"/>
  <c r="FX79"/>
  <c r="GB58"/>
  <c r="GA58"/>
  <c r="FY58"/>
  <c r="FX58"/>
  <c r="GC58"/>
  <c r="FZ58"/>
  <c r="GB36"/>
  <c r="GA36"/>
  <c r="FY36"/>
  <c r="FX36"/>
  <c r="EP79"/>
  <c r="EP58"/>
  <c r="EP36"/>
  <c r="EP9"/>
  <c r="EX171"/>
  <c r="EW171"/>
  <c r="EU171"/>
  <c r="ET171"/>
  <c r="EX140"/>
  <c r="EW140"/>
  <c r="EU140"/>
  <c r="ET140"/>
  <c r="EX113"/>
  <c r="EW113"/>
  <c r="EU113"/>
  <c r="ET113"/>
  <c r="EX79"/>
  <c r="EW79"/>
  <c r="EU79"/>
  <c r="EW58"/>
  <c r="EU58"/>
  <c r="EX58"/>
  <c r="EW36"/>
  <c r="EU36"/>
  <c r="EX36"/>
  <c r="EX9"/>
  <c r="EW9"/>
  <c r="EU9"/>
  <c r="ET9"/>
  <c r="E127" i="4"/>
  <c r="O104"/>
  <c r="L104"/>
  <c r="K104"/>
  <c r="E104"/>
  <c r="O93"/>
  <c r="N93"/>
  <c r="K93"/>
  <c r="F93"/>
  <c r="E93"/>
  <c r="O45"/>
  <c r="N45"/>
  <c r="K45"/>
  <c r="E45"/>
  <c r="B124"/>
  <c r="N104"/>
  <c r="F104"/>
  <c r="L93"/>
  <c r="L45"/>
  <c r="F45"/>
  <c r="HN140" i="2" l="1"/>
  <c r="HQ113"/>
  <c r="GT140"/>
  <c r="HN171"/>
  <c r="GT113"/>
  <c r="GW140"/>
  <c r="HN113"/>
  <c r="HQ140"/>
  <c r="HQ171"/>
  <c r="G93" i="4"/>
  <c r="G104"/>
  <c r="IA171" i="2"/>
  <c r="GT171"/>
  <c r="HX171"/>
  <c r="HU171"/>
  <c r="GW171"/>
  <c r="FU113"/>
  <c r="DA9"/>
  <c r="DA140"/>
  <c r="HI79"/>
  <c r="HI140"/>
  <c r="HT9"/>
  <c r="HQ36"/>
  <c r="HS79"/>
  <c r="HS140"/>
  <c r="GY36"/>
  <c r="GY58"/>
  <c r="GY171"/>
  <c r="DA79"/>
  <c r="HT79"/>
  <c r="HT140"/>
  <c r="HI171"/>
  <c r="GZ140"/>
  <c r="HI36"/>
  <c r="HS36"/>
  <c r="GE171"/>
  <c r="GZ9"/>
  <c r="GY79"/>
  <c r="HT58"/>
  <c r="HQ79"/>
  <c r="HJ140"/>
  <c r="HX36"/>
  <c r="HT113"/>
  <c r="HN36"/>
  <c r="GE79"/>
  <c r="GE140"/>
  <c r="CZ36"/>
  <c r="CZ79"/>
  <c r="HJ58"/>
  <c r="FU58"/>
  <c r="HD79"/>
  <c r="GZ58"/>
  <c r="GZ113"/>
  <c r="HJ36"/>
  <c r="HJ79"/>
  <c r="HJ113"/>
  <c r="DA58"/>
  <c r="HN79"/>
  <c r="HX79"/>
  <c r="HD36"/>
  <c r="HS58"/>
  <c r="HS113"/>
  <c r="HS9"/>
  <c r="DA113"/>
  <c r="GO36"/>
  <c r="GO58"/>
  <c r="GO79"/>
  <c r="GO113"/>
  <c r="HG36"/>
  <c r="GZ36"/>
  <c r="GZ79"/>
  <c r="GY140"/>
  <c r="HJ171"/>
  <c r="CZ113"/>
  <c r="IA36"/>
  <c r="GZ171"/>
  <c r="HI58"/>
  <c r="HI113"/>
  <c r="DA36"/>
  <c r="CZ58"/>
  <c r="CZ140"/>
  <c r="HG79"/>
  <c r="IA79"/>
  <c r="CZ9"/>
  <c r="HI9"/>
  <c r="GY113"/>
  <c r="GY9"/>
  <c r="GC36"/>
  <c r="FZ79"/>
  <c r="GJ36"/>
  <c r="GJ79"/>
  <c r="GC79"/>
  <c r="GM79"/>
  <c r="GT36"/>
  <c r="FZ36"/>
  <c r="GT79"/>
  <c r="EV171"/>
  <c r="FU36"/>
  <c r="FU140"/>
  <c r="GE58"/>
  <c r="GE113"/>
  <c r="GO140"/>
  <c r="GO171"/>
  <c r="EV113"/>
  <c r="GW79"/>
  <c r="GM36"/>
  <c r="GW36"/>
  <c r="GO9"/>
  <c r="GE9"/>
  <c r="FU9"/>
  <c r="EQ9"/>
  <c r="EV140"/>
  <c r="ET79"/>
  <c r="EV79" s="1"/>
  <c r="ET58"/>
  <c r="EV58" s="1"/>
  <c r="ET36"/>
  <c r="EV36" s="1"/>
  <c r="B115" i="4"/>
  <c r="B104"/>
  <c r="B93"/>
  <c r="B9"/>
  <c r="HT36" i="2" l="1"/>
  <c r="CV162" i="3"/>
  <c r="CU162"/>
  <c r="CV107"/>
  <c r="CU107"/>
  <c r="CV75"/>
  <c r="CU75"/>
  <c r="CV56"/>
  <c r="CU56"/>
  <c r="CV35"/>
  <c r="CU35"/>
  <c r="CV8"/>
  <c r="CU8"/>
  <c r="DG10" i="2"/>
  <c r="DG8" s="1"/>
  <c r="DF10"/>
  <c r="DF8" s="1"/>
  <c r="DF175" s="1"/>
  <c r="DD10"/>
  <c r="DD8" s="1"/>
  <c r="DD175" s="1"/>
  <c r="DC10"/>
  <c r="DC8" s="1"/>
  <c r="DE8" l="1"/>
  <c r="DC175"/>
  <c r="DE175" s="1"/>
  <c r="DH8"/>
  <c r="DG175"/>
  <c r="DH175" s="1"/>
  <c r="CU9" i="3"/>
  <c r="CU7" s="1"/>
  <c r="CU166" s="1"/>
  <c r="CV9"/>
  <c r="CV7" s="1"/>
  <c r="CV166" s="1"/>
  <c r="CW56"/>
  <c r="CW35"/>
  <c r="CW75"/>
  <c r="CW8"/>
  <c r="CW162"/>
  <c r="CY113" i="2"/>
  <c r="CL113"/>
  <c r="BC113"/>
  <c r="AI113"/>
  <c r="Y113"/>
  <c r="I113"/>
  <c r="CY79"/>
  <c r="CW79"/>
  <c r="CV79"/>
  <c r="CM79"/>
  <c r="CL79"/>
  <c r="CJ79"/>
  <c r="CI79"/>
  <c r="CD79"/>
  <c r="CC79"/>
  <c r="CA79"/>
  <c r="BZ79"/>
  <c r="BT79"/>
  <c r="BQ79"/>
  <c r="BM79"/>
  <c r="BK79"/>
  <c r="BJ79"/>
  <c r="BH79"/>
  <c r="BG79"/>
  <c r="BC79"/>
  <c r="AQ79"/>
  <c r="AP79"/>
  <c r="AN79"/>
  <c r="AM79"/>
  <c r="AI79"/>
  <c r="AG79"/>
  <c r="AD79"/>
  <c r="Y79"/>
  <c r="W79"/>
  <c r="V79"/>
  <c r="T79"/>
  <c r="S79"/>
  <c r="Q79"/>
  <c r="P79"/>
  <c r="N79"/>
  <c r="M79"/>
  <c r="K79"/>
  <c r="J79"/>
  <c r="I79"/>
  <c r="CA113"/>
  <c r="BZ113"/>
  <c r="I9"/>
  <c r="CY171"/>
  <c r="CY140"/>
  <c r="CY58"/>
  <c r="CY36"/>
  <c r="CY9"/>
  <c r="BI79" l="1"/>
  <c r="BL79"/>
  <c r="L79"/>
  <c r="CW7" i="3"/>
  <c r="CW166"/>
  <c r="R79" i="2"/>
  <c r="CB113"/>
  <c r="O79"/>
  <c r="CB79"/>
  <c r="X79"/>
  <c r="U79"/>
  <c r="V9" l="1"/>
  <c r="CW36" l="1"/>
  <c r="CV36"/>
  <c r="CM36"/>
  <c r="CL36"/>
  <c r="CJ36"/>
  <c r="CI36"/>
  <c r="CD36"/>
  <c r="CC36"/>
  <c r="CA36"/>
  <c r="BZ36"/>
  <c r="BT36"/>
  <c r="BQ36"/>
  <c r="BM36"/>
  <c r="BK36"/>
  <c r="BL36" s="1"/>
  <c r="BJ36"/>
  <c r="BH36"/>
  <c r="BG36"/>
  <c r="BC36"/>
  <c r="AQ36"/>
  <c r="AP36"/>
  <c r="AN36"/>
  <c r="AM36"/>
  <c r="AI36"/>
  <c r="AG36"/>
  <c r="AF36"/>
  <c r="AD36"/>
  <c r="AC36"/>
  <c r="Y36"/>
  <c r="W36"/>
  <c r="V36"/>
  <c r="T36"/>
  <c r="S36"/>
  <c r="Q36"/>
  <c r="P36"/>
  <c r="N36"/>
  <c r="M36"/>
  <c r="I36"/>
  <c r="CK36" l="1"/>
  <c r="CN36"/>
  <c r="BI36"/>
  <c r="AE36"/>
  <c r="U36"/>
  <c r="AH36"/>
  <c r="R36"/>
  <c r="X36"/>
  <c r="CB36"/>
  <c r="O36"/>
  <c r="CG36"/>
  <c r="AJ36"/>
  <c r="BN36"/>
  <c r="BX36"/>
  <c r="BE36"/>
  <c r="AK36"/>
  <c r="Z36"/>
  <c r="BD36"/>
  <c r="CF36"/>
  <c r="K36"/>
  <c r="BW36"/>
  <c r="AA36"/>
  <c r="E34" l="1"/>
  <c r="E35"/>
  <c r="C34"/>
  <c r="C35"/>
  <c r="D35" s="1"/>
  <c r="D34"/>
  <c r="J36"/>
  <c r="BY36"/>
  <c r="AB36"/>
  <c r="BU36"/>
  <c r="BV36" s="1"/>
  <c r="C33" l="1"/>
  <c r="D33" s="1"/>
  <c r="E33"/>
  <c r="L36"/>
  <c r="B36"/>
  <c r="BR36"/>
  <c r="BS36" s="1"/>
  <c r="BO36"/>
  <c r="BP36" s="1"/>
  <c r="C31" l="1"/>
  <c r="D31" s="1"/>
  <c r="C30"/>
  <c r="D30" s="1"/>
  <c r="C32"/>
  <c r="D32" s="1"/>
  <c r="E31"/>
  <c r="E30"/>
  <c r="E32"/>
  <c r="C36"/>
  <c r="E29" l="1"/>
  <c r="C29"/>
  <c r="D29" s="1"/>
  <c r="D36"/>
  <c r="EC79"/>
  <c r="EG79"/>
  <c r="EH79"/>
  <c r="EJ79"/>
  <c r="EK79"/>
  <c r="F79"/>
  <c r="G79"/>
  <c r="FJ79"/>
  <c r="FN79"/>
  <c r="FO79"/>
  <c r="FQ79"/>
  <c r="FR79"/>
  <c r="GD79"/>
  <c r="GF79"/>
  <c r="GN79"/>
  <c r="GP79"/>
  <c r="HH79"/>
  <c r="AC79"/>
  <c r="AE79" s="1"/>
  <c r="AF79"/>
  <c r="AH79" s="1"/>
  <c r="AJ79"/>
  <c r="AK79"/>
  <c r="BD79"/>
  <c r="BE79"/>
  <c r="CF79"/>
  <c r="CG79"/>
  <c r="ED79"/>
  <c r="FK79"/>
  <c r="FL79"/>
  <c r="EQ79"/>
  <c r="DP79"/>
  <c r="DN79"/>
  <c r="DM79"/>
  <c r="DI79"/>
  <c r="E28" l="1"/>
  <c r="C28"/>
  <c r="D28" s="1"/>
  <c r="BU79"/>
  <c r="BV79" s="1"/>
  <c r="AA79"/>
  <c r="DK79"/>
  <c r="DJ79"/>
  <c r="BW79"/>
  <c r="BX79"/>
  <c r="FS79"/>
  <c r="H79"/>
  <c r="HK79"/>
  <c r="FP79"/>
  <c r="EI79"/>
  <c r="GQ79"/>
  <c r="EL79"/>
  <c r="DQ79"/>
  <c r="DR79" s="1"/>
  <c r="DO79"/>
  <c r="FM79"/>
  <c r="ER79"/>
  <c r="ES79" s="1"/>
  <c r="GG79"/>
  <c r="EE79"/>
  <c r="EF79" s="1"/>
  <c r="E27" l="1"/>
  <c r="C27"/>
  <c r="BN79"/>
  <c r="Z79"/>
  <c r="BY79"/>
  <c r="BR79"/>
  <c r="BS79" s="1"/>
  <c r="DL79"/>
  <c r="E26" l="1"/>
  <c r="C26"/>
  <c r="AB79"/>
  <c r="B79"/>
  <c r="E79" s="1"/>
  <c r="BO79"/>
  <c r="BP79" s="1"/>
  <c r="C79" l="1"/>
  <c r="D79" l="1"/>
  <c r="CW113" l="1"/>
  <c r="CV113"/>
  <c r="CM113"/>
  <c r="CN113" s="1"/>
  <c r="CJ113"/>
  <c r="CI113"/>
  <c r="CD113"/>
  <c r="CC113"/>
  <c r="BU113"/>
  <c r="BT113"/>
  <c r="BR113"/>
  <c r="BQ113"/>
  <c r="BM113"/>
  <c r="BK113"/>
  <c r="BJ113"/>
  <c r="BH113"/>
  <c r="BG113"/>
  <c r="AQ113"/>
  <c r="AP113"/>
  <c r="AN113"/>
  <c r="AM113"/>
  <c r="AG113"/>
  <c r="AF113"/>
  <c r="AD113"/>
  <c r="AC113"/>
  <c r="W113"/>
  <c r="V113"/>
  <c r="T113"/>
  <c r="Q113"/>
  <c r="P113"/>
  <c r="N113"/>
  <c r="M113"/>
  <c r="CK113" l="1"/>
  <c r="J113"/>
  <c r="S113"/>
  <c r="U113" s="1"/>
  <c r="BV113"/>
  <c r="B82" i="4"/>
  <c r="C82"/>
  <c r="K113" i="2"/>
  <c r="R113"/>
  <c r="X113"/>
  <c r="AH113"/>
  <c r="BS113"/>
  <c r="O113"/>
  <c r="AE113"/>
  <c r="BE113"/>
  <c r="BX113"/>
  <c r="CG113"/>
  <c r="AK113"/>
  <c r="CF113"/>
  <c r="Z113"/>
  <c r="BD113"/>
  <c r="AJ113"/>
  <c r="AA113"/>
  <c r="BN113"/>
  <c r="BO113"/>
  <c r="L113" l="1"/>
  <c r="AB113"/>
  <c r="B80" i="4"/>
  <c r="BW113" i="2"/>
  <c r="BY113" s="1"/>
  <c r="BP113"/>
  <c r="CW140"/>
  <c r="CV140"/>
  <c r="CL140"/>
  <c r="CI140"/>
  <c r="CD140"/>
  <c r="CC140"/>
  <c r="CA140"/>
  <c r="BZ140"/>
  <c r="BU140"/>
  <c r="BT140"/>
  <c r="BR140"/>
  <c r="BQ140"/>
  <c r="BM140"/>
  <c r="BJ140"/>
  <c r="BG140"/>
  <c r="BC140"/>
  <c r="AQ140"/>
  <c r="AP140"/>
  <c r="AN140"/>
  <c r="AM140"/>
  <c r="AI140"/>
  <c r="AF140"/>
  <c r="AD140"/>
  <c r="AC140"/>
  <c r="Y140"/>
  <c r="W140"/>
  <c r="V140"/>
  <c r="T140"/>
  <c r="S140"/>
  <c r="Q140"/>
  <c r="P140"/>
  <c r="N140"/>
  <c r="M140"/>
  <c r="I140"/>
  <c r="C113" l="1"/>
  <c r="AG140"/>
  <c r="AH140" s="1"/>
  <c r="BK140"/>
  <c r="BL140" s="1"/>
  <c r="CM140"/>
  <c r="CN140" s="1"/>
  <c r="BH140"/>
  <c r="BI140" s="1"/>
  <c r="CJ140"/>
  <c r="CK140" s="1"/>
  <c r="U140"/>
  <c r="AE140"/>
  <c r="BS140"/>
  <c r="B113"/>
  <c r="R140"/>
  <c r="X140"/>
  <c r="O140"/>
  <c r="BV140"/>
  <c r="CB140"/>
  <c r="AA140"/>
  <c r="BN140"/>
  <c r="AK140"/>
  <c r="CF140"/>
  <c r="Z140"/>
  <c r="BD140"/>
  <c r="AJ140"/>
  <c r="BW140"/>
  <c r="BO140"/>
  <c r="BX140"/>
  <c r="K140"/>
  <c r="CG140" l="1"/>
  <c r="CH140" s="1"/>
  <c r="BE140"/>
  <c r="BF140" s="1"/>
  <c r="J140"/>
  <c r="D113"/>
  <c r="BP140"/>
  <c r="BY140"/>
  <c r="AB140"/>
  <c r="L140" l="1"/>
  <c r="B140"/>
  <c r="D140" l="1"/>
  <c r="C171" l="1"/>
  <c r="BN58" l="1"/>
  <c r="CM58"/>
  <c r="CL58"/>
  <c r="CJ58"/>
  <c r="CI58"/>
  <c r="CD58"/>
  <c r="CC58"/>
  <c r="CA58"/>
  <c r="BZ58"/>
  <c r="BT58"/>
  <c r="BQ58"/>
  <c r="BM58"/>
  <c r="BK58"/>
  <c r="BJ58"/>
  <c r="BH58"/>
  <c r="BG58"/>
  <c r="BC58"/>
  <c r="AQ58"/>
  <c r="AP58"/>
  <c r="AN58"/>
  <c r="AM58"/>
  <c r="AI58"/>
  <c r="AG58"/>
  <c r="AF58"/>
  <c r="AD58"/>
  <c r="AC58"/>
  <c r="Y58"/>
  <c r="W58"/>
  <c r="V58"/>
  <c r="T58"/>
  <c r="S58"/>
  <c r="Q58"/>
  <c r="P58"/>
  <c r="N58"/>
  <c r="M58"/>
  <c r="I58"/>
  <c r="CK58" l="1"/>
  <c r="CN58"/>
  <c r="CW58"/>
  <c r="CV58"/>
  <c r="R58"/>
  <c r="X58"/>
  <c r="CB58"/>
  <c r="O58"/>
  <c r="U58"/>
  <c r="AH58"/>
  <c r="K58"/>
  <c r="AE58"/>
  <c r="AA58"/>
  <c r="CG58"/>
  <c r="BE58"/>
  <c r="CF58"/>
  <c r="AK58"/>
  <c r="Z58"/>
  <c r="BD58"/>
  <c r="AJ58"/>
  <c r="BW58"/>
  <c r="BX58"/>
  <c r="CX58" l="1"/>
  <c r="J58"/>
  <c r="BY58"/>
  <c r="AB58"/>
  <c r="BR58"/>
  <c r="BS58" s="1"/>
  <c r="BU58"/>
  <c r="BV58" s="1"/>
  <c r="L58" l="1"/>
  <c r="C58"/>
  <c r="B58"/>
  <c r="BO58"/>
  <c r="BP58" s="1"/>
  <c r="D58" l="1"/>
  <c r="CF9" l="1"/>
  <c r="J9"/>
  <c r="K9"/>
  <c r="B9" i="3"/>
  <c r="L9" i="2" l="1"/>
  <c r="B45" i="4" l="1"/>
  <c r="BZ171" i="2" l="1"/>
  <c r="BZ9"/>
  <c r="EQ171"/>
  <c r="AH75" i="3"/>
  <c r="CO75"/>
  <c r="U75"/>
  <c r="T75"/>
  <c r="CJ75"/>
  <c r="CI75"/>
  <c r="CC75"/>
  <c r="BX75"/>
  <c r="BW75"/>
  <c r="BQ75"/>
  <c r="BO75"/>
  <c r="BN75"/>
  <c r="BF75"/>
  <c r="BB75"/>
  <c r="AT75"/>
  <c r="AP75"/>
  <c r="O75"/>
  <c r="N75"/>
  <c r="X75"/>
  <c r="CS75"/>
  <c r="CR75"/>
  <c r="AG75"/>
  <c r="CP75"/>
  <c r="AE75"/>
  <c r="AD75"/>
  <c r="AB75"/>
  <c r="AA75"/>
  <c r="W75"/>
  <c r="CM75"/>
  <c r="CL75"/>
  <c r="CG75"/>
  <c r="CF75"/>
  <c r="CD75"/>
  <c r="CA75"/>
  <c r="BZ75"/>
  <c r="BU75"/>
  <c r="BT75"/>
  <c r="BR75"/>
  <c r="F75"/>
  <c r="E75"/>
  <c r="BL75"/>
  <c r="BK75"/>
  <c r="BI75"/>
  <c r="BH75"/>
  <c r="BE75"/>
  <c r="BC75"/>
  <c r="AZ75"/>
  <c r="AY75"/>
  <c r="AW75"/>
  <c r="AV75"/>
  <c r="AS75"/>
  <c r="AQ75"/>
  <c r="AN75"/>
  <c r="AM75"/>
  <c r="AK75"/>
  <c r="R75"/>
  <c r="Q75"/>
  <c r="I75"/>
  <c r="H75"/>
  <c r="AC75" l="1"/>
  <c r="CQ75"/>
  <c r="BM75"/>
  <c r="P75"/>
  <c r="AI75"/>
  <c r="BG75"/>
  <c r="BV75"/>
  <c r="S75"/>
  <c r="CH75"/>
  <c r="J75"/>
  <c r="BA75"/>
  <c r="G75"/>
  <c r="BD75"/>
  <c r="CB75"/>
  <c r="AU75"/>
  <c r="AO75"/>
  <c r="AX75"/>
  <c r="BS75"/>
  <c r="AF75"/>
  <c r="CT75"/>
  <c r="AR75"/>
  <c r="BW171" i="2"/>
  <c r="BW9"/>
  <c r="CE75" i="3"/>
  <c r="BP75"/>
  <c r="BY75"/>
  <c r="V75"/>
  <c r="Y75"/>
  <c r="Z75" s="1"/>
  <c r="C75" l="1"/>
  <c r="O80" i="4" l="1"/>
  <c r="N80"/>
  <c r="L80"/>
  <c r="K80"/>
  <c r="CS107" i="3"/>
  <c r="AG107"/>
  <c r="CP107"/>
  <c r="AB107"/>
  <c r="U107"/>
  <c r="CM107"/>
  <c r="CJ107"/>
  <c r="BX107"/>
  <c r="BT107"/>
  <c r="BR107"/>
  <c r="BO107"/>
  <c r="BK107"/>
  <c r="BI107"/>
  <c r="BF107"/>
  <c r="AW107"/>
  <c r="AT107"/>
  <c r="AQ107"/>
  <c r="AK107"/>
  <c r="Q107"/>
  <c r="I107"/>
  <c r="H107"/>
  <c r="X107"/>
  <c r="CR107"/>
  <c r="AH107"/>
  <c r="CO107"/>
  <c r="AE107"/>
  <c r="AD107"/>
  <c r="AA107"/>
  <c r="Y107"/>
  <c r="W107"/>
  <c r="T107"/>
  <c r="CL107"/>
  <c r="CI107"/>
  <c r="CG107"/>
  <c r="CF107"/>
  <c r="CD107"/>
  <c r="CC107"/>
  <c r="CA107"/>
  <c r="BZ107"/>
  <c r="BW107"/>
  <c r="BU107"/>
  <c r="BQ107"/>
  <c r="F107"/>
  <c r="E107"/>
  <c r="BN107"/>
  <c r="BL107"/>
  <c r="BH107"/>
  <c r="BE107"/>
  <c r="BC107"/>
  <c r="BB107"/>
  <c r="AZ107"/>
  <c r="AY107"/>
  <c r="AV107"/>
  <c r="AS107"/>
  <c r="AP107"/>
  <c r="AN107"/>
  <c r="AM107"/>
  <c r="R107"/>
  <c r="O107"/>
  <c r="N107"/>
  <c r="C107"/>
  <c r="HR113" i="2"/>
  <c r="HH113"/>
  <c r="GX113"/>
  <c r="GP113"/>
  <c r="GN113"/>
  <c r="GF113"/>
  <c r="GD113"/>
  <c r="FV113"/>
  <c r="FT113"/>
  <c r="FR113"/>
  <c r="FQ113"/>
  <c r="FO113"/>
  <c r="FN113"/>
  <c r="FL113"/>
  <c r="FK113"/>
  <c r="FH113"/>
  <c r="FG113"/>
  <c r="FE113"/>
  <c r="FD113"/>
  <c r="G113"/>
  <c r="F113"/>
  <c r="ER113"/>
  <c r="EQ113"/>
  <c r="EK113"/>
  <c r="EJ113"/>
  <c r="EH113"/>
  <c r="EG113"/>
  <c r="EA113"/>
  <c r="DZ113"/>
  <c r="DX113"/>
  <c r="DW113"/>
  <c r="DQ113"/>
  <c r="DP113"/>
  <c r="DN113"/>
  <c r="DM113"/>
  <c r="FJ113"/>
  <c r="FS113" l="1"/>
  <c r="FP113"/>
  <c r="BD107" i="3"/>
  <c r="Z107"/>
  <c r="BS107"/>
  <c r="AO107"/>
  <c r="AI107"/>
  <c r="S107"/>
  <c r="BA107"/>
  <c r="G107"/>
  <c r="J107"/>
  <c r="AU107"/>
  <c r="AC107"/>
  <c r="BV107"/>
  <c r="BG107"/>
  <c r="CB107"/>
  <c r="CH107"/>
  <c r="AF107"/>
  <c r="AX107"/>
  <c r="BP107"/>
  <c r="CQ107"/>
  <c r="C80" i="4"/>
  <c r="DT113" i="2"/>
  <c r="DK113"/>
  <c r="EE113"/>
  <c r="ES113"/>
  <c r="DU113"/>
  <c r="H113"/>
  <c r="GG113"/>
  <c r="DJ113"/>
  <c r="E113" s="1"/>
  <c r="ED113"/>
  <c r="GQ113"/>
  <c r="BM107" i="3"/>
  <c r="C115" i="4" l="1"/>
  <c r="D115" l="1"/>
  <c r="C22" i="3" l="1"/>
  <c r="CS56" l="1"/>
  <c r="CR56"/>
  <c r="AH56"/>
  <c r="AG56"/>
  <c r="CP56"/>
  <c r="CO56"/>
  <c r="AE56"/>
  <c r="AD56"/>
  <c r="AB56"/>
  <c r="AA56"/>
  <c r="Y56"/>
  <c r="X56"/>
  <c r="W56"/>
  <c r="U56"/>
  <c r="T56"/>
  <c r="CM56"/>
  <c r="CL56"/>
  <c r="CJ56"/>
  <c r="CI56"/>
  <c r="CG56"/>
  <c r="CF56"/>
  <c r="CD56"/>
  <c r="CC56"/>
  <c r="CA56"/>
  <c r="BZ56"/>
  <c r="BX56"/>
  <c r="BW56"/>
  <c r="BU56"/>
  <c r="BT56"/>
  <c r="BR56"/>
  <c r="BQ56"/>
  <c r="F56"/>
  <c r="E56"/>
  <c r="BO56"/>
  <c r="BN56"/>
  <c r="BL56"/>
  <c r="BK56"/>
  <c r="BI56"/>
  <c r="BH56"/>
  <c r="BF56"/>
  <c r="BE56"/>
  <c r="BC56"/>
  <c r="BB56"/>
  <c r="AZ56"/>
  <c r="AY56"/>
  <c r="AW56"/>
  <c r="AV56"/>
  <c r="AT56"/>
  <c r="AS56"/>
  <c r="AQ56"/>
  <c r="AP56"/>
  <c r="AN56"/>
  <c r="AM56"/>
  <c r="AK56"/>
  <c r="R56"/>
  <c r="Q56"/>
  <c r="O56"/>
  <c r="N56"/>
  <c r="I56"/>
  <c r="H56"/>
  <c r="C56"/>
  <c r="HR58" i="2"/>
  <c r="HH58"/>
  <c r="GX58"/>
  <c r="GP58"/>
  <c r="GN58"/>
  <c r="GF58"/>
  <c r="GG58" s="1"/>
  <c r="GD58"/>
  <c r="FV58"/>
  <c r="FT58"/>
  <c r="FR58"/>
  <c r="FQ58"/>
  <c r="FO58"/>
  <c r="FN58"/>
  <c r="FH58"/>
  <c r="FG58"/>
  <c r="FE58"/>
  <c r="FD58"/>
  <c r="EZ58"/>
  <c r="G58"/>
  <c r="F58"/>
  <c r="ER58"/>
  <c r="EK58"/>
  <c r="EJ58"/>
  <c r="EH58"/>
  <c r="EG58"/>
  <c r="EC58"/>
  <c r="EA58"/>
  <c r="DZ58"/>
  <c r="DX58"/>
  <c r="DW58"/>
  <c r="DS58"/>
  <c r="DQ58"/>
  <c r="DP58"/>
  <c r="DN58"/>
  <c r="DM58"/>
  <c r="DI58"/>
  <c r="FS58"/>
  <c r="FP58"/>
  <c r="FJ58"/>
  <c r="AI56" i="3" l="1"/>
  <c r="AX56"/>
  <c r="BD56"/>
  <c r="BP56"/>
  <c r="BS56"/>
  <c r="CK56"/>
  <c r="V56"/>
  <c r="AR56"/>
  <c r="AF56"/>
  <c r="CQ56"/>
  <c r="P56"/>
  <c r="Z56"/>
  <c r="J56"/>
  <c r="BM56"/>
  <c r="AU56"/>
  <c r="BA56"/>
  <c r="BG56"/>
  <c r="AC56"/>
  <c r="G56"/>
  <c r="BV56"/>
  <c r="S56"/>
  <c r="AO56"/>
  <c r="CB56"/>
  <c r="CH56"/>
  <c r="CT56"/>
  <c r="GQ58" i="2"/>
  <c r="FM58"/>
  <c r="DJ58"/>
  <c r="ED58"/>
  <c r="FB58"/>
  <c r="DT58"/>
  <c r="DU58"/>
  <c r="EE58"/>
  <c r="FK58"/>
  <c r="FA58"/>
  <c r="H58"/>
  <c r="DK58"/>
  <c r="FL58"/>
  <c r="EQ58"/>
  <c r="ES58" s="1"/>
  <c r="E58" l="1"/>
  <c r="C45" i="4"/>
  <c r="C93" l="1"/>
  <c r="D93" l="1"/>
  <c r="C124" l="1"/>
  <c r="D124" l="1"/>
  <c r="HR140" i="2" l="1"/>
  <c r="HH140"/>
  <c r="GX140"/>
  <c r="GP140"/>
  <c r="GN140"/>
  <c r="GF140"/>
  <c r="GD140"/>
  <c r="FV140"/>
  <c r="FT140"/>
  <c r="FR140"/>
  <c r="FQ140"/>
  <c r="FO140"/>
  <c r="FN140"/>
  <c r="FL140"/>
  <c r="FK140"/>
  <c r="FH140"/>
  <c r="FG140"/>
  <c r="FE140"/>
  <c r="FD140"/>
  <c r="EZ140"/>
  <c r="G140"/>
  <c r="F140"/>
  <c r="ER140"/>
  <c r="EQ140"/>
  <c r="EK140"/>
  <c r="EJ140"/>
  <c r="EH140"/>
  <c r="EG140"/>
  <c r="EC140"/>
  <c r="EA140"/>
  <c r="DZ140"/>
  <c r="DX140"/>
  <c r="DW140"/>
  <c r="DS140"/>
  <c r="DQ140"/>
  <c r="DP140"/>
  <c r="DI140"/>
  <c r="FJ140"/>
  <c r="FS140" l="1"/>
  <c r="FP140"/>
  <c r="C104" i="4"/>
  <c r="DR140" i="2"/>
  <c r="H140"/>
  <c r="ES140"/>
  <c r="GQ140"/>
  <c r="DK140"/>
  <c r="EE140"/>
  <c r="DJ140"/>
  <c r="ED140"/>
  <c r="HK140"/>
  <c r="DU140"/>
  <c r="FB140"/>
  <c r="DO140"/>
  <c r="FI140"/>
  <c r="DT140"/>
  <c r="FA140"/>
  <c r="E140" l="1"/>
  <c r="D104" i="4"/>
  <c r="DL140" i="2"/>
  <c r="O31" i="4" l="1"/>
  <c r="N31"/>
  <c r="L31"/>
  <c r="K31"/>
  <c r="F31"/>
  <c r="AG35" i="3"/>
  <c r="AE35"/>
  <c r="X35"/>
  <c r="T35"/>
  <c r="CJ35"/>
  <c r="CA35"/>
  <c r="BW35"/>
  <c r="F35"/>
  <c r="BN35"/>
  <c r="BF35"/>
  <c r="BB35"/>
  <c r="AT35"/>
  <c r="AP35"/>
  <c r="N35"/>
  <c r="CS35"/>
  <c r="CR35"/>
  <c r="AH35"/>
  <c r="CP35"/>
  <c r="CO35"/>
  <c r="AD35"/>
  <c r="AB35"/>
  <c r="AA35"/>
  <c r="Y35"/>
  <c r="W35"/>
  <c r="U35"/>
  <c r="CM35"/>
  <c r="CL35"/>
  <c r="CI35"/>
  <c r="CG35"/>
  <c r="CF35"/>
  <c r="CD35"/>
  <c r="CC35"/>
  <c r="BZ35"/>
  <c r="BX35"/>
  <c r="BU35"/>
  <c r="BT35"/>
  <c r="BR35"/>
  <c r="BQ35"/>
  <c r="E35"/>
  <c r="BO35"/>
  <c r="BL35"/>
  <c r="BK35"/>
  <c r="BI35"/>
  <c r="BH35"/>
  <c r="BE35"/>
  <c r="BC35"/>
  <c r="AZ35"/>
  <c r="AY35"/>
  <c r="AW35"/>
  <c r="AV35"/>
  <c r="AS35"/>
  <c r="AQ35"/>
  <c r="AN35"/>
  <c r="AM35"/>
  <c r="AK35"/>
  <c r="R35"/>
  <c r="Q35"/>
  <c r="O35"/>
  <c r="I35"/>
  <c r="H35"/>
  <c r="HR36" i="2"/>
  <c r="HH36"/>
  <c r="GX36"/>
  <c r="GP36"/>
  <c r="GN36"/>
  <c r="GF36"/>
  <c r="GD36"/>
  <c r="FV36"/>
  <c r="FT36"/>
  <c r="FR36"/>
  <c r="FQ36"/>
  <c r="FO36"/>
  <c r="FN36"/>
  <c r="FH36"/>
  <c r="FG36"/>
  <c r="FE36"/>
  <c r="FD36"/>
  <c r="EZ36"/>
  <c r="G36"/>
  <c r="F36"/>
  <c r="ER36"/>
  <c r="EK36"/>
  <c r="EJ36"/>
  <c r="EH36"/>
  <c r="EG36"/>
  <c r="EC36"/>
  <c r="EA36"/>
  <c r="DZ36"/>
  <c r="DX36"/>
  <c r="DW36"/>
  <c r="DS36"/>
  <c r="DQ36"/>
  <c r="DP36"/>
  <c r="DN36"/>
  <c r="DM36"/>
  <c r="DI36"/>
  <c r="FJ36"/>
  <c r="CQ35" i="3" l="1"/>
  <c r="CT35"/>
  <c r="Z35"/>
  <c r="BY35"/>
  <c r="AO35"/>
  <c r="AX35"/>
  <c r="BM35"/>
  <c r="BS35"/>
  <c r="CH35"/>
  <c r="BD35"/>
  <c r="J35"/>
  <c r="AC35"/>
  <c r="BA35"/>
  <c r="BJ35"/>
  <c r="BV35"/>
  <c r="BG35"/>
  <c r="CB35"/>
  <c r="AF35"/>
  <c r="AU35"/>
  <c r="G35"/>
  <c r="V35"/>
  <c r="P35"/>
  <c r="S35"/>
  <c r="AR35"/>
  <c r="BP35"/>
  <c r="CK35"/>
  <c r="AI35"/>
  <c r="FK36" i="2"/>
  <c r="DK36"/>
  <c r="EE36"/>
  <c r="DU36"/>
  <c r="FA36"/>
  <c r="ED36"/>
  <c r="FB36"/>
  <c r="DJ36"/>
  <c r="DR36"/>
  <c r="FL36"/>
  <c r="FP36"/>
  <c r="GQ36"/>
  <c r="H36"/>
  <c r="FS36"/>
  <c r="DT36"/>
  <c r="EQ36"/>
  <c r="C31" i="4"/>
  <c r="C35" i="3"/>
  <c r="DO36" i="2"/>
  <c r="E36" l="1"/>
  <c r="FM36"/>
  <c r="ES36"/>
  <c r="DL36"/>
  <c r="W8" i="3" l="1"/>
  <c r="FL9" i="2" l="1"/>
  <c r="FK9"/>
  <c r="FM9" l="1"/>
  <c r="H162" i="3" l="1"/>
  <c r="I162"/>
  <c r="N162"/>
  <c r="O162"/>
  <c r="Q162"/>
  <c r="R162"/>
  <c r="AK162"/>
  <c r="AN162"/>
  <c r="AP162"/>
  <c r="AQ162"/>
  <c r="AS162"/>
  <c r="AT162"/>
  <c r="AV162"/>
  <c r="AW162"/>
  <c r="AY162"/>
  <c r="AZ162"/>
  <c r="BB162"/>
  <c r="BC162"/>
  <c r="BE162"/>
  <c r="BF162"/>
  <c r="BH162"/>
  <c r="BI162"/>
  <c r="BK162"/>
  <c r="BL162"/>
  <c r="BN162"/>
  <c r="BO162"/>
  <c r="E162"/>
  <c r="F162"/>
  <c r="BQ162"/>
  <c r="BR162"/>
  <c r="BT162"/>
  <c r="BU162"/>
  <c r="BW162"/>
  <c r="BX162"/>
  <c r="BZ162"/>
  <c r="CA162"/>
  <c r="CC162"/>
  <c r="CD162"/>
  <c r="CF162"/>
  <c r="CG162"/>
  <c r="CI162"/>
  <c r="CJ162"/>
  <c r="CL162"/>
  <c r="CM162"/>
  <c r="T162"/>
  <c r="U162"/>
  <c r="X162"/>
  <c r="Y162"/>
  <c r="AA162"/>
  <c r="AB162"/>
  <c r="AD162"/>
  <c r="AE162"/>
  <c r="CO162"/>
  <c r="CP162"/>
  <c r="AG162"/>
  <c r="AH162"/>
  <c r="CR162"/>
  <c r="CS162"/>
  <c r="BD162" l="1"/>
  <c r="AR162"/>
  <c r="AC162"/>
  <c r="BV162"/>
  <c r="Z162"/>
  <c r="AI162"/>
  <c r="CH162"/>
  <c r="BP162"/>
  <c r="J162"/>
  <c r="CQ162"/>
  <c r="CN162"/>
  <c r="BS162"/>
  <c r="BA162"/>
  <c r="AU162"/>
  <c r="AF162"/>
  <c r="CE162"/>
  <c r="BY162"/>
  <c r="BM162"/>
  <c r="BG162"/>
  <c r="P162"/>
  <c r="V162"/>
  <c r="CK162"/>
  <c r="CB162"/>
  <c r="BJ162"/>
  <c r="AX162"/>
  <c r="CT162"/>
  <c r="HR171" i="2" l="1"/>
  <c r="HR9"/>
  <c r="HH9" l="1"/>
  <c r="GX9"/>
  <c r="GN9"/>
  <c r="GD9"/>
  <c r="FT9"/>
  <c r="FJ9"/>
  <c r="EZ9"/>
  <c r="F9"/>
  <c r="EC9"/>
  <c r="DS9"/>
  <c r="DI9"/>
  <c r="BM9"/>
  <c r="BC9"/>
  <c r="AI9"/>
  <c r="Y9"/>
  <c r="S9"/>
  <c r="FJ171" l="1"/>
  <c r="HH171"/>
  <c r="GX171"/>
  <c r="CS9" i="3"/>
  <c r="CR9"/>
  <c r="CS8"/>
  <c r="CR8"/>
  <c r="CS7" l="1"/>
  <c r="CS166" s="1"/>
  <c r="HK9" i="2"/>
  <c r="CT8" i="3"/>
  <c r="CR7"/>
  <c r="CT7" l="1"/>
  <c r="CR166"/>
  <c r="CT166" s="1"/>
  <c r="O127" i="4" l="1"/>
  <c r="P127" s="1"/>
  <c r="N127"/>
  <c r="O10"/>
  <c r="N10"/>
  <c r="N9"/>
  <c r="AH9" i="3"/>
  <c r="AG9"/>
  <c r="AH8"/>
  <c r="AG8"/>
  <c r="GP171" i="2"/>
  <c r="GN171"/>
  <c r="GP9"/>
  <c r="GF171"/>
  <c r="GD171"/>
  <c r="GF9"/>
  <c r="FV171"/>
  <c r="FT171"/>
  <c r="FV9"/>
  <c r="L127" i="4"/>
  <c r="K9"/>
  <c r="EZ171" i="2"/>
  <c r="DS171"/>
  <c r="L10" i="4" l="1"/>
  <c r="GQ171" i="2"/>
  <c r="N8" i="4"/>
  <c r="N131" s="1"/>
  <c r="AG7" i="3"/>
  <c r="AG166" s="1"/>
  <c r="AH7"/>
  <c r="AH166" s="1"/>
  <c r="GG9" i="2"/>
  <c r="AI8" i="3"/>
  <c r="FW9" i="2"/>
  <c r="DB9"/>
  <c r="O9" i="4"/>
  <c r="GQ9" i="2"/>
  <c r="K10" i="4"/>
  <c r="K8" s="1"/>
  <c r="L9"/>
  <c r="O8" l="1"/>
  <c r="O131" s="1"/>
  <c r="P131" s="1"/>
  <c r="P9"/>
  <c r="L8"/>
  <c r="L131" s="1"/>
  <c r="AI166" i="3"/>
  <c r="AI7"/>
  <c r="M10" i="4"/>
  <c r="P8" l="1"/>
  <c r="M8"/>
  <c r="CP9" i="3" l="1"/>
  <c r="CO9"/>
  <c r="CP8"/>
  <c r="CO8"/>
  <c r="CO7" l="1"/>
  <c r="CO166" s="1"/>
  <c r="CQ8"/>
  <c r="CP7"/>
  <c r="CQ7" l="1"/>
  <c r="CP166"/>
  <c r="CQ166" s="1"/>
  <c r="DQ171" i="2" l="1"/>
  <c r="DP171"/>
  <c r="DM171"/>
  <c r="DI171"/>
  <c r="CW171"/>
  <c r="CV171"/>
  <c r="DR171" l="1"/>
  <c r="DO171"/>
  <c r="DJ171"/>
  <c r="DK9"/>
  <c r="DK171"/>
  <c r="FB171"/>
  <c r="FA171"/>
  <c r="FB9"/>
  <c r="FA9"/>
  <c r="DJ9"/>
  <c r="FH171"/>
  <c r="FG171"/>
  <c r="FH9"/>
  <c r="FG9"/>
  <c r="FE171"/>
  <c r="FD171"/>
  <c r="FE9"/>
  <c r="FD9"/>
  <c r="FF9" l="1"/>
  <c r="FC9"/>
  <c r="FI9"/>
  <c r="X8" i="3" l="1"/>
  <c r="H8" l="1"/>
  <c r="I8"/>
  <c r="N8"/>
  <c r="O8"/>
  <c r="Q8"/>
  <c r="R8"/>
  <c r="AK8"/>
  <c r="AN8"/>
  <c r="AP8"/>
  <c r="AQ8"/>
  <c r="AS8"/>
  <c r="AT8"/>
  <c r="AV8"/>
  <c r="AW8"/>
  <c r="AZ8"/>
  <c r="BB8"/>
  <c r="BC8"/>
  <c r="BE8"/>
  <c r="BF8"/>
  <c r="BH8"/>
  <c r="BI8"/>
  <c r="BL8"/>
  <c r="BN8"/>
  <c r="BO8"/>
  <c r="E8"/>
  <c r="F8"/>
  <c r="BQ8"/>
  <c r="BR8"/>
  <c r="BT8"/>
  <c r="BU8"/>
  <c r="BW8"/>
  <c r="BX8"/>
  <c r="CA8"/>
  <c r="CC8"/>
  <c r="CD8"/>
  <c r="CG8"/>
  <c r="CI8"/>
  <c r="CJ8"/>
  <c r="CL8"/>
  <c r="CM8"/>
  <c r="T8"/>
  <c r="U8"/>
  <c r="Y8"/>
  <c r="AA8"/>
  <c r="AB8"/>
  <c r="AD8"/>
  <c r="AE8"/>
  <c r="H9"/>
  <c r="I9"/>
  <c r="N9"/>
  <c r="O9"/>
  <c r="Q9"/>
  <c r="AJ9"/>
  <c r="AK9"/>
  <c r="AM9"/>
  <c r="AN9"/>
  <c r="AP9"/>
  <c r="AQ9"/>
  <c r="AS9"/>
  <c r="AT9"/>
  <c r="AV9"/>
  <c r="AW9"/>
  <c r="AY9"/>
  <c r="AZ9"/>
  <c r="BB9"/>
  <c r="BC9"/>
  <c r="BE9"/>
  <c r="BF9"/>
  <c r="BH9"/>
  <c r="BI9"/>
  <c r="BK9"/>
  <c r="BL9"/>
  <c r="BN9"/>
  <c r="BO9"/>
  <c r="E9"/>
  <c r="F9"/>
  <c r="BQ9"/>
  <c r="BR9"/>
  <c r="BT9"/>
  <c r="BU9"/>
  <c r="BW9"/>
  <c r="BX9"/>
  <c r="BZ9"/>
  <c r="CA9"/>
  <c r="CC9"/>
  <c r="CD9"/>
  <c r="CF9"/>
  <c r="CG9"/>
  <c r="CI9"/>
  <c r="CJ9"/>
  <c r="CL9"/>
  <c r="CM9"/>
  <c r="T9"/>
  <c r="U9"/>
  <c r="W9"/>
  <c r="W7" s="1"/>
  <c r="W166" s="1"/>
  <c r="X9"/>
  <c r="X7" s="1"/>
  <c r="Y9"/>
  <c r="AA9"/>
  <c r="AB9"/>
  <c r="AD9"/>
  <c r="AE9"/>
  <c r="CC7" l="1"/>
  <c r="BQ7"/>
  <c r="BH7"/>
  <c r="AV7"/>
  <c r="N7"/>
  <c r="BT7"/>
  <c r="Z8"/>
  <c r="CK8"/>
  <c r="CE8"/>
  <c r="BY8"/>
  <c r="BS8"/>
  <c r="BP8"/>
  <c r="BJ8"/>
  <c r="BD8"/>
  <c r="AX8"/>
  <c r="AR8"/>
  <c r="BV8"/>
  <c r="G8"/>
  <c r="BG8"/>
  <c r="AU8"/>
  <c r="CG7"/>
  <c r="AB7"/>
  <c r="O7"/>
  <c r="AC8"/>
  <c r="V8"/>
  <c r="J8"/>
  <c r="CJ7"/>
  <c r="BX7"/>
  <c r="BO7"/>
  <c r="AQ7"/>
  <c r="Y7"/>
  <c r="Z7" s="1"/>
  <c r="AF8"/>
  <c r="BU7"/>
  <c r="BL7"/>
  <c r="BL166" s="1"/>
  <c r="P8"/>
  <c r="H7"/>
  <c r="T7"/>
  <c r="Q7"/>
  <c r="AE7"/>
  <c r="AA7"/>
  <c r="BF7"/>
  <c r="AZ7"/>
  <c r="AT7"/>
  <c r="AP7"/>
  <c r="CL7"/>
  <c r="CD7"/>
  <c r="CM7"/>
  <c r="BW7"/>
  <c r="E7"/>
  <c r="AK7"/>
  <c r="AD7"/>
  <c r="BE7"/>
  <c r="AS7"/>
  <c r="AN7"/>
  <c r="U7"/>
  <c r="CI7"/>
  <c r="CA7"/>
  <c r="BR7"/>
  <c r="BB7"/>
  <c r="F7"/>
  <c r="BN7"/>
  <c r="BI7"/>
  <c r="BC7"/>
  <c r="AW7"/>
  <c r="I7"/>
  <c r="C8"/>
  <c r="AX7" l="1"/>
  <c r="CE7"/>
  <c r="BS7"/>
  <c r="BJ7"/>
  <c r="BV7"/>
  <c r="P7"/>
  <c r="BG7"/>
  <c r="AF7"/>
  <c r="AR7"/>
  <c r="BY7"/>
  <c r="AC7"/>
  <c r="BD7"/>
  <c r="AU7"/>
  <c r="J7"/>
  <c r="G7"/>
  <c r="V7"/>
  <c r="BP7"/>
  <c r="CK7"/>
  <c r="I171" i="2"/>
  <c r="J171"/>
  <c r="K171"/>
  <c r="M171"/>
  <c r="N171"/>
  <c r="P171"/>
  <c r="Q171"/>
  <c r="S171"/>
  <c r="T171"/>
  <c r="V171"/>
  <c r="W171"/>
  <c r="Y171"/>
  <c r="Z171"/>
  <c r="AC171"/>
  <c r="AD171"/>
  <c r="AF171"/>
  <c r="AG171"/>
  <c r="AI171"/>
  <c r="AJ171"/>
  <c r="AM171"/>
  <c r="AN171"/>
  <c r="AP171"/>
  <c r="AQ171"/>
  <c r="BC171"/>
  <c r="BD171"/>
  <c r="BE171"/>
  <c r="BG171"/>
  <c r="BH171"/>
  <c r="BJ171"/>
  <c r="BK171"/>
  <c r="BM171"/>
  <c r="BN171"/>
  <c r="BO171"/>
  <c r="BR171"/>
  <c r="BT171"/>
  <c r="BU171"/>
  <c r="BX171"/>
  <c r="CA171"/>
  <c r="CC171"/>
  <c r="CD171"/>
  <c r="CG171"/>
  <c r="CI171"/>
  <c r="CJ171"/>
  <c r="CL171"/>
  <c r="CM171"/>
  <c r="DT171"/>
  <c r="DW171"/>
  <c r="DX171"/>
  <c r="DZ171"/>
  <c r="EA171"/>
  <c r="EC171"/>
  <c r="ED171"/>
  <c r="EE171"/>
  <c r="EG171"/>
  <c r="EH171"/>
  <c r="EJ171"/>
  <c r="EK171"/>
  <c r="ER171"/>
  <c r="F171"/>
  <c r="G171"/>
  <c r="EE9"/>
  <c r="DU9"/>
  <c r="CG9"/>
  <c r="CF171"/>
  <c r="BX9"/>
  <c r="BO9"/>
  <c r="BD9"/>
  <c r="AK171"/>
  <c r="AA9"/>
  <c r="Z9"/>
  <c r="M9"/>
  <c r="N9"/>
  <c r="P9"/>
  <c r="Q9"/>
  <c r="T9"/>
  <c r="W9"/>
  <c r="AC9"/>
  <c r="AD9"/>
  <c r="AF9"/>
  <c r="AG9"/>
  <c r="AM9"/>
  <c r="AN9"/>
  <c r="AP9"/>
  <c r="AQ9"/>
  <c r="BE9"/>
  <c r="BG9"/>
  <c r="BH9"/>
  <c r="BJ9"/>
  <c r="BK9"/>
  <c r="BN9"/>
  <c r="BQ9"/>
  <c r="BR9"/>
  <c r="BT9"/>
  <c r="BU9"/>
  <c r="CA9"/>
  <c r="CC9"/>
  <c r="CD9"/>
  <c r="CJ9"/>
  <c r="CL9"/>
  <c r="CM9"/>
  <c r="ED9"/>
  <c r="ER9"/>
  <c r="E9" i="4"/>
  <c r="F9"/>
  <c r="F127"/>
  <c r="C9"/>
  <c r="E171" i="2" l="1"/>
  <c r="G127" i="4"/>
  <c r="G9"/>
  <c r="CH171" i="2"/>
  <c r="BI9"/>
  <c r="X9"/>
  <c r="DY171"/>
  <c r="CK171"/>
  <c r="EB171"/>
  <c r="CN171"/>
  <c r="ES171"/>
  <c r="BY171"/>
  <c r="BV171"/>
  <c r="BP171"/>
  <c r="AR171"/>
  <c r="AH171"/>
  <c r="U171"/>
  <c r="CB171"/>
  <c r="BS171"/>
  <c r="AO171"/>
  <c r="AE171"/>
  <c r="BF9"/>
  <c r="BL9"/>
  <c r="O9"/>
  <c r="CH9"/>
  <c r="U9"/>
  <c r="ES9"/>
  <c r="CK9"/>
  <c r="R9"/>
  <c r="H9"/>
  <c r="CN9"/>
  <c r="EF9"/>
  <c r="AH9"/>
  <c r="AB9"/>
  <c r="AE9"/>
  <c r="AL171"/>
  <c r="DU171"/>
  <c r="AA171"/>
  <c r="DT9"/>
  <c r="DV9" s="1"/>
  <c r="C127" i="4"/>
  <c r="DV171" i="2" l="1"/>
  <c r="AB171"/>
  <c r="C10" i="4"/>
  <c r="D9"/>
  <c r="D171" i="2" l="1"/>
  <c r="I50" i="1" l="1"/>
  <c r="I47" s="1"/>
  <c r="L50"/>
  <c r="L47" l="1"/>
  <c r="DV6" i="2"/>
  <c r="F10" i="4" l="1"/>
  <c r="F8" l="1"/>
  <c r="F131" s="1"/>
  <c r="C8"/>
  <c r="C131" l="1"/>
  <c r="R9" i="3" l="1"/>
  <c r="R7" l="1"/>
  <c r="S7" s="1"/>
  <c r="S9"/>
  <c r="C9"/>
  <c r="C7" l="1"/>
  <c r="C166" s="1"/>
  <c r="D9"/>
  <c r="AT166" l="1"/>
  <c r="CI166"/>
  <c r="CC166"/>
  <c r="Q166"/>
  <c r="BR166"/>
  <c r="BN166"/>
  <c r="AK166"/>
  <c r="BW166"/>
  <c r="U166"/>
  <c r="CL166"/>
  <c r="AA166"/>
  <c r="N166"/>
  <c r="BE166"/>
  <c r="AN166"/>
  <c r="BH166"/>
  <c r="CA166"/>
  <c r="BB166"/>
  <c r="E166"/>
  <c r="AV166"/>
  <c r="AD166"/>
  <c r="H166"/>
  <c r="AP166"/>
  <c r="BT166"/>
  <c r="F166" l="1"/>
  <c r="AS166"/>
  <c r="AU166" s="1"/>
  <c r="BQ166"/>
  <c r="BS166" s="1"/>
  <c r="CM166"/>
  <c r="CN166" s="1"/>
  <c r="CG166"/>
  <c r="X166"/>
  <c r="BC166"/>
  <c r="BD166" l="1"/>
  <c r="G166"/>
  <c r="R166"/>
  <c r="S166" s="1"/>
  <c r="T166"/>
  <c r="V166" s="1"/>
  <c r="BI166"/>
  <c r="BJ166" s="1"/>
  <c r="AB166"/>
  <c r="AQ166"/>
  <c r="BX166"/>
  <c r="BY166" s="1"/>
  <c r="O166"/>
  <c r="P166" s="1"/>
  <c r="Y166"/>
  <c r="AW166"/>
  <c r="AX166" s="1"/>
  <c r="BO166"/>
  <c r="BP166" s="1"/>
  <c r="CD166"/>
  <c r="CE166" s="1"/>
  <c r="I166"/>
  <c r="J166" s="1"/>
  <c r="AE166"/>
  <c r="AF166" s="1"/>
  <c r="BU166"/>
  <c r="CJ166"/>
  <c r="CK166" s="1"/>
  <c r="AZ166"/>
  <c r="BF166"/>
  <c r="BG166" s="1"/>
  <c r="Z166" l="1"/>
  <c r="BV166"/>
  <c r="AC166"/>
  <c r="AR166"/>
  <c r="H54" i="1" l="1"/>
  <c r="H50" l="1"/>
  <c r="J50" l="1"/>
  <c r="H44" l="1"/>
  <c r="H41" s="1"/>
  <c r="H38" s="1"/>
  <c r="H35" s="1"/>
  <c r="H32" s="1"/>
  <c r="H29" s="1"/>
  <c r="H26" l="1"/>
  <c r="H23" l="1"/>
  <c r="H11" l="1"/>
  <c r="H10"/>
  <c r="K50" l="1"/>
  <c r="E31" i="4"/>
  <c r="G31" s="1"/>
  <c r="K47" i="1" l="1"/>
  <c r="M50"/>
  <c r="E10" i="4"/>
  <c r="G10" s="1"/>
  <c r="B10"/>
  <c r="M47" i="1" l="1"/>
  <c r="K44"/>
  <c r="E8" i="4"/>
  <c r="B31"/>
  <c r="D31" s="1"/>
  <c r="B8"/>
  <c r="D10"/>
  <c r="K41" i="1" l="1"/>
  <c r="G8" i="4"/>
  <c r="E131"/>
  <c r="G131" s="1"/>
  <c r="D8"/>
  <c r="K38" i="1" l="1"/>
  <c r="B127" i="4"/>
  <c r="K127"/>
  <c r="K35" i="1" l="1"/>
  <c r="M127" i="4"/>
  <c r="K131"/>
  <c r="M131" s="1"/>
  <c r="B131"/>
  <c r="D127"/>
  <c r="K32" i="1" l="1"/>
  <c r="K26"/>
  <c r="D131" i="4"/>
  <c r="K29" i="1" l="1"/>
  <c r="K23"/>
  <c r="K9"/>
  <c r="AJ56" i="3"/>
  <c r="AL56" s="1"/>
  <c r="K11" i="1" l="1"/>
  <c r="K10"/>
  <c r="K8" s="1"/>
  <c r="B56" i="3"/>
  <c r="D56" l="1"/>
  <c r="AL75" l="1"/>
  <c r="AJ75"/>
  <c r="B75" l="1"/>
  <c r="D75" l="1"/>
  <c r="AJ107" l="1"/>
  <c r="AL107" s="1"/>
  <c r="B107" l="1"/>
  <c r="D107" l="1"/>
  <c r="B132" l="1"/>
  <c r="D132" l="1"/>
  <c r="AJ162" l="1"/>
  <c r="AL162" l="1"/>
  <c r="AJ35" l="1"/>
  <c r="AL35" s="1"/>
  <c r="AJ8"/>
  <c r="AJ7" s="1"/>
  <c r="AL7" l="1"/>
  <c r="AJ166"/>
  <c r="AL8"/>
  <c r="B35"/>
  <c r="AL166" l="1"/>
  <c r="D35"/>
  <c r="AM162" l="1"/>
  <c r="AO162" s="1"/>
  <c r="B162" l="1"/>
  <c r="D162" l="1"/>
  <c r="AM8" l="1"/>
  <c r="AM7" s="1"/>
  <c r="AM166" l="1"/>
  <c r="AO7"/>
  <c r="AO8"/>
  <c r="AO166" l="1"/>
  <c r="AY8"/>
  <c r="AY7" s="1"/>
  <c r="AY166" l="1"/>
  <c r="BA7"/>
  <c r="BA8"/>
  <c r="BA166" l="1"/>
  <c r="BK8"/>
  <c r="BK7" s="1"/>
  <c r="BM7" l="1"/>
  <c r="BK166"/>
  <c r="BM8"/>
  <c r="BM166" l="1"/>
  <c r="CF8" l="1"/>
  <c r="CH8" s="1"/>
  <c r="CF7" l="1"/>
  <c r="CF166" l="1"/>
  <c r="CH166" s="1"/>
  <c r="CH7"/>
  <c r="BZ8"/>
  <c r="BZ7" s="1"/>
  <c r="BZ166" l="1"/>
  <c r="CB166" s="1"/>
  <c r="CB7"/>
  <c r="CB8"/>
  <c r="B22"/>
  <c r="B8"/>
  <c r="B7" l="1"/>
  <c r="D8"/>
  <c r="D22"/>
  <c r="B166" l="1"/>
  <c r="D7"/>
  <c r="D166" l="1"/>
  <c r="F50" i="1" l="1"/>
  <c r="F47" l="1"/>
  <c r="C47" l="1"/>
  <c r="F41" l="1"/>
  <c r="F38" l="1"/>
  <c r="F35" l="1"/>
  <c r="C38"/>
  <c r="C35" l="1"/>
  <c r="F32"/>
  <c r="C32" l="1"/>
  <c r="F29"/>
  <c r="C29" l="1"/>
  <c r="F26"/>
  <c r="C26" l="1"/>
  <c r="F23"/>
  <c r="C23" l="1"/>
  <c r="F20"/>
  <c r="F17" l="1"/>
  <c r="C17" l="1"/>
  <c r="F14"/>
  <c r="F9"/>
  <c r="F11" l="1"/>
  <c r="F10"/>
  <c r="F8" s="1"/>
  <c r="C11" l="1"/>
  <c r="B54" l="1"/>
  <c r="B44"/>
  <c r="B38"/>
  <c r="B35"/>
  <c r="D35" s="1"/>
  <c r="B32"/>
  <c r="D32" s="1"/>
  <c r="B29"/>
  <c r="B26"/>
  <c r="B23"/>
  <c r="D23" s="1"/>
  <c r="B17"/>
  <c r="B11"/>
  <c r="C54"/>
  <c r="C50"/>
  <c r="L44"/>
  <c r="M44" s="1"/>
  <c r="L41"/>
  <c r="M41" s="1"/>
  <c r="L38"/>
  <c r="M38" s="1"/>
  <c r="L35"/>
  <c r="M35" s="1"/>
  <c r="L32"/>
  <c r="M32" s="1"/>
  <c r="L29"/>
  <c r="L26"/>
  <c r="M26" s="1"/>
  <c r="L23"/>
  <c r="M23" s="1"/>
  <c r="L9"/>
  <c r="M9" s="1"/>
  <c r="L10"/>
  <c r="I44"/>
  <c r="J44" s="1"/>
  <c r="I41"/>
  <c r="J41" s="1"/>
  <c r="I38"/>
  <c r="J38" s="1"/>
  <c r="I35"/>
  <c r="J35" s="1"/>
  <c r="I32"/>
  <c r="J32" s="1"/>
  <c r="I29"/>
  <c r="J29" s="1"/>
  <c r="I26"/>
  <c r="J26" s="1"/>
  <c r="I23"/>
  <c r="J23" s="1"/>
  <c r="I11"/>
  <c r="J11" s="1"/>
  <c r="I9"/>
  <c r="I10"/>
  <c r="N54"/>
  <c r="N50"/>
  <c r="N47"/>
  <c r="N44"/>
  <c r="N41"/>
  <c r="N38"/>
  <c r="N35"/>
  <c r="P35" s="1"/>
  <c r="N32"/>
  <c r="N29"/>
  <c r="N26"/>
  <c r="N23"/>
  <c r="P23" s="1"/>
  <c r="N9"/>
  <c r="P9" s="1"/>
  <c r="N10"/>
  <c r="R54"/>
  <c r="R50"/>
  <c r="R47"/>
  <c r="R44"/>
  <c r="R41"/>
  <c r="R38"/>
  <c r="R35"/>
  <c r="R32"/>
  <c r="R29"/>
  <c r="R26"/>
  <c r="R23"/>
  <c r="R9"/>
  <c r="R10"/>
  <c r="Q54"/>
  <c r="Q50"/>
  <c r="S50" s="1"/>
  <c r="Q47"/>
  <c r="Q44"/>
  <c r="Q41"/>
  <c r="Q38"/>
  <c r="Q35"/>
  <c r="Q32"/>
  <c r="Q29"/>
  <c r="Q26"/>
  <c r="Q23"/>
  <c r="Q9"/>
  <c r="Q10"/>
  <c r="P26"/>
  <c r="M29"/>
  <c r="L11"/>
  <c r="M11" s="1"/>
  <c r="R11"/>
  <c r="Q11"/>
  <c r="N11"/>
  <c r="E10"/>
  <c r="E14"/>
  <c r="E11"/>
  <c r="G11" s="1"/>
  <c r="E54"/>
  <c r="G50"/>
  <c r="E44"/>
  <c r="E41"/>
  <c r="E38"/>
  <c r="G38" s="1"/>
  <c r="E35"/>
  <c r="E32"/>
  <c r="E29"/>
  <c r="E26"/>
  <c r="G26" s="1"/>
  <c r="E23"/>
  <c r="E20"/>
  <c r="E17"/>
  <c r="S38" l="1"/>
  <c r="G17"/>
  <c r="G14"/>
  <c r="S47"/>
  <c r="D50"/>
  <c r="I8"/>
  <c r="S29"/>
  <c r="S41"/>
  <c r="S35"/>
  <c r="S54"/>
  <c r="S11"/>
  <c r="S26"/>
  <c r="D26"/>
  <c r="D38"/>
  <c r="S23"/>
  <c r="S44"/>
  <c r="D29"/>
  <c r="D44"/>
  <c r="D54"/>
  <c r="D17"/>
  <c r="G32"/>
  <c r="G20"/>
  <c r="G44"/>
  <c r="S32"/>
  <c r="G29"/>
  <c r="Q8"/>
  <c r="Q58" s="1"/>
  <c r="R8"/>
  <c r="R58" s="1"/>
  <c r="N8"/>
  <c r="P8" s="1"/>
  <c r="L8"/>
  <c r="M8" s="1"/>
  <c r="G41"/>
  <c r="G35"/>
  <c r="D11"/>
  <c r="G23"/>
  <c r="S9"/>
  <c r="N58" l="1"/>
  <c r="P58" s="1"/>
  <c r="S58"/>
  <c r="S8"/>
  <c r="K54"/>
  <c r="F54"/>
  <c r="G54" s="1"/>
  <c r="L54"/>
  <c r="I54"/>
  <c r="J54" s="1"/>
  <c r="K58" l="1"/>
  <c r="M54"/>
  <c r="I58"/>
  <c r="L58"/>
  <c r="F58"/>
  <c r="M58" l="1"/>
  <c r="LG128" i="2"/>
  <c r="LG10"/>
  <c r="LG8" s="1"/>
  <c r="KU128"/>
  <c r="JG128"/>
  <c r="LC128"/>
  <c r="LD128"/>
  <c r="KR128"/>
  <c r="KX128"/>
  <c r="JS128"/>
  <c r="EN128"/>
  <c r="JK128"/>
  <c r="AX128"/>
  <c r="CQ128"/>
  <c r="GD128"/>
  <c r="FH128"/>
  <c r="Z128"/>
  <c r="AF128"/>
  <c r="LF128"/>
  <c r="KT128"/>
  <c r="KK128"/>
  <c r="JY128"/>
  <c r="ET128"/>
  <c r="KB128"/>
  <c r="EM128"/>
  <c r="CO128"/>
  <c r="GN128"/>
  <c r="GQ128" s="1"/>
  <c r="IC128"/>
  <c r="JZ128"/>
  <c r="KL128"/>
  <c r="EX128"/>
  <c r="EK128"/>
  <c r="CW128"/>
  <c r="GX128"/>
  <c r="FT128"/>
  <c r="DJ128"/>
  <c r="DZ128"/>
  <c r="BM128"/>
  <c r="BN128"/>
  <c r="BC128"/>
  <c r="EE128"/>
  <c r="AU128"/>
  <c r="DW128"/>
  <c r="AP128"/>
  <c r="BZ128"/>
  <c r="IV128"/>
  <c r="IX128"/>
  <c r="HH128"/>
  <c r="HK128" s="1"/>
  <c r="JH128"/>
  <c r="EQ128"/>
  <c r="CL128"/>
  <c r="M128"/>
  <c r="LA128"/>
  <c r="IW128"/>
  <c r="AZ128"/>
  <c r="KQ128"/>
  <c r="JJ128"/>
  <c r="FA128"/>
  <c r="JT128"/>
  <c r="JU128" s="1"/>
  <c r="EP128"/>
  <c r="DP128"/>
  <c r="BJ128"/>
  <c r="JM128"/>
  <c r="CV128"/>
  <c r="BQ128"/>
  <c r="EG128"/>
  <c r="CA128"/>
  <c r="AW128"/>
  <c r="JP128"/>
  <c r="AN128"/>
  <c r="IM128"/>
  <c r="KO128"/>
  <c r="ID128"/>
  <c r="BA128"/>
  <c r="AT128"/>
  <c r="DX128"/>
  <c r="DI128"/>
  <c r="BT128"/>
  <c r="AM128"/>
  <c r="AJ128"/>
  <c r="BK128"/>
  <c r="BO128"/>
  <c r="CF128"/>
  <c r="FB128"/>
  <c r="CM128"/>
  <c r="BD128"/>
  <c r="CG128"/>
  <c r="BE128"/>
  <c r="FE128"/>
  <c r="CI128"/>
  <c r="AD128"/>
  <c r="AQ128"/>
  <c r="AG128"/>
  <c r="AH128" s="1"/>
  <c r="CJ128"/>
  <c r="CK128" s="1"/>
  <c r="S128"/>
  <c r="LI128"/>
  <c r="IL128"/>
  <c r="KH128"/>
  <c r="CP128"/>
  <c r="KI128"/>
  <c r="JQ128"/>
  <c r="ED128"/>
  <c r="AC128"/>
  <c r="AA128"/>
  <c r="AB128" s="1"/>
  <c r="W128"/>
  <c r="Q128"/>
  <c r="D138"/>
  <c r="BP128" l="1"/>
  <c r="KM128"/>
  <c r="CN128"/>
  <c r="B130"/>
  <c r="E130" s="1"/>
  <c r="IY128"/>
  <c r="KJ128"/>
  <c r="BL128"/>
  <c r="KA128"/>
  <c r="AE128"/>
  <c r="DY128"/>
  <c r="CB128"/>
  <c r="LG175"/>
  <c r="IE128"/>
  <c r="T128"/>
  <c r="U128" s="1"/>
  <c r="LI10"/>
  <c r="K128"/>
  <c r="BU128"/>
  <c r="BV128" s="1"/>
  <c r="BR128"/>
  <c r="BS128" s="1"/>
  <c r="FD128"/>
  <c r="P128"/>
  <c r="R128" s="1"/>
  <c r="EH128"/>
  <c r="J128"/>
  <c r="IN128"/>
  <c r="IO128" s="1"/>
  <c r="ER128"/>
  <c r="ES128" s="1"/>
  <c r="DN128"/>
  <c r="CD128"/>
  <c r="KZ128"/>
  <c r="BG128"/>
  <c r="EJ128"/>
  <c r="I128"/>
  <c r="CT128"/>
  <c r="IB128"/>
  <c r="DM128"/>
  <c r="CS128"/>
  <c r="C130"/>
  <c r="BX128"/>
  <c r="DU128"/>
  <c r="KC128"/>
  <c r="KD128" s="1"/>
  <c r="DK128"/>
  <c r="DL128" s="1"/>
  <c r="CY128"/>
  <c r="F128"/>
  <c r="H128" s="1"/>
  <c r="HR128"/>
  <c r="FG128"/>
  <c r="KF128"/>
  <c r="EA128"/>
  <c r="EB128" s="1"/>
  <c r="EW128"/>
  <c r="N128"/>
  <c r="O128" s="1"/>
  <c r="JW128"/>
  <c r="DQ128"/>
  <c r="DR128" s="1"/>
  <c r="JN128"/>
  <c r="KE128"/>
  <c r="KW128"/>
  <c r="BW128"/>
  <c r="KN128"/>
  <c r="CC128"/>
  <c r="AK128"/>
  <c r="V128"/>
  <c r="X128" s="1"/>
  <c r="DT128"/>
  <c r="BH128"/>
  <c r="JV128"/>
  <c r="EU128"/>
  <c r="EV128" s="1"/>
  <c r="BI128" l="1"/>
  <c r="B128"/>
  <c r="E128" s="1"/>
  <c r="B43" i="1"/>
  <c r="B41" s="1"/>
  <c r="BY128" i="2"/>
  <c r="L128"/>
  <c r="C128"/>
  <c r="C43" i="1"/>
  <c r="D130" i="2"/>
  <c r="LK10"/>
  <c r="LI8"/>
  <c r="KG128"/>
  <c r="JX128"/>
  <c r="DV128"/>
  <c r="DO128"/>
  <c r="D128" l="1"/>
  <c r="D43" i="1"/>
  <c r="C41"/>
  <c r="LI175" i="2"/>
  <c r="LK175" s="1"/>
  <c r="LK8"/>
  <c r="D41" i="1" l="1"/>
  <c r="DD49" i="2"/>
  <c r="DG49"/>
  <c r="DF49"/>
  <c r="Y49"/>
  <c r="AI49"/>
  <c r="DS49"/>
  <c r="FH49"/>
  <c r="DC49"/>
  <c r="LC10"/>
  <c r="LC8" s="1"/>
  <c r="LC175" s="1"/>
  <c r="KZ49"/>
  <c r="KT49"/>
  <c r="KW49"/>
  <c r="GY49"/>
  <c r="CP49"/>
  <c r="KE49"/>
  <c r="ET49"/>
  <c r="CY49"/>
  <c r="AS49"/>
  <c r="AF49"/>
  <c r="IV49"/>
  <c r="FG49"/>
  <c r="EC49"/>
  <c r="CI49"/>
  <c r="BQ49"/>
  <c r="AW49"/>
  <c r="BN49"/>
  <c r="DJ49"/>
  <c r="KN49"/>
  <c r="JS49"/>
  <c r="JF49"/>
  <c r="EW49"/>
  <c r="CS49"/>
  <c r="AX49"/>
  <c r="AY49" s="1"/>
  <c r="AM49"/>
  <c r="KK49"/>
  <c r="JY49"/>
  <c r="HR49"/>
  <c r="EG49"/>
  <c r="CL49"/>
  <c r="GE49"/>
  <c r="KH49"/>
  <c r="JM49"/>
  <c r="GX49"/>
  <c r="BM49"/>
  <c r="AN49"/>
  <c r="DW49"/>
  <c r="CO49"/>
  <c r="P49"/>
  <c r="EP49"/>
  <c r="BG49"/>
  <c r="S49"/>
  <c r="KB49"/>
  <c r="JP49"/>
  <c r="IL49"/>
  <c r="EM49"/>
  <c r="BJ49"/>
  <c r="AP49"/>
  <c r="EQ49"/>
  <c r="CC49"/>
  <c r="CZ49"/>
  <c r="IC49"/>
  <c r="IM49"/>
  <c r="BD49"/>
  <c r="GO49"/>
  <c r="AK49"/>
  <c r="AJ49"/>
  <c r="AU49"/>
  <c r="HS49"/>
  <c r="BW49"/>
  <c r="HT49"/>
  <c r="DA49"/>
  <c r="CJ49"/>
  <c r="G49"/>
  <c r="HJ49"/>
  <c r="CD49"/>
  <c r="KF49"/>
  <c r="KG49" s="1"/>
  <c r="Q49"/>
  <c r="F49"/>
  <c r="HH49"/>
  <c r="JN49"/>
  <c r="ID49"/>
  <c r="CM49"/>
  <c r="DZ49"/>
  <c r="EB49" s="1"/>
  <c r="EX49"/>
  <c r="JH49"/>
  <c r="W49"/>
  <c r="CQ49"/>
  <c r="BH49"/>
  <c r="GP49"/>
  <c r="BA49"/>
  <c r="AD49"/>
  <c r="AA49"/>
  <c r="IX49"/>
  <c r="DQ49"/>
  <c r="AG49"/>
  <c r="AH49" s="1"/>
  <c r="GF49"/>
  <c r="EE49"/>
  <c r="FV49"/>
  <c r="EH49"/>
  <c r="DU49"/>
  <c r="CT49"/>
  <c r="BE49"/>
  <c r="FE49"/>
  <c r="BK49"/>
  <c r="JK49"/>
  <c r="EN49"/>
  <c r="T49"/>
  <c r="U49" s="1"/>
  <c r="DK49"/>
  <c r="GN49"/>
  <c r="N49"/>
  <c r="CW49"/>
  <c r="JQ49"/>
  <c r="GD49"/>
  <c r="FT49"/>
  <c r="K49"/>
  <c r="D52"/>
  <c r="R49" l="1"/>
  <c r="DE49"/>
  <c r="DH49"/>
  <c r="KI49"/>
  <c r="KJ49" s="1"/>
  <c r="LA49"/>
  <c r="LB49" s="1"/>
  <c r="JT49"/>
  <c r="JU49" s="1"/>
  <c r="DX49"/>
  <c r="DY49" s="1"/>
  <c r="JZ49"/>
  <c r="KA49" s="1"/>
  <c r="IN49"/>
  <c r="IO49" s="1"/>
  <c r="EZ49"/>
  <c r="KR49"/>
  <c r="C51"/>
  <c r="GQ49"/>
  <c r="J49"/>
  <c r="KL49"/>
  <c r="KM49" s="1"/>
  <c r="CA49"/>
  <c r="EU49"/>
  <c r="EV49" s="1"/>
  <c r="LD10"/>
  <c r="LD49"/>
  <c r="KX49"/>
  <c r="KY49" s="1"/>
  <c r="FB49"/>
  <c r="DN49"/>
  <c r="H49"/>
  <c r="LF10"/>
  <c r="LF49"/>
  <c r="LH49" s="1"/>
  <c r="BX49"/>
  <c r="BY49" s="1"/>
  <c r="BR49"/>
  <c r="BS49" s="1"/>
  <c r="KC49"/>
  <c r="KD49" s="1"/>
  <c r="KO49"/>
  <c r="KP49" s="1"/>
  <c r="ER49"/>
  <c r="ES49" s="1"/>
  <c r="BU49"/>
  <c r="KU49"/>
  <c r="KV49" s="1"/>
  <c r="BO49"/>
  <c r="BP49" s="1"/>
  <c r="EK49"/>
  <c r="B51"/>
  <c r="E51" s="1"/>
  <c r="HI49"/>
  <c r="Z49"/>
  <c r="AB49" s="1"/>
  <c r="FA49"/>
  <c r="I49"/>
  <c r="ED49"/>
  <c r="BZ49"/>
  <c r="AZ49"/>
  <c r="BB49" s="1"/>
  <c r="V49"/>
  <c r="X49" s="1"/>
  <c r="DI49"/>
  <c r="FU49"/>
  <c r="DT49"/>
  <c r="GZ49"/>
  <c r="CF49"/>
  <c r="AQ49"/>
  <c r="IB49"/>
  <c r="DM49"/>
  <c r="KQ49"/>
  <c r="M49"/>
  <c r="O49" s="1"/>
  <c r="BT49"/>
  <c r="AC49"/>
  <c r="AE49" s="1"/>
  <c r="LC49"/>
  <c r="JG49"/>
  <c r="JV49"/>
  <c r="AT49"/>
  <c r="JW49"/>
  <c r="FD49"/>
  <c r="CG49"/>
  <c r="IW49"/>
  <c r="IY49" s="1"/>
  <c r="BC49"/>
  <c r="EJ49"/>
  <c r="DP49"/>
  <c r="JJ49"/>
  <c r="CV49"/>
  <c r="E49" l="1"/>
  <c r="B22" i="1"/>
  <c r="B49" i="2"/>
  <c r="KS49"/>
  <c r="C49"/>
  <c r="D51"/>
  <c r="C22" i="1"/>
  <c r="LE49" i="2"/>
  <c r="LH10"/>
  <c r="LF8"/>
  <c r="CB49"/>
  <c r="LD8"/>
  <c r="LE10"/>
  <c r="JX49"/>
  <c r="BV49"/>
  <c r="L49"/>
  <c r="D22" i="1" l="1"/>
  <c r="C20"/>
  <c r="B20"/>
  <c r="D49" i="2"/>
  <c r="LE8"/>
  <c r="LD175"/>
  <c r="LE175" s="1"/>
  <c r="LF175"/>
  <c r="LH175" s="1"/>
  <c r="LH8"/>
  <c r="D20" i="1" l="1"/>
  <c r="JG10" i="2"/>
  <c r="DZ23"/>
  <c r="CL23"/>
  <c r="AJ10"/>
  <c r="HE10"/>
  <c r="HE8" s="1"/>
  <c r="HE175" s="1"/>
  <c r="EE23"/>
  <c r="EH23"/>
  <c r="EH10"/>
  <c r="EH8" s="1"/>
  <c r="IJ23"/>
  <c r="BU23"/>
  <c r="BU10"/>
  <c r="KZ23"/>
  <c r="KZ10"/>
  <c r="KZ8" s="1"/>
  <c r="KZ175" s="1"/>
  <c r="KT23"/>
  <c r="KT10"/>
  <c r="KT8" s="1"/>
  <c r="KT175" s="1"/>
  <c r="KW23"/>
  <c r="KW10"/>
  <c r="KW8" s="1"/>
  <c r="KW175" s="1"/>
  <c r="KN23"/>
  <c r="KN10"/>
  <c r="KN8" s="1"/>
  <c r="KN175" s="1"/>
  <c r="KE23"/>
  <c r="KK23"/>
  <c r="KH23"/>
  <c r="KH10"/>
  <c r="KH8" s="1"/>
  <c r="KH175" s="1"/>
  <c r="KB23"/>
  <c r="KQ23"/>
  <c r="JY10"/>
  <c r="JY8" s="1"/>
  <c r="JY175" s="1"/>
  <c r="JV23"/>
  <c r="JV10"/>
  <c r="JV8" s="1"/>
  <c r="JV175" s="1"/>
  <c r="JS23"/>
  <c r="JP10"/>
  <c r="JP8" s="1"/>
  <c r="JP175" s="1"/>
  <c r="EM23"/>
  <c r="EM10"/>
  <c r="EM8" s="1"/>
  <c r="EM175" s="1"/>
  <c r="JM10"/>
  <c r="JM8" s="1"/>
  <c r="JM175" s="1"/>
  <c r="IZ23"/>
  <c r="IZ10"/>
  <c r="IZ8" s="1"/>
  <c r="IZ175" s="1"/>
  <c r="JJ10"/>
  <c r="JJ8" s="1"/>
  <c r="JJ175" s="1"/>
  <c r="JF23"/>
  <c r="IV10"/>
  <c r="IV8" s="1"/>
  <c r="IV175" s="1"/>
  <c r="JC23"/>
  <c r="IB23"/>
  <c r="IB10"/>
  <c r="IB8" s="1"/>
  <c r="IB175" s="1"/>
  <c r="JA10"/>
  <c r="JA8" s="1"/>
  <c r="IS10"/>
  <c r="IS8" s="1"/>
  <c r="IS175" s="1"/>
  <c r="IF23"/>
  <c r="IF10"/>
  <c r="IF8" s="1"/>
  <c r="IF175" s="1"/>
  <c r="IP23"/>
  <c r="IW23"/>
  <c r="IW10"/>
  <c r="IW8" s="1"/>
  <c r="IW175" s="1"/>
  <c r="IL10"/>
  <c r="IL8" s="1"/>
  <c r="IL175" s="1"/>
  <c r="II10"/>
  <c r="II8" s="1"/>
  <c r="II175" s="1"/>
  <c r="IM10"/>
  <c r="IM8" s="1"/>
  <c r="IM175" s="1"/>
  <c r="IC23"/>
  <c r="AT23"/>
  <c r="AT10"/>
  <c r="AT8" s="1"/>
  <c r="AT175" s="1"/>
  <c r="BQ23"/>
  <c r="AU23"/>
  <c r="AZ23"/>
  <c r="AZ10"/>
  <c r="AZ8" s="1"/>
  <c r="AZ175" s="1"/>
  <c r="BA10"/>
  <c r="BA8" s="1"/>
  <c r="BA175" s="1"/>
  <c r="AX10"/>
  <c r="AX8" s="1"/>
  <c r="AX175" s="1"/>
  <c r="AW10"/>
  <c r="AW8" s="1"/>
  <c r="AW175" s="1"/>
  <c r="AS23"/>
  <c r="AX23"/>
  <c r="HO10"/>
  <c r="HO8" s="1"/>
  <c r="HO175" s="1"/>
  <c r="GX23"/>
  <c r="GX10"/>
  <c r="GX8" s="1"/>
  <c r="GX175" s="1"/>
  <c r="GR23"/>
  <c r="GA23"/>
  <c r="GA10"/>
  <c r="GA8" s="1"/>
  <c r="GA175" s="1"/>
  <c r="FG10"/>
  <c r="FG8" s="1"/>
  <c r="FG175" s="1"/>
  <c r="EJ23"/>
  <c r="DS23"/>
  <c r="DM10"/>
  <c r="DM8" s="1"/>
  <c r="DM175" s="1"/>
  <c r="CV23"/>
  <c r="CV10"/>
  <c r="CV8" s="1"/>
  <c r="CV175" s="1"/>
  <c r="BC23"/>
  <c r="BC10"/>
  <c r="BC8" s="1"/>
  <c r="BC175" s="1"/>
  <c r="AM10"/>
  <c r="AM8" s="1"/>
  <c r="AM175" s="1"/>
  <c r="V23"/>
  <c r="V10"/>
  <c r="V8" s="1"/>
  <c r="V175" s="1"/>
  <c r="P23"/>
  <c r="I10"/>
  <c r="I8" s="1"/>
  <c r="I175" s="1"/>
  <c r="HY23"/>
  <c r="HY10"/>
  <c r="HY8" s="1"/>
  <c r="HY175" s="1"/>
  <c r="HH10"/>
  <c r="HH8" s="1"/>
  <c r="HH175" s="1"/>
  <c r="HB23"/>
  <c r="GK23"/>
  <c r="GK10"/>
  <c r="GK8" s="1"/>
  <c r="GK175" s="1"/>
  <c r="FT10"/>
  <c r="FT8" s="1"/>
  <c r="FT175" s="1"/>
  <c r="FN23"/>
  <c r="FN10"/>
  <c r="FN8" s="1"/>
  <c r="FN175" s="1"/>
  <c r="EZ23"/>
  <c r="EZ10"/>
  <c r="EZ8" s="1"/>
  <c r="EZ175" s="1"/>
  <c r="EC23"/>
  <c r="EC10"/>
  <c r="EC8" s="1"/>
  <c r="EC175" s="1"/>
  <c r="DW10"/>
  <c r="DW8" s="1"/>
  <c r="DW175" s="1"/>
  <c r="CO23"/>
  <c r="CO10"/>
  <c r="CO8" s="1"/>
  <c r="CO175" s="1"/>
  <c r="CI10"/>
  <c r="CI8" s="1"/>
  <c r="CI175" s="1"/>
  <c r="BZ10"/>
  <c r="BZ8" s="1"/>
  <c r="BZ175" s="1"/>
  <c r="BM23"/>
  <c r="BM10"/>
  <c r="BM8" s="1"/>
  <c r="BM175" s="1"/>
  <c r="BG10"/>
  <c r="BG8" s="1"/>
  <c r="BG175" s="1"/>
  <c r="AN23"/>
  <c r="EW23"/>
  <c r="EW10"/>
  <c r="EW8" s="1"/>
  <c r="EW175" s="1"/>
  <c r="AF23"/>
  <c r="HR10"/>
  <c r="HR8" s="1"/>
  <c r="HR175" s="1"/>
  <c r="HL23"/>
  <c r="HL10"/>
  <c r="HL8" s="1"/>
  <c r="HL175" s="1"/>
  <c r="GU10"/>
  <c r="GU8" s="1"/>
  <c r="GU175" s="1"/>
  <c r="GD23"/>
  <c r="GD10"/>
  <c r="GD8" s="1"/>
  <c r="GD175" s="1"/>
  <c r="FX10"/>
  <c r="FX8" s="1"/>
  <c r="FX175" s="1"/>
  <c r="FD10"/>
  <c r="FD8" s="1"/>
  <c r="FD175" s="1"/>
  <c r="EP23"/>
  <c r="EP10"/>
  <c r="EP8" s="1"/>
  <c r="EP175" s="1"/>
  <c r="EG10"/>
  <c r="EG8" s="1"/>
  <c r="EG175" s="1"/>
  <c r="DP10"/>
  <c r="DP8" s="1"/>
  <c r="DP175" s="1"/>
  <c r="CY10"/>
  <c r="CY8" s="1"/>
  <c r="CY175" s="1"/>
  <c r="CS23"/>
  <c r="CS10"/>
  <c r="CS8" s="1"/>
  <c r="CS175" s="1"/>
  <c r="AP23"/>
  <c r="Y23"/>
  <c r="Y10"/>
  <c r="Y8" s="1"/>
  <c r="Y175" s="1"/>
  <c r="S23"/>
  <c r="M23"/>
  <c r="M10"/>
  <c r="M8" s="1"/>
  <c r="M175" s="1"/>
  <c r="BJ23"/>
  <c r="BJ10"/>
  <c r="BJ8" s="1"/>
  <c r="BJ175" s="1"/>
  <c r="AI23"/>
  <c r="GN10"/>
  <c r="GN8" s="1"/>
  <c r="GN175" s="1"/>
  <c r="GH23"/>
  <c r="GH10"/>
  <c r="GH8" s="1"/>
  <c r="GH175" s="1"/>
  <c r="FQ10"/>
  <c r="FQ8" s="1"/>
  <c r="FQ175" s="1"/>
  <c r="FK10"/>
  <c r="FK8" s="1"/>
  <c r="FK175" s="1"/>
  <c r="F10"/>
  <c r="F8" s="1"/>
  <c r="F175" s="1"/>
  <c r="ET10"/>
  <c r="ET8" s="1"/>
  <c r="ET175" s="1"/>
  <c r="DI10"/>
  <c r="DI8" s="1"/>
  <c r="DI175" s="1"/>
  <c r="BT10"/>
  <c r="BT8" s="1"/>
  <c r="BT175" s="1"/>
  <c r="AQ23"/>
  <c r="AQ10"/>
  <c r="AQ8" s="1"/>
  <c r="AQ175" s="1"/>
  <c r="AC23"/>
  <c r="GO23"/>
  <c r="GO10"/>
  <c r="GO8" s="1"/>
  <c r="GO175" s="1"/>
  <c r="CP23"/>
  <c r="CP10"/>
  <c r="CP8" s="1"/>
  <c r="CP175" s="1"/>
  <c r="DJ23"/>
  <c r="DJ10"/>
  <c r="DJ8" s="1"/>
  <c r="DJ175" s="1"/>
  <c r="DT10"/>
  <c r="DT8" s="1"/>
  <c r="DT175" s="1"/>
  <c r="HI23"/>
  <c r="HI10"/>
  <c r="HI8" s="1"/>
  <c r="HI175" s="1"/>
  <c r="BW23"/>
  <c r="CZ23"/>
  <c r="CZ10"/>
  <c r="CZ8" s="1"/>
  <c r="GE23"/>
  <c r="GE10"/>
  <c r="GE8" s="1"/>
  <c r="GE175" s="1"/>
  <c r="BN23"/>
  <c r="BN10"/>
  <c r="BN8" s="1"/>
  <c r="BN175" s="1"/>
  <c r="HC10"/>
  <c r="HC8" s="1"/>
  <c r="HC23"/>
  <c r="BD23"/>
  <c r="BD10"/>
  <c r="BD8" s="1"/>
  <c r="BD175" s="1"/>
  <c r="FU23"/>
  <c r="FU10"/>
  <c r="FU8" s="1"/>
  <c r="FU175" s="1"/>
  <c r="EQ23"/>
  <c r="EQ10"/>
  <c r="EQ8" s="1"/>
  <c r="EQ175" s="1"/>
  <c r="GY23"/>
  <c r="GY10"/>
  <c r="GY8" s="1"/>
  <c r="GY175" s="1"/>
  <c r="FJ23"/>
  <c r="FJ10"/>
  <c r="FJ8" s="1"/>
  <c r="FJ175" s="1"/>
  <c r="EA23"/>
  <c r="EA10"/>
  <c r="EA8" s="1"/>
  <c r="EA175" s="1"/>
  <c r="HV23"/>
  <c r="HV10"/>
  <c r="HV8" s="1"/>
  <c r="HV175" s="1"/>
  <c r="IQ23"/>
  <c r="IR23" s="1"/>
  <c r="IQ10"/>
  <c r="IQ8" s="1"/>
  <c r="CG23"/>
  <c r="CG10"/>
  <c r="CG8" s="1"/>
  <c r="CG175" s="1"/>
  <c r="GL23"/>
  <c r="GM23" s="1"/>
  <c r="GL10"/>
  <c r="GL8" s="1"/>
  <c r="GL175" s="1"/>
  <c r="AD23"/>
  <c r="AE23" s="1"/>
  <c r="AD10"/>
  <c r="AD8" s="1"/>
  <c r="FY10"/>
  <c r="FY8" s="1"/>
  <c r="HP23"/>
  <c r="HP10"/>
  <c r="HP8" s="1"/>
  <c r="ER23"/>
  <c r="ER10"/>
  <c r="GB10"/>
  <c r="GB8" s="1"/>
  <c r="FV23"/>
  <c r="FV10"/>
  <c r="FV8" s="1"/>
  <c r="JD23"/>
  <c r="JE23" s="1"/>
  <c r="FH23"/>
  <c r="FH10"/>
  <c r="FH8" s="1"/>
  <c r="KI23"/>
  <c r="KJ23" s="1"/>
  <c r="KI10"/>
  <c r="KI8" s="1"/>
  <c r="KI175" s="1"/>
  <c r="KJ175" s="1"/>
  <c r="T10"/>
  <c r="T8" s="1"/>
  <c r="T175" s="1"/>
  <c r="GZ23"/>
  <c r="GZ10"/>
  <c r="GZ8" s="1"/>
  <c r="GZ175" s="1"/>
  <c r="HA175" s="1"/>
  <c r="HZ23"/>
  <c r="IA23" s="1"/>
  <c r="HZ10"/>
  <c r="HZ8" s="1"/>
  <c r="ID23"/>
  <c r="ID10"/>
  <c r="ID8" s="1"/>
  <c r="ID175" s="1"/>
  <c r="BR23"/>
  <c r="BS23" s="1"/>
  <c r="BR10"/>
  <c r="BR8" s="1"/>
  <c r="BR175" s="1"/>
  <c r="KL23"/>
  <c r="KM23" s="1"/>
  <c r="KL10"/>
  <c r="FB23"/>
  <c r="FB10"/>
  <c r="FB8" s="1"/>
  <c r="FB175" s="1"/>
  <c r="JT23"/>
  <c r="JU23" s="1"/>
  <c r="JT10"/>
  <c r="JT8" s="1"/>
  <c r="CQ23"/>
  <c r="CQ10"/>
  <c r="DK23"/>
  <c r="CD23"/>
  <c r="LA10"/>
  <c r="LB10" s="1"/>
  <c r="KR10"/>
  <c r="KR8" s="1"/>
  <c r="IT23"/>
  <c r="Q23"/>
  <c r="R23" s="1"/>
  <c r="KX10"/>
  <c r="KY10" s="1"/>
  <c r="FO23"/>
  <c r="FP23" s="1"/>
  <c r="N23"/>
  <c r="O23" s="1"/>
  <c r="N10"/>
  <c r="N8" s="1"/>
  <c r="IX23"/>
  <c r="IY23" s="1"/>
  <c r="JQ23"/>
  <c r="JQ10"/>
  <c r="JQ8" s="1"/>
  <c r="HW23"/>
  <c r="HX23" s="1"/>
  <c r="HM23"/>
  <c r="HN23" s="1"/>
  <c r="GS23"/>
  <c r="GT23" s="1"/>
  <c r="IG23"/>
  <c r="IH23" s="1"/>
  <c r="T23"/>
  <c r="FR23"/>
  <c r="BE23"/>
  <c r="DQ23"/>
  <c r="W23"/>
  <c r="X23" s="1"/>
  <c r="W10"/>
  <c r="W8" s="1"/>
  <c r="EN23"/>
  <c r="EK23"/>
  <c r="GP23"/>
  <c r="BH23"/>
  <c r="BH10"/>
  <c r="BH8" s="1"/>
  <c r="JH10"/>
  <c r="JI10" s="1"/>
  <c r="AG23"/>
  <c r="AH23" s="1"/>
  <c r="FE23"/>
  <c r="JN23"/>
  <c r="CT23"/>
  <c r="CT10"/>
  <c r="CT8" s="1"/>
  <c r="G23"/>
  <c r="G10"/>
  <c r="G8" s="1"/>
  <c r="GF23"/>
  <c r="DN23"/>
  <c r="DN10"/>
  <c r="DN8" s="1"/>
  <c r="CW23"/>
  <c r="CW10"/>
  <c r="CW8" s="1"/>
  <c r="CJ23"/>
  <c r="KO10"/>
  <c r="KO8" s="1"/>
  <c r="EU23"/>
  <c r="DU23"/>
  <c r="DU10"/>
  <c r="DU8" s="1"/>
  <c r="CA23"/>
  <c r="CC23"/>
  <c r="K23"/>
  <c r="BO10"/>
  <c r="AK10"/>
  <c r="D27"/>
  <c r="FW8" l="1"/>
  <c r="GM175"/>
  <c r="HQ8"/>
  <c r="CZ175"/>
  <c r="IE8"/>
  <c r="B25"/>
  <c r="E25" s="1"/>
  <c r="BB175"/>
  <c r="GM8"/>
  <c r="KJ10"/>
  <c r="DV8"/>
  <c r="DU175"/>
  <c r="CU8"/>
  <c r="CT175"/>
  <c r="CU175" s="1"/>
  <c r="DO8"/>
  <c r="DN175"/>
  <c r="DO175" s="1"/>
  <c r="O8"/>
  <c r="N175"/>
  <c r="O175" s="1"/>
  <c r="KP8"/>
  <c r="KO175"/>
  <c r="KP175" s="1"/>
  <c r="BP10"/>
  <c r="BO8"/>
  <c r="H8"/>
  <c r="G175"/>
  <c r="H175" s="1"/>
  <c r="KR175"/>
  <c r="FZ8"/>
  <c r="FY175"/>
  <c r="FZ175" s="1"/>
  <c r="X8"/>
  <c r="W175"/>
  <c r="X175" s="1"/>
  <c r="CX8"/>
  <c r="CW175"/>
  <c r="CX175" s="1"/>
  <c r="BI8"/>
  <c r="BH175"/>
  <c r="BI175" s="1"/>
  <c r="JQ175"/>
  <c r="JR175" s="1"/>
  <c r="JR8"/>
  <c r="KU23"/>
  <c r="KV23" s="1"/>
  <c r="DX10"/>
  <c r="DX8" s="1"/>
  <c r="DX23"/>
  <c r="JW23"/>
  <c r="JX23" s="1"/>
  <c r="HT23"/>
  <c r="HT10"/>
  <c r="HT8" s="1"/>
  <c r="HT175" s="1"/>
  <c r="EX10"/>
  <c r="EX23"/>
  <c r="JK10"/>
  <c r="JK23"/>
  <c r="KL8"/>
  <c r="DA23"/>
  <c r="DA10"/>
  <c r="DA8" s="1"/>
  <c r="FL10"/>
  <c r="FL8" s="1"/>
  <c r="FL23"/>
  <c r="GC8"/>
  <c r="GB175"/>
  <c r="GC175" s="1"/>
  <c r="HC175"/>
  <c r="GV23"/>
  <c r="GV10"/>
  <c r="GV8" s="1"/>
  <c r="FA10"/>
  <c r="FA8" s="1"/>
  <c r="FA175" s="1"/>
  <c r="FA23"/>
  <c r="JA175"/>
  <c r="JB175" s="1"/>
  <c r="JB8"/>
  <c r="EU10"/>
  <c r="EK10"/>
  <c r="EK8" s="1"/>
  <c r="DQ10"/>
  <c r="DQ8" s="1"/>
  <c r="HM10"/>
  <c r="HM8" s="1"/>
  <c r="FV175"/>
  <c r="FW175" s="1"/>
  <c r="IQ175"/>
  <c r="FY23"/>
  <c r="BV10"/>
  <c r="J23"/>
  <c r="L23" s="1"/>
  <c r="AK23"/>
  <c r="AK9"/>
  <c r="AK8" s="1"/>
  <c r="AK175" s="1"/>
  <c r="KC23"/>
  <c r="KD23" s="1"/>
  <c r="JZ23"/>
  <c r="KX23"/>
  <c r="KY23" s="1"/>
  <c r="KO23"/>
  <c r="KP23" s="1"/>
  <c r="BK10"/>
  <c r="BK8" s="1"/>
  <c r="BK23"/>
  <c r="HJ10"/>
  <c r="HJ8" s="1"/>
  <c r="HJ23"/>
  <c r="IA8"/>
  <c r="HZ175"/>
  <c r="IA175" s="1"/>
  <c r="IN23"/>
  <c r="IN10"/>
  <c r="IN8" s="1"/>
  <c r="Z10"/>
  <c r="Z8" s="1"/>
  <c r="Z175" s="1"/>
  <c r="Z23"/>
  <c r="GI23"/>
  <c r="GJ23" s="1"/>
  <c r="GI10"/>
  <c r="GI8" s="1"/>
  <c r="CF10"/>
  <c r="CF8" s="1"/>
  <c r="CH8" s="1"/>
  <c r="CF23"/>
  <c r="EI8"/>
  <c r="EH175"/>
  <c r="EI175" s="1"/>
  <c r="KC10"/>
  <c r="JZ10"/>
  <c r="CJ10"/>
  <c r="CJ8" s="1"/>
  <c r="GP10"/>
  <c r="GP8" s="1"/>
  <c r="FR10"/>
  <c r="FR8" s="1"/>
  <c r="IG10"/>
  <c r="IG8" s="1"/>
  <c r="IX10"/>
  <c r="IX8" s="1"/>
  <c r="LA8"/>
  <c r="CD10"/>
  <c r="KP10"/>
  <c r="Q10"/>
  <c r="Q8" s="1"/>
  <c r="GS10"/>
  <c r="GS8" s="1"/>
  <c r="ES23"/>
  <c r="AD175"/>
  <c r="HD23"/>
  <c r="BO23"/>
  <c r="BP23" s="1"/>
  <c r="AY175"/>
  <c r="CM10"/>
  <c r="CM8" s="1"/>
  <c r="CM23"/>
  <c r="HF23"/>
  <c r="HF10"/>
  <c r="HF8" s="1"/>
  <c r="ED10"/>
  <c r="ED8" s="1"/>
  <c r="ED175" s="1"/>
  <c r="ED23"/>
  <c r="HS23"/>
  <c r="HS10"/>
  <c r="HS8" s="1"/>
  <c r="HS175" s="1"/>
  <c r="IT10"/>
  <c r="IT8" s="1"/>
  <c r="KF23"/>
  <c r="KG23" s="1"/>
  <c r="KF10"/>
  <c r="ER8"/>
  <c r="ES10"/>
  <c r="KR23"/>
  <c r="KS23" s="1"/>
  <c r="LA23"/>
  <c r="LB23" s="1"/>
  <c r="CR10"/>
  <c r="CQ8"/>
  <c r="BX10"/>
  <c r="BX23"/>
  <c r="BY23" s="1"/>
  <c r="FI8"/>
  <c r="FH175"/>
  <c r="FI175" s="1"/>
  <c r="KU10"/>
  <c r="J10"/>
  <c r="B16" i="1"/>
  <c r="K10" i="2"/>
  <c r="K8" s="1"/>
  <c r="CC10"/>
  <c r="CC8" s="1"/>
  <c r="CC175" s="1"/>
  <c r="GF10"/>
  <c r="GF8" s="1"/>
  <c r="JN10"/>
  <c r="FE10"/>
  <c r="FE8" s="1"/>
  <c r="AG10"/>
  <c r="AG8" s="1"/>
  <c r="EN10"/>
  <c r="EN8" s="1"/>
  <c r="BE10"/>
  <c r="BE8" s="1"/>
  <c r="U23"/>
  <c r="HW10"/>
  <c r="HW8" s="1"/>
  <c r="FO10"/>
  <c r="FO8" s="1"/>
  <c r="KX8"/>
  <c r="DK10"/>
  <c r="JT175"/>
  <c r="JW10"/>
  <c r="CA10"/>
  <c r="JD10"/>
  <c r="JD8" s="1"/>
  <c r="KJ8"/>
  <c r="HP175"/>
  <c r="HQ175" s="1"/>
  <c r="BT23"/>
  <c r="BV23" s="1"/>
  <c r="DZ10"/>
  <c r="DZ8" s="1"/>
  <c r="DZ175" s="1"/>
  <c r="EB175" s="1"/>
  <c r="AP10"/>
  <c r="AP8" s="1"/>
  <c r="AP175" s="1"/>
  <c r="AR175" s="1"/>
  <c r="FX23"/>
  <c r="HR23"/>
  <c r="HB10"/>
  <c r="HB8" s="1"/>
  <c r="HB175" s="1"/>
  <c r="P10"/>
  <c r="P8" s="1"/>
  <c r="P175" s="1"/>
  <c r="BQ10"/>
  <c r="JJ23"/>
  <c r="JS10"/>
  <c r="JS8" s="1"/>
  <c r="JS175" s="1"/>
  <c r="KB10"/>
  <c r="KB8" s="1"/>
  <c r="KB175" s="1"/>
  <c r="KE10"/>
  <c r="KE8" s="1"/>
  <c r="KE175" s="1"/>
  <c r="DI23"/>
  <c r="FK23"/>
  <c r="CY23"/>
  <c r="I23"/>
  <c r="IS23"/>
  <c r="IU23" s="1"/>
  <c r="JP23"/>
  <c r="GU23"/>
  <c r="FT23"/>
  <c r="AM23"/>
  <c r="II23"/>
  <c r="IK23" s="1"/>
  <c r="JM23"/>
  <c r="BW10"/>
  <c r="F23"/>
  <c r="H23" s="1"/>
  <c r="AI10"/>
  <c r="AI8" s="1"/>
  <c r="AI175" s="1"/>
  <c r="S10"/>
  <c r="S8" s="1"/>
  <c r="S175" s="1"/>
  <c r="U175" s="1"/>
  <c r="AF10"/>
  <c r="AF8" s="1"/>
  <c r="AF175" s="1"/>
  <c r="AN10"/>
  <c r="AN8" s="1"/>
  <c r="AN175" s="1"/>
  <c r="AO175" s="1"/>
  <c r="BG23"/>
  <c r="HH23"/>
  <c r="DS10"/>
  <c r="DS8" s="1"/>
  <c r="DS175" s="1"/>
  <c r="EJ10"/>
  <c r="EJ8" s="1"/>
  <c r="EJ175" s="1"/>
  <c r="GR10"/>
  <c r="GR8" s="1"/>
  <c r="GR175" s="1"/>
  <c r="BA23"/>
  <c r="BB23" s="1"/>
  <c r="AU10"/>
  <c r="AU8" s="1"/>
  <c r="AU175" s="1"/>
  <c r="AV175" s="1"/>
  <c r="IC10"/>
  <c r="IC8" s="1"/>
  <c r="IC175" s="1"/>
  <c r="IE175" s="1"/>
  <c r="IM23"/>
  <c r="IP10"/>
  <c r="IP8" s="1"/>
  <c r="IP175" s="1"/>
  <c r="JA23"/>
  <c r="JB23" s="1"/>
  <c r="JF10"/>
  <c r="JF8" s="1"/>
  <c r="JF175" s="1"/>
  <c r="JY23"/>
  <c r="KQ10"/>
  <c r="KK10"/>
  <c r="KK8" s="1"/>
  <c r="KK175" s="1"/>
  <c r="BU8"/>
  <c r="IJ10"/>
  <c r="IJ8" s="1"/>
  <c r="EE10"/>
  <c r="EE8" s="1"/>
  <c r="CL10"/>
  <c r="CL8" s="1"/>
  <c r="CL175" s="1"/>
  <c r="ET23"/>
  <c r="EV23" s="1"/>
  <c r="FQ23"/>
  <c r="FS23" s="1"/>
  <c r="IL23"/>
  <c r="GB23"/>
  <c r="GC23" s="1"/>
  <c r="HE23"/>
  <c r="GN23"/>
  <c r="GQ23" s="1"/>
  <c r="FD23"/>
  <c r="DP23"/>
  <c r="CI23"/>
  <c r="DW23"/>
  <c r="DM23"/>
  <c r="FG23"/>
  <c r="HO23"/>
  <c r="HQ23" s="1"/>
  <c r="AW23"/>
  <c r="AY23" s="1"/>
  <c r="IV23"/>
  <c r="BZ23"/>
  <c r="CB23" s="1"/>
  <c r="DT23"/>
  <c r="EG23"/>
  <c r="AC10"/>
  <c r="AC8" s="1"/>
  <c r="AC175" s="1"/>
  <c r="AS10"/>
  <c r="AS8" s="1"/>
  <c r="AS175" s="1"/>
  <c r="JC10"/>
  <c r="JC8" s="1"/>
  <c r="JC175" s="1"/>
  <c r="BW8" l="1"/>
  <c r="BW175" s="1"/>
  <c r="B10"/>
  <c r="E10" s="1"/>
  <c r="CF175"/>
  <c r="FC8"/>
  <c r="B23"/>
  <c r="FC175"/>
  <c r="FA181"/>
  <c r="U8"/>
  <c r="JU175"/>
  <c r="EO8"/>
  <c r="EN175"/>
  <c r="EO175" s="1"/>
  <c r="IK8"/>
  <c r="IJ175"/>
  <c r="IK175" s="1"/>
  <c r="JH23"/>
  <c r="JH9"/>
  <c r="FE175"/>
  <c r="FF175" s="1"/>
  <c r="FF8"/>
  <c r="K175"/>
  <c r="CR8"/>
  <c r="CQ175"/>
  <c r="CR175" s="1"/>
  <c r="IX175"/>
  <c r="IY175" s="1"/>
  <c r="IY8"/>
  <c r="HJ175"/>
  <c r="HK8"/>
  <c r="AA23"/>
  <c r="AB23" s="1"/>
  <c r="AA10"/>
  <c r="AA8" s="1"/>
  <c r="EY10"/>
  <c r="EX8"/>
  <c r="DY8"/>
  <c r="DX175"/>
  <c r="DY175" s="1"/>
  <c r="JU8"/>
  <c r="IO23"/>
  <c r="GW23"/>
  <c r="KM10"/>
  <c r="JG23"/>
  <c r="JG9"/>
  <c r="JG8" s="1"/>
  <c r="JG175" s="1"/>
  <c r="EF8"/>
  <c r="EE175"/>
  <c r="EF175" s="1"/>
  <c r="KQ8"/>
  <c r="KS10"/>
  <c r="CB10"/>
  <c r="CA8"/>
  <c r="DK8"/>
  <c r="DL10"/>
  <c r="HX8"/>
  <c r="HW175"/>
  <c r="HX175" s="1"/>
  <c r="AG175"/>
  <c r="AH175" s="1"/>
  <c r="AH8"/>
  <c r="KV10"/>
  <c r="KU8"/>
  <c r="BY10"/>
  <c r="BX8"/>
  <c r="ES8"/>
  <c r="ER175"/>
  <c r="ES175" s="1"/>
  <c r="IT175"/>
  <c r="IU175" s="1"/>
  <c r="IU8"/>
  <c r="LA175"/>
  <c r="LB175" s="1"/>
  <c r="LB8"/>
  <c r="GQ8"/>
  <c r="GP175"/>
  <c r="GQ175" s="1"/>
  <c r="KD10"/>
  <c r="KC8"/>
  <c r="GI175"/>
  <c r="GJ175" s="1"/>
  <c r="GJ8"/>
  <c r="IN175"/>
  <c r="IO175" s="1"/>
  <c r="IO8"/>
  <c r="EL8"/>
  <c r="EK175"/>
  <c r="EL175" s="1"/>
  <c r="GW8"/>
  <c r="GV175"/>
  <c r="GW175" s="1"/>
  <c r="D26"/>
  <c r="C25"/>
  <c r="KM8"/>
  <c r="KL175"/>
  <c r="KM175" s="1"/>
  <c r="DV175"/>
  <c r="HG23"/>
  <c r="AE175"/>
  <c r="KA23"/>
  <c r="AE8"/>
  <c r="IR8"/>
  <c r="GG8"/>
  <c r="GF175"/>
  <c r="GG175" s="1"/>
  <c r="HF175"/>
  <c r="HG175" s="1"/>
  <c r="HG8"/>
  <c r="R8"/>
  <c r="Q175"/>
  <c r="R175" s="1"/>
  <c r="CE10"/>
  <c r="CD8"/>
  <c r="FS8"/>
  <c r="FR175"/>
  <c r="FS175" s="1"/>
  <c r="KA10"/>
  <c r="JZ8"/>
  <c r="BL8"/>
  <c r="BK175"/>
  <c r="BL175" s="1"/>
  <c r="DR8"/>
  <c r="DQ175"/>
  <c r="DR175" s="1"/>
  <c r="EU8"/>
  <c r="EV10"/>
  <c r="FL175"/>
  <c r="FM175" s="1"/>
  <c r="FM8"/>
  <c r="JK8"/>
  <c r="JL10"/>
  <c r="BP8"/>
  <c r="BO175"/>
  <c r="BP175" s="1"/>
  <c r="IR175"/>
  <c r="HD175"/>
  <c r="EB8"/>
  <c r="BQ8"/>
  <c r="BS10"/>
  <c r="FP8"/>
  <c r="FO175"/>
  <c r="FP175" s="1"/>
  <c r="J8"/>
  <c r="AJ9"/>
  <c r="AJ23"/>
  <c r="BU175"/>
  <c r="BV175" s="1"/>
  <c r="BV8"/>
  <c r="JD175"/>
  <c r="JE175" s="1"/>
  <c r="JE8"/>
  <c r="JW8"/>
  <c r="JX10"/>
  <c r="KY8"/>
  <c r="KX175"/>
  <c r="KY175" s="1"/>
  <c r="BE175"/>
  <c r="BF175" s="1"/>
  <c r="BF8"/>
  <c r="JO10"/>
  <c r="JN8"/>
  <c r="B14" i="1"/>
  <c r="B10"/>
  <c r="KF8" i="2"/>
  <c r="KG10"/>
  <c r="CM175"/>
  <c r="CN175" s="1"/>
  <c r="CN8"/>
  <c r="GT8"/>
  <c r="GS175"/>
  <c r="GT175" s="1"/>
  <c r="IH8"/>
  <c r="IG175"/>
  <c r="IH175" s="1"/>
  <c r="CK8"/>
  <c r="CJ175"/>
  <c r="CK175" s="1"/>
  <c r="HN8"/>
  <c r="HM175"/>
  <c r="HN175" s="1"/>
  <c r="DB8"/>
  <c r="DA175"/>
  <c r="DB175" s="1"/>
  <c r="HU175"/>
  <c r="FZ23"/>
  <c r="JU10"/>
  <c r="HD8"/>
  <c r="FM23"/>
  <c r="E9" l="1"/>
  <c r="E23"/>
  <c r="B8"/>
  <c r="CH175"/>
  <c r="L8"/>
  <c r="JO8"/>
  <c r="JN175"/>
  <c r="JO175" s="1"/>
  <c r="BQ175"/>
  <c r="BS175" s="1"/>
  <c r="BS8"/>
  <c r="JK175"/>
  <c r="JL175" s="1"/>
  <c r="JL8"/>
  <c r="EV8"/>
  <c r="EU175"/>
  <c r="EV175" s="1"/>
  <c r="DL8"/>
  <c r="DK175"/>
  <c r="DL175" s="1"/>
  <c r="KQ175"/>
  <c r="KS175" s="1"/>
  <c r="KS8"/>
  <c r="HK175"/>
  <c r="JX8"/>
  <c r="JW175"/>
  <c r="JX175" s="1"/>
  <c r="J175"/>
  <c r="L175" s="1"/>
  <c r="D25"/>
  <c r="C23"/>
  <c r="C16" i="1"/>
  <c r="C10" i="2"/>
  <c r="D10" s="1"/>
  <c r="BX175"/>
  <c r="BY175" s="1"/>
  <c r="BY8"/>
  <c r="EX175"/>
  <c r="EY175" s="1"/>
  <c r="EY8"/>
  <c r="JI9"/>
  <c r="JH8"/>
  <c r="AJ8"/>
  <c r="AJ175" s="1"/>
  <c r="AL175" s="1"/>
  <c r="D24"/>
  <c r="C15" i="1"/>
  <c r="C9" i="2"/>
  <c r="KG8"/>
  <c r="KF175"/>
  <c r="KG175" s="1"/>
  <c r="KA8"/>
  <c r="JZ175"/>
  <c r="CE8"/>
  <c r="CD175"/>
  <c r="CE175" s="1"/>
  <c r="KD8"/>
  <c r="KC175"/>
  <c r="KD175" s="1"/>
  <c r="KU175"/>
  <c r="KV175" s="1"/>
  <c r="KV8"/>
  <c r="CB8"/>
  <c r="CA175"/>
  <c r="CB175" s="1"/>
  <c r="AA175"/>
  <c r="AB175" s="1"/>
  <c r="AB8"/>
  <c r="B175" l="1"/>
  <c r="E175" s="1"/>
  <c r="E8"/>
  <c r="D9"/>
  <c r="C8"/>
  <c r="KA175"/>
  <c r="D16" i="1"/>
  <c r="C10"/>
  <c r="D10" s="1"/>
  <c r="C14"/>
  <c r="D15"/>
  <c r="C9"/>
  <c r="JI8" i="2"/>
  <c r="JH175"/>
  <c r="JI175" s="1"/>
  <c r="D23"/>
  <c r="D8" l="1"/>
  <c r="C175"/>
  <c r="C8" i="1"/>
  <c r="D14"/>
  <c r="D175" i="2" l="1"/>
  <c r="C58" i="1"/>
  <c r="H9" l="1"/>
  <c r="J9" s="1"/>
  <c r="H47"/>
  <c r="J47" s="1"/>
  <c r="E48"/>
  <c r="E47" s="1"/>
  <c r="G48" l="1"/>
  <c r="E58"/>
  <c r="G47"/>
  <c r="H8"/>
  <c r="B48"/>
  <c r="E9"/>
  <c r="B9" l="1"/>
  <c r="B47"/>
  <c r="D48"/>
  <c r="G58"/>
  <c r="E8"/>
  <c r="G8" s="1"/>
  <c r="G9"/>
  <c r="H58"/>
  <c r="J58" s="1"/>
  <c r="J8"/>
  <c r="D9" l="1"/>
  <c r="B8"/>
  <c r="D47"/>
  <c r="B58" l="1"/>
  <c r="D8"/>
  <c r="D58" l="1"/>
</calcChain>
</file>

<file path=xl/comments1.xml><?xml version="1.0" encoding="utf-8"?>
<comments xmlns="http://schemas.openxmlformats.org/spreadsheetml/2006/main">
  <authors>
    <author>MF-RazEO</author>
  </authors>
  <commentList>
    <comment ref="DH166" authorId="0">
      <text>
        <r>
          <rPr>
            <b/>
            <sz val="9"/>
            <color indexed="81"/>
            <rFont val="Tahoma"/>
            <family val="2"/>
            <charset val="204"/>
          </rPr>
          <t>MF-RazEO: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<sst xmlns="http://schemas.openxmlformats.org/spreadsheetml/2006/main" count="1497" uniqueCount="551">
  <si>
    <t>г. Йошкар-Ола</t>
  </si>
  <si>
    <t>г. Волжск</t>
  </si>
  <si>
    <t>г. Козьмодемьянск</t>
  </si>
  <si>
    <t>Новоторъяльский</t>
  </si>
  <si>
    <t>Всего по МР и ГО</t>
  </si>
  <si>
    <t>Итого по ГО:</t>
  </si>
  <si>
    <t>в том числе</t>
  </si>
  <si>
    <t xml:space="preserve">Уточн. план               </t>
  </si>
  <si>
    <t xml:space="preserve">Уточн.план              </t>
  </si>
  <si>
    <t>Красностекловарское с/п</t>
  </si>
  <si>
    <t>г/п Советский</t>
  </si>
  <si>
    <t>Медведевское г/п</t>
  </si>
  <si>
    <t>г/п Оршанка</t>
  </si>
  <si>
    <t>г/п Приволжский</t>
  </si>
  <si>
    <t>Азановское с/п</t>
  </si>
  <si>
    <t>Визимьярское с/п</t>
  </si>
  <si>
    <t>г/п Звенигово</t>
  </si>
  <si>
    <t>г/п Килемары</t>
  </si>
  <si>
    <t>г/п Морки</t>
  </si>
  <si>
    <t>г/п Сернур</t>
  </si>
  <si>
    <t>г/п Юрино</t>
  </si>
  <si>
    <t>Ежовское с/п</t>
  </si>
  <si>
    <t>Знаменское с/п</t>
  </si>
  <si>
    <t>Косолаповское с/п</t>
  </si>
  <si>
    <t>Краснооктябрьское г/п</t>
  </si>
  <si>
    <t>Кузнецовское с/п</t>
  </si>
  <si>
    <t>Кундышское с/п</t>
  </si>
  <si>
    <t>Куярское с/п</t>
  </si>
  <si>
    <t>Люльпанское с/п</t>
  </si>
  <si>
    <t>Пекшисолинское с/п</t>
  </si>
  <si>
    <t>Руэмское с/п</t>
  </si>
  <si>
    <t>Шойбулакское с/п</t>
  </si>
  <si>
    <t>Юбилейное с/п</t>
  </si>
  <si>
    <t>г/п Мари-Турек</t>
  </si>
  <si>
    <t>Алексеевское с/п</t>
  </si>
  <si>
    <t>Большепаратское с/п</t>
  </si>
  <si>
    <t>Виловатовское с/п</t>
  </si>
  <si>
    <t>Вятское с/п</t>
  </si>
  <si>
    <t>Исменецкая с/п</t>
  </si>
  <si>
    <t>Казанское с/п</t>
  </si>
  <si>
    <t>Кокшамарское с/п</t>
  </si>
  <si>
    <t>Красногорское г/п</t>
  </si>
  <si>
    <t>Красноярское с/п</t>
  </si>
  <si>
    <t>Кужмарская с/п</t>
  </si>
  <si>
    <t>Октябрьское с/п</t>
  </si>
  <si>
    <t>Шиньшинское с/п</t>
  </si>
  <si>
    <t>Шоруньжинское с/п</t>
  </si>
  <si>
    <t>Озеркинская с/п</t>
  </si>
  <si>
    <t>Помарское с/п</t>
  </si>
  <si>
    <t>Ронгинское с/п</t>
  </si>
  <si>
    <t>Солнечное с/п</t>
  </si>
  <si>
    <t>Суслонгерское с/п</t>
  </si>
  <si>
    <t>Шелангерское с/п</t>
  </si>
  <si>
    <t>Эмековское с/п</t>
  </si>
  <si>
    <t>Карлыганское с/п</t>
  </si>
  <si>
    <t>Емешевское с/п</t>
  </si>
  <si>
    <t>Кокшайское с/п</t>
  </si>
  <si>
    <t>Красноволжское с/п</t>
  </si>
  <si>
    <t>Кужмаринское с/п</t>
  </si>
  <si>
    <t>Коркатовское с/п</t>
  </si>
  <si>
    <t>Пайгусовское с/п</t>
  </si>
  <si>
    <t>Параньгинское г/п</t>
  </si>
  <si>
    <t>Марковское с/п</t>
  </si>
  <si>
    <t>Токтайбелякское с/п</t>
  </si>
  <si>
    <t>Козиковское с/п</t>
  </si>
  <si>
    <t>Верхнекугенерское с/п</t>
  </si>
  <si>
    <t>Верх-Ушнурское с/п</t>
  </si>
  <si>
    <t>Иштымбальсое с/п</t>
  </si>
  <si>
    <t>Кукнурское с/п</t>
  </si>
  <si>
    <t>Михайловское с/п</t>
  </si>
  <si>
    <t>Семисолинское с/п</t>
  </si>
  <si>
    <t>Шорсолинское с/п</t>
  </si>
  <si>
    <t>Хлебниковское с/п</t>
  </si>
  <si>
    <t>Азяковское с/п</t>
  </si>
  <si>
    <t>Ардинское с/п</t>
  </si>
  <si>
    <t>Быковское с/п</t>
  </si>
  <si>
    <t>Васильевское с/п</t>
  </si>
  <si>
    <t>Ильпанурское с/п</t>
  </si>
  <si>
    <t>Красномостовское с/п</t>
  </si>
  <si>
    <t>Кумьинское с/п</t>
  </si>
  <si>
    <t>Марьинское с/п</t>
  </si>
  <si>
    <t>Масканурское с/п</t>
  </si>
  <si>
    <t>Пектубаевское с/п</t>
  </si>
  <si>
    <t>Русско-Кукморское с/п</t>
  </si>
  <si>
    <t>Русско-Ляжмаринское с/п</t>
  </si>
  <si>
    <t>Сенькинское с/п</t>
  </si>
  <si>
    <t>Сидоровское с/п</t>
  </si>
  <si>
    <t>Староторъяльское с/п</t>
  </si>
  <si>
    <t>Усолинское с/п</t>
  </si>
  <si>
    <t>Чуксолинское с/п</t>
  </si>
  <si>
    <t xml:space="preserve">Шойбулакское с/п </t>
  </si>
  <si>
    <t>Юксарское с/п</t>
  </si>
  <si>
    <t>Юркинское с/п</t>
  </si>
  <si>
    <t>Алашайское с/п</t>
  </si>
  <si>
    <t>Верхнекугенерское</t>
  </si>
  <si>
    <t>Дубниковское с/п</t>
  </si>
  <si>
    <t>Еласовское с/п</t>
  </si>
  <si>
    <t>Елеевское с/п</t>
  </si>
  <si>
    <t>Зашижемское с/п</t>
  </si>
  <si>
    <t>Илетское с/п</t>
  </si>
  <si>
    <t>Исменецкое с/п</t>
  </si>
  <si>
    <t>Иштымбальское с/п</t>
  </si>
  <si>
    <t>Карамасское с/п</t>
  </si>
  <si>
    <t>Кужмарское с/п</t>
  </si>
  <si>
    <t>Куракинское с/п</t>
  </si>
  <si>
    <t>Марийское с/п</t>
  </si>
  <si>
    <t>Марисолинское с/п</t>
  </si>
  <si>
    <t>Микряковское с/п</t>
  </si>
  <si>
    <t>Зеленогорское с/п</t>
  </si>
  <si>
    <t xml:space="preserve">Себеусадское с/п </t>
  </si>
  <si>
    <t>Шалинское с/п</t>
  </si>
  <si>
    <t>Обшиярское с/п</t>
  </si>
  <si>
    <t>Озеркинское с/п</t>
  </si>
  <si>
    <t>Петьяльское с/п</t>
  </si>
  <si>
    <t>Портянурское с/п</t>
  </si>
  <si>
    <t>Русско-Шойское с/п</t>
  </si>
  <si>
    <t>Великопольское с/п</t>
  </si>
  <si>
    <t>Нурминское с/п</t>
  </si>
  <si>
    <t>Шулкинское с/п</t>
  </si>
  <si>
    <t>Сердежское с/п</t>
  </si>
  <si>
    <t>Сотнурское с/п</t>
  </si>
  <si>
    <t>г/п Суслонгер</t>
  </si>
  <si>
    <t>Троицкопосадское с/п</t>
  </si>
  <si>
    <t>Тумьюмучашское с/п</t>
  </si>
  <si>
    <t>Чендемеровское с/п</t>
  </si>
  <si>
    <t>Черноозерское с/п</t>
  </si>
  <si>
    <t>Шудумарское с/п</t>
  </si>
  <si>
    <t>Юледурское с/п</t>
  </si>
  <si>
    <t>Волжский МР</t>
  </si>
  <si>
    <t>Горномарийский МР</t>
  </si>
  <si>
    <t>Килемарский МР</t>
  </si>
  <si>
    <t>Звениговский МР</t>
  </si>
  <si>
    <t>Итого Новоторъяльский р-н</t>
  </si>
  <si>
    <t>Новоторъяльский МР</t>
  </si>
  <si>
    <t>Оршанский МР</t>
  </si>
  <si>
    <t>Итого Оршанский р-н</t>
  </si>
  <si>
    <t>Итого Сернурский р-н</t>
  </si>
  <si>
    <t>Сернурский МР</t>
  </si>
  <si>
    <t>Итого Советский</t>
  </si>
  <si>
    <t>Советский МР</t>
  </si>
  <si>
    <t>Итого Юринский р-н</t>
  </si>
  <si>
    <t>Юринский МР</t>
  </si>
  <si>
    <t>Итого Волжский р-н</t>
  </si>
  <si>
    <t>Итого Горномарийский р-н</t>
  </si>
  <si>
    <t>Итого Звениговский р-н</t>
  </si>
  <si>
    <t>Итого Килемарский р-н</t>
  </si>
  <si>
    <t>Итого Мари-Турекский р-н</t>
  </si>
  <si>
    <t>Итого Медведевский р-н</t>
  </si>
  <si>
    <t>Итого Моркинский р-н</t>
  </si>
  <si>
    <t>Итого Куженерский р-н</t>
  </si>
  <si>
    <t>Куженерский МР</t>
  </si>
  <si>
    <t>Мари-Турекский МР</t>
  </si>
  <si>
    <t>Медведевский МР</t>
  </si>
  <si>
    <t>Моркинский МР</t>
  </si>
  <si>
    <t>Параньгинский МР</t>
  </si>
  <si>
    <t>Итого Параньгинский р-н</t>
  </si>
  <si>
    <t>Итого Советский р-н</t>
  </si>
  <si>
    <t>Итого Новоторъяльский</t>
  </si>
  <si>
    <t>итого поселения</t>
  </si>
  <si>
    <t>итого поселения:</t>
  </si>
  <si>
    <t>Всего по районам:</t>
  </si>
  <si>
    <t>Всего по ГО:</t>
  </si>
  <si>
    <t>всего по МР</t>
  </si>
  <si>
    <t>всего поселения</t>
  </si>
  <si>
    <t>Всего по районам</t>
  </si>
  <si>
    <t>Всего по ГО</t>
  </si>
  <si>
    <t>г/п Новый Торъял</t>
  </si>
  <si>
    <t>Староторьяльское с/п</t>
  </si>
  <si>
    <t>г/п Куженер</t>
  </si>
  <si>
    <t>Петъяльское с/п</t>
  </si>
  <si>
    <t>Русскошойское с/п</t>
  </si>
  <si>
    <t>Салтакъяльское с/п</t>
  </si>
  <si>
    <t>Параньга г/п</t>
  </si>
  <si>
    <t xml:space="preserve">  Реализация мероприятий по обеспечению устойчивого сокращения непригодного для проживания жилищного фонда за счет средств Фонда содействия реформированию жилищно-коммунального хозяйства </t>
  </si>
  <si>
    <t xml:space="preserve">Реализация мероприятий по обеспечению устойчивого сокращения непригодного для проживания жилищного фонда за счет средств республиканского бюджета Республики Марий Эл </t>
  </si>
  <si>
    <t xml:space="preserve">Дотации на выравнивание бюджетной обеспеченности городских округов и муниципальных районов                                                                           </t>
  </si>
  <si>
    <t xml:space="preserve">Дотации на поддержку мер по обеспечению сбалансированности бюджетов городских округов и муниципальных районов                                                           </t>
  </si>
  <si>
    <t>г/п Параньга</t>
  </si>
  <si>
    <t xml:space="preserve">ВСЕГО
межбюджетные трансферты
МР, ГО И ПОСЕЛЕНИЯМ 
из республиканского бюджета РМЭ                                                                                                                         </t>
  </si>
  <si>
    <t xml:space="preserve">  ИТОГО ДОТАЦИИ
(Наименование расходных ЦС)                                                                                                                                                  </t>
  </si>
  <si>
    <t xml:space="preserve">Уточн.
план               </t>
  </si>
  <si>
    <t xml:space="preserve">Исполние </t>
  </si>
  <si>
    <t>% исп. 
к пл.
года</t>
  </si>
  <si>
    <t>Контрольный столбец
НЕ МЕНЯТЬ!!!</t>
  </si>
  <si>
    <t>% исп.
к пл.
года</t>
  </si>
  <si>
    <r>
      <t xml:space="preserve">субвенций на осуществление органами местного самоуправления
в Республике Марий Эл государственных полномочий Республики Марий Эл по организации мероприятий  при осуществлении деятельности по обращению с животными  без владельцев
</t>
    </r>
    <r>
      <rPr>
        <b/>
        <sz val="10"/>
        <rFont val="Times New Roman"/>
        <family val="1"/>
        <charset val="204"/>
      </rPr>
      <t>вед. 881 (Комитет ветеринарии)</t>
    </r>
  </si>
  <si>
    <t xml:space="preserve">Уточн.
план            </t>
  </si>
  <si>
    <t xml:space="preserve">ИТОГО СУБСИДИИ
(Наименование расходных ЦС)                                                                                     </t>
  </si>
  <si>
    <t xml:space="preserve">ИТОГО  СУБВЕНЦИИ
(Наименование расходных ЦС)      </t>
  </si>
  <si>
    <r>
      <t>Субвенции бюджетам городских округов и муниципальных районов на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  </r>
    <r>
      <rPr>
        <b/>
        <i/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</si>
  <si>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единовременной выплаты на ремонт жилых помещений,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</si>
  <si>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 Cубвенции  бюджетам городских округов на осуществление государственных полномочий Республики Марий Эл по проведению проверок при осуществлении лицензионного контроля в отношении юридических лиц и индивидуальных предпринимателей, осуществляющих деятельность по управлению многоквартирными домами на основании лицензии
</t>
    </r>
    <r>
      <rPr>
        <b/>
        <sz val="10"/>
        <rFont val="Times New Roman"/>
        <family val="1"/>
        <charset val="204"/>
      </rPr>
      <t>вед. 804 (Госжилнадзор)</t>
    </r>
    <r>
      <rPr>
        <sz val="10"/>
        <rFont val="Times New Roman"/>
        <family val="1"/>
        <charset val="204"/>
      </rPr>
      <t xml:space="preserve">                                      </t>
    </r>
  </si>
  <si>
    <r>
      <rPr>
        <b/>
        <sz val="10"/>
        <rFont val="Times New Roman"/>
        <family val="1"/>
        <charset val="204"/>
      </rPr>
      <t>Итого иные межбюджетные трансферты
(Наименование расходных ЦС)</t>
    </r>
    <r>
      <rPr>
        <sz val="10"/>
        <rFont val="Times New Roman"/>
        <family val="1"/>
        <charset val="204"/>
      </rPr>
      <t xml:space="preserve">   </t>
    </r>
  </si>
  <si>
    <t>Куженерское г/п</t>
  </si>
  <si>
    <t>Моркинское г/п</t>
  </si>
  <si>
    <t>Русско-ляжмаринское с/п</t>
  </si>
  <si>
    <t>Троицко-пасадское с/п</t>
  </si>
  <si>
    <t>Троицко-Посадское с/п</t>
  </si>
  <si>
    <t xml:space="preserve"> </t>
  </si>
  <si>
    <t>ПР 1403 ЦС 1910370080 ВР 521</t>
  </si>
  <si>
    <t>ПР 1401  ЦС   1910371000  ВР 511</t>
  </si>
  <si>
    <t>ПР 1402  ЦС   1910373000  ВР 512</t>
  </si>
  <si>
    <t>ПР 0801 ЦС 07201R4670 ВР 521</t>
  </si>
  <si>
    <t>ПР 0707 ЦС 0270170220 ВР 521</t>
  </si>
  <si>
    <t>ПР 0409  ЦС 1610471150  ВР 522</t>
  </si>
  <si>
    <t>ПР 1004 ЦС 04201R4970 ВР 521</t>
  </si>
  <si>
    <t>ПР 0502 ЦС 04304R1130 ВР 523</t>
  </si>
  <si>
    <t>ПР 0503 ЦС 261F255550 ВР 523</t>
  </si>
  <si>
    <t>ПР 0412  ЦС 1220170010 ВР 521</t>
  </si>
  <si>
    <t>ПР 0412  ЦС 1220170010 ВР 522</t>
  </si>
  <si>
    <t>ПР 0501 ЦС 042F367483 ВР 523</t>
  </si>
  <si>
    <t>ПР 0501 ЦС 042F367484 ВР 523</t>
  </si>
  <si>
    <t>ПР 0406 ЦС 09302R0650 ВР 523</t>
  </si>
  <si>
    <t>ПР 0505 ЦС 043F552430 ВР 523</t>
  </si>
  <si>
    <t>ПР 0602 ЦС 043G650130 ВР 523</t>
  </si>
  <si>
    <t>ПР 0304 ЦС  2110359300 ВР530</t>
  </si>
  <si>
    <t>ПР 0105 ЦС  2110351200 ВР530</t>
  </si>
  <si>
    <t>ПР 0203 ЦС  1910351180  ВР 530</t>
  </si>
  <si>
    <t>ПР 0702 ЦС 0210570090 ВР530</t>
  </si>
  <si>
    <t>ПР 0701 ЦС 0210570860 ВР 530</t>
  </si>
  <si>
    <t>ПР 0709 ЦС  0270170240  ВР530</t>
  </si>
  <si>
    <t>ПР 0113 ЦС 1910370100  ВР 530</t>
  </si>
  <si>
    <t>ПР 0702 ЦС 0210670110  ВР530</t>
  </si>
  <si>
    <t>ПР 0502 ЦС 0430127410  ВР530</t>
  </si>
  <si>
    <t>ПР 0104 ЦC 0260470140  ВР 530</t>
  </si>
  <si>
    <t xml:space="preserve">ПР 0104 ЦC 2110370260  ВР 530  </t>
  </si>
  <si>
    <t xml:space="preserve">ПР 1403 ЦС 1910370270  ВР 530  </t>
  </si>
  <si>
    <t>ПР 0113 ЦC 0810170180  ВР530</t>
  </si>
  <si>
    <t>ПР 0702 ЦС 0210770050 ВР530</t>
  </si>
  <si>
    <t>ПР 0405 ЦС 1110272160 ВР 530</t>
  </si>
  <si>
    <t>ПР 0412 ЦС 0420770060 ВР530</t>
  </si>
  <si>
    <t>ПР 0505 ЦС 8040027340 ВР 530</t>
  </si>
  <si>
    <r>
      <t xml:space="preserve">Субвенции бюджетам поселений в Республике Марий Эл 
из республиканского бюджета Республики Марий Эл 
на осуществление полномочий по первичному  воинскому учету на территориях, где отсутствуют военные комиссариаты
</t>
    </r>
    <r>
      <rPr>
        <b/>
        <sz val="10"/>
        <rFont val="Times New Roman"/>
        <family val="1"/>
        <charset val="204"/>
      </rPr>
      <t>вед. 892 (Минфин)</t>
    </r>
  </si>
  <si>
    <t>Сернур г/п</t>
  </si>
  <si>
    <t>г.Волжск</t>
  </si>
  <si>
    <t>ПР 1003 ЦС 0420110250 ВР 530</t>
  </si>
  <si>
    <t>ПР 0409 ЦС 1610570250 ВР 521,522</t>
  </si>
  <si>
    <t>ПР 0801 ЦС 072A155130 ВР 523</t>
  </si>
  <si>
    <t>ПР 0702 ЦС 02106R3040 ВР 521</t>
  </si>
  <si>
    <t>Итого Моркинский район</t>
  </si>
  <si>
    <t>000 2 02 100000 00 0000 150</t>
  </si>
  <si>
    <t>000 2 02 30000 00 0000 150</t>
  </si>
  <si>
    <t>ПР 0702 ЦС 02120R7500 ВР 521</t>
  </si>
  <si>
    <t>000 2 02 40000 00 0000 150</t>
  </si>
  <si>
    <t>Мари-Биляморское с/п</t>
  </si>
  <si>
    <t xml:space="preserve">   000 2 02 20000 00 0000 150</t>
  </si>
  <si>
    <t>ПР 0409 ЦС 1610471160 ВР 540</t>
  </si>
  <si>
    <t>ПР 0801 ЦС 076A154540 ВР 540</t>
  </si>
  <si>
    <t>ПР 0412  ЦС 1220170010 ВР521/522</t>
  </si>
  <si>
    <t>ПР 0502 ЦС 0430127000 ВР 530</t>
  </si>
  <si>
    <r>
      <t xml:space="preserve">Оснащение объектов спортивной инфраструктуры спортивно-технологическим оборудованием               </t>
    </r>
    <r>
      <rPr>
        <b/>
        <sz val="10"/>
        <rFont val="Times New Roman"/>
        <family val="1"/>
        <charset val="204"/>
      </rPr>
      <t>Вед.867</t>
    </r>
  </si>
  <si>
    <t>ПР 1102 ЦС 107P552280 ВР 521</t>
  </si>
  <si>
    <r>
      <t xml:space="preserve">      Социальные выплаты на возмещение части процентной ставки по кредитам, привлекаемым гражданами на газификацию индивидуального жилья
</t>
    </r>
    <r>
      <rPr>
        <b/>
        <sz val="10"/>
        <rFont val="Times New Roman"/>
        <family val="1"/>
        <charset val="204"/>
      </rPr>
      <t>(вед 832)</t>
    </r>
  </si>
  <si>
    <t>ПР 0409 ЦС 1610570250 ВР 521</t>
  </si>
  <si>
    <t>ПР 0409 ЦС 1610570250 ВР 522</t>
  </si>
  <si>
    <t>ПРОВЕРКА</t>
  </si>
  <si>
    <r>
      <t xml:space="preserve">Cубвенция бюджетам городских округов и муниципальных районов на осуществление передаваемых отдельных государственных полномочий по постановке на учет и учету граждан, имеющих право на получение жилищной субсидии на приобретение или строительство жилых помещений в соответствии с Федеральным законом от 25 октября 2002 года № 125-ФЗ "О жилищных субсидиях гражданам, выезжающим из районов Крайнего Севера и приравненных к ним местностей"                                                 </t>
    </r>
    <r>
      <rPr>
        <b/>
        <sz val="10"/>
        <rFont val="Times New Roman"/>
        <family val="1"/>
        <charset val="204"/>
      </rPr>
      <t>вед. 832 (Минстрой)</t>
    </r>
  </si>
  <si>
    <r>
  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  </r>
    <r>
      <rPr>
        <b/>
        <sz val="10"/>
        <rFont val="Times New Roman"/>
        <family val="1"/>
        <charset val="204"/>
      </rPr>
      <t>(вед. 874)</t>
    </r>
  </si>
  <si>
    <r>
      <t xml:space="preserve">Реализация мероприятий индивидуальных програм социально-экономического развития субъектов РФв части строительства и жилищно-коммунального хозяйства.
</t>
    </r>
    <r>
      <rPr>
        <b/>
        <sz val="12"/>
        <rFont val="Times New Roman"/>
        <family val="1"/>
        <charset val="204"/>
      </rPr>
      <t>(вед. 832)</t>
    </r>
  </si>
  <si>
    <r>
      <t xml:space="preserve">Субвенции бюджетам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 в муниципальных общеобразовательных организациях, в период их пребывания в организациях отдыха детей и их оздоровления в части расходов на организационно-техническое обеспечение переданных отдельных государственных полномочий </t>
    </r>
    <r>
      <rPr>
        <b/>
        <sz val="10"/>
        <rFont val="Times New Roman"/>
        <family val="1"/>
        <charset val="204"/>
      </rPr>
      <t>вед. 874 (Минобр)</t>
    </r>
    <r>
      <rPr>
        <b/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</t>
    </r>
  </si>
  <si>
    <r>
      <t xml:space="preserve">Субвенции бюджетам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в мун.общеобразовательных организациях, в период их пребывания в организациях отдыха детей и их оздоровления   в части расходов на предоставление субсидий на организацию отдыха и оздоровление детей, обучающихся в мун. общеобразовательных организациях </t>
    </r>
    <r>
      <rPr>
        <b/>
        <sz val="10"/>
        <rFont val="Times New Roman"/>
        <family val="1"/>
        <charset val="204"/>
      </rPr>
      <t xml:space="preserve">вед. 874 (Минобр) </t>
    </r>
    <r>
      <rPr>
        <sz val="10"/>
        <rFont val="Times New Roman"/>
        <family val="1"/>
        <charset val="204"/>
      </rPr>
      <t xml:space="preserve">
</t>
    </r>
  </si>
  <si>
    <t>Салтакъяльсое с/п</t>
  </si>
  <si>
    <t xml:space="preserve">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</si>
  <si>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ПР0505  ЦС 261F254240 ВР 540</t>
  </si>
  <si>
    <t>ПР 0702 ЦС 0211853030 ВР 530</t>
  </si>
  <si>
    <t xml:space="preserve">ПР 0709 ЦС  0270170230  ВР530 </t>
  </si>
  <si>
    <t>ПР 1004 ЦС  0310110010 ВР 530</t>
  </si>
  <si>
    <r>
      <t xml:space="preserve">Субвенции бюджетам городских округов и муниципальных районов  в Республике Марий Эл на осуществление государственных полномочий по предоставлению мер социальной поддержки по оплате  жилищно-коммунальных услуг детям-сиротам и детям, оставшимся без попечения родителей,  лицам из числа детей-сирот и детей, оставшихся без попечения родителей, кроме обучающихся в государственных профессиональных образовательных организациях Республики Марий Эл </t>
    </r>
    <r>
      <rPr>
        <b/>
        <i/>
        <sz val="10"/>
        <rFont val="Times New Roman"/>
        <family val="1"/>
        <charset val="204"/>
      </rPr>
      <t xml:space="preserve"> 
</t>
    </r>
    <r>
      <rPr>
        <b/>
        <sz val="10"/>
        <rFont val="Times New Roman"/>
        <family val="1"/>
        <charset val="204"/>
      </rPr>
      <t>вед. 856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</t>
    </r>
  </si>
  <si>
    <t>ПР 1004 ЦС 0310170120  ВР 530</t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</si>
  <si>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детям-сиротам и детям, оставшимся без попечения родителей, лицам из числа детей-сирот и детей, оставшихся без попечения родителей, оплачиваемого проезда к месту лечения (отдыха) и обратно
 </t>
    </r>
    <r>
      <rPr>
        <b/>
        <sz val="10"/>
        <rFont val="Times New Roman"/>
        <family val="1"/>
        <charset val="204"/>
      </rPr>
      <t>вед. 856</t>
    </r>
    <r>
      <rPr>
        <sz val="10"/>
        <rFont val="Times New Roman"/>
        <family val="1"/>
        <charset val="204"/>
      </rPr>
      <t xml:space="preserve">                                                                                </t>
    </r>
  </si>
  <si>
    <t>ПР 1004 ЦС 0310170130  ВР 530</t>
  </si>
  <si>
    <r>
      <t xml:space="preserve">Субвенции бюджетам городских округов и муниципальных районов для осуществления органами местного самоуправления государственных полномочий по созданию и осуществлению деятельности комиссий по делам несовершеннолетних и защите их прав в муниципальном образовании
</t>
    </r>
    <r>
      <rPr>
        <b/>
        <sz val="10"/>
        <rFont val="Times New Roman"/>
        <family val="1"/>
        <charset val="204"/>
      </rPr>
      <t>вед.856</t>
    </r>
    <r>
      <rPr>
        <b/>
        <i/>
        <sz val="10"/>
        <rFont val="Times New Roman"/>
        <family val="1"/>
        <charset val="204"/>
      </rPr>
      <t xml:space="preserve">                     </t>
    </r>
  </si>
  <si>
    <r>
      <t xml:space="preserve">Субвенции  на осуществление государственных полномочий на финансирование расходов на выплату вознаграждения приемным родителям и патронатным воспитателям, иным опекунам и попечителям несовершеннолетних граждан, исполняющим свои обязанности возмездно  за счет средств республиканского бюджета Республики Марий Эл,  на выплату денежных средств на содержание каждого ребенка, переданного под опеку (попечительство) в формах, предусмотренных федеральным законом, на выплату денежных средств на содержание граждан, обучающихся в общеобразовательных организациях, на выплату ежемесячной денежной выплаты на транспортное обслуживание приемных родителей
</t>
    </r>
    <r>
      <rPr>
        <b/>
        <sz val="9"/>
        <rFont val="Times New Roman"/>
        <family val="1"/>
        <charset val="204"/>
      </rPr>
      <t>вед. 856</t>
    </r>
  </si>
  <si>
    <t>ПР 1004 ЦС 0310174000  ВР 530</t>
  </si>
  <si>
    <r>
      <t xml:space="preserve">Субвенции бюджетам городских округов и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граждан
 </t>
    </r>
    <r>
      <rPr>
        <b/>
        <sz val="10"/>
        <rFont val="Times New Roman"/>
        <family val="1"/>
        <charset val="204"/>
      </rPr>
      <t>вед.856</t>
    </r>
    <r>
      <rPr>
        <sz val="10"/>
        <rFont val="Times New Roman"/>
        <family val="1"/>
        <charset val="204"/>
      </rPr>
      <t xml:space="preserve">
</t>
    </r>
  </si>
  <si>
    <t xml:space="preserve">ПР 0104 ЦC 0350370170  ВР 530  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</si>
  <si>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в части исполнения судебных решений
</t>
    </r>
    <r>
      <rPr>
        <b/>
        <sz val="10"/>
        <rFont val="Times New Roman"/>
        <family val="1"/>
        <charset val="204"/>
      </rPr>
      <t>(вед. 832)</t>
    </r>
  </si>
  <si>
    <t>ПР 1004 ЦС 0420110320 ВР 530</t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</si>
  <si>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республиканского бюджета Республики Марий Эл </t>
    </r>
    <r>
      <rPr>
        <b/>
        <sz val="10"/>
        <rFont val="Times New Roman"/>
        <family val="1"/>
        <charset val="204"/>
      </rPr>
      <t xml:space="preserve">вед.832(Минстрой) </t>
    </r>
    <r>
      <rPr>
        <i/>
        <sz val="1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 xml:space="preserve">                 </t>
    </r>
  </si>
  <si>
    <t>ПР 1004 ЦС 0420170820 ВР 530</t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</si>
  <si>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  </r>
    <r>
      <rPr>
        <b/>
        <sz val="10"/>
        <rFont val="Times New Roman"/>
        <family val="1"/>
        <charset val="204"/>
      </rPr>
      <t xml:space="preserve">вед 832 (Минстрой)  </t>
    </r>
    <r>
      <rPr>
        <sz val="10"/>
        <rFont val="Times New Roman"/>
        <family val="1"/>
        <charset val="204"/>
      </rPr>
      <t xml:space="preserve">          </t>
    </r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</si>
  <si>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</si>
  <si>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</si>
  <si>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t>ПР 1004 ЦС 04201R0820 ВР 530</t>
  </si>
  <si>
    <r>
      <t xml:space="preserve">      Субвенции на осуществление отдельных государственных полномочий по созданию административных комиссий 
</t>
    </r>
    <r>
      <rPr>
        <b/>
        <sz val="10"/>
        <rFont val="Times New Roman"/>
        <family val="1"/>
        <charset val="204"/>
      </rPr>
      <t xml:space="preserve">вед. 819      </t>
    </r>
    <r>
      <rPr>
        <sz val="10"/>
        <rFont val="Times New Roman"/>
        <family val="1"/>
        <charset val="204"/>
      </rPr>
      <t xml:space="preserve">                                   </t>
    </r>
  </si>
  <si>
    <r>
      <t>Субвенции бюджетам на осуществление переданных полномочий Российской Федерации на государственную регистрацию актов гражданского состояния
(</t>
    </r>
    <r>
      <rPr>
        <b/>
        <sz val="10"/>
        <rFont val="Times New Roman"/>
        <family val="1"/>
        <charset val="204"/>
      </rPr>
      <t>вед. 819)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</t>
    </r>
  </si>
  <si>
    <r>
      <t xml:space="preserve">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 </t>
    </r>
    <r>
      <rPr>
        <b/>
        <sz val="10"/>
        <rFont val="Times New Roman"/>
        <family val="1"/>
        <charset val="204"/>
      </rPr>
      <t xml:space="preserve">(вед. 819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</t>
    </r>
  </si>
  <si>
    <t>ПР 0702 ЦС 028E151720 ВР 521</t>
  </si>
  <si>
    <t>ПР 0702 ЦС 028E250980 ВР 521</t>
  </si>
  <si>
    <t>ПР 0703 ЦС 028E251710 ВР 521</t>
  </si>
  <si>
    <t>ПР 0502 ЦС 04304R3230 ВР 523</t>
  </si>
  <si>
    <t>ПР 0801 ЦС 072A255190 ВР 523
ПР 0703 ЦС 074A155190 ВР 523</t>
  </si>
  <si>
    <t>ПР 0801 ЦС 075A155900 ВР 521
ПР 0801 ЦС 075A155970 ВР 523</t>
  </si>
  <si>
    <t>ПР 0801 ЦС 072A255190 ВР 523
ПР 0703 ЦС 074A155190 ВР 523
ПР 0801 ЦС 07601R5190 ВР 523</t>
  </si>
  <si>
    <t>ПР 1102 ЦС 107P551390 ВР 522</t>
  </si>
  <si>
    <t xml:space="preserve">      Субсидии из республиканского бюджета Республики Марий Эл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</si>
  <si>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Субсидии на осуществление целевых мероприятий в отношении автомобильных дорог общего пользования местного значения</t>
  </si>
  <si>
    <t>ПР 1003 ЦС 27101R5760 ВР 523</t>
  </si>
  <si>
    <t>ПР 0409 ЦС 27203R3720 ВР 523</t>
  </si>
  <si>
    <t>000 2 02 15001 04/05 0000 150</t>
  </si>
  <si>
    <t>000 2 02 15002 04/05 0000 150</t>
  </si>
  <si>
    <t>000 2 02 25467 04/05 0000 150</t>
  </si>
  <si>
    <t>000 2 02 29999 04/05 0020 150</t>
  </si>
  <si>
    <t>000 2 02 25497 04/05 0000 150</t>
  </si>
  <si>
    <t>000 2 02 25172 04/05 0000 150</t>
  </si>
  <si>
    <t>000 2 02 20299 04/05 0000 150</t>
  </si>
  <si>
    <t>000 2 02 20302 04/05 0000 150</t>
  </si>
  <si>
    <t>000 2 02 29999 05 0030 150</t>
  </si>
  <si>
    <t>000 2 02 25750 05 0000 150</t>
  </si>
  <si>
    <t>000 2 02 35930 05 0000 150</t>
  </si>
  <si>
    <t>000 2 02 35120 05 0000 150</t>
  </si>
  <si>
    <t>000 2 02 35118 04/05/10/13 0000 150</t>
  </si>
  <si>
    <t>000 2 02 30024 04/05 0011 150</t>
  </si>
  <si>
    <t xml:space="preserve">000 2 02 30024 04/05 0012 150 </t>
  </si>
  <si>
    <t xml:space="preserve">000 2 02 30024 04/05 0013 150 </t>
  </si>
  <si>
    <t xml:space="preserve">000 2 02 30024 04/05 0014 150 </t>
  </si>
  <si>
    <t xml:space="preserve">000 2 02 30024 04/05 0020 150 </t>
  </si>
  <si>
    <t xml:space="preserve">000 2 02 30024 04/05 0030 150 </t>
  </si>
  <si>
    <t>000 2 02 30024 04/05 0040 150</t>
  </si>
  <si>
    <t xml:space="preserve">000 2 02 30024 04/05 0050 150 </t>
  </si>
  <si>
    <t xml:space="preserve">000 2 02 30024 04/05 0080 150 </t>
  </si>
  <si>
    <t xml:space="preserve">000 2 02 30024 04/05 0090 150 </t>
  </si>
  <si>
    <t xml:space="preserve">000 2 02 30024 04/05 0190 150
</t>
  </si>
  <si>
    <t xml:space="preserve">000 2 02 30024 04/05 0110 150 </t>
  </si>
  <si>
    <t xml:space="preserve">000 2 02 30024 04/05 0120 150
</t>
  </si>
  <si>
    <t xml:space="preserve">000 2 02 30024 04/05 0130 150
</t>
  </si>
  <si>
    <t>000 2 02 30024 04/05 0140 150</t>
  </si>
  <si>
    <t>000 2 02 35082 04/05 0000 150</t>
  </si>
  <si>
    <t xml:space="preserve">000 2 02 30024 04/05 0160 150 </t>
  </si>
  <si>
    <t xml:space="preserve">000 2 02 30024 04/05 0200 150 </t>
  </si>
  <si>
    <t>000 2 02 49999 04 0010 150</t>
  </si>
  <si>
    <t>000 2 02 45454 04 0000 150</t>
  </si>
  <si>
    <t>000 2 02 30024 04 0150 150</t>
  </si>
  <si>
    <t>000 2 02 25113 04 0000 150</t>
  </si>
  <si>
    <t>000 2 02 25520 04 0000 150</t>
  </si>
  <si>
    <t>000 2 02 20077 04 0040 150</t>
  </si>
  <si>
    <t>000 2 02 25590 04 0000 150</t>
  </si>
  <si>
    <t>2 02 20077 05 0010 150</t>
  </si>
  <si>
    <t>000 2 02 45424 04/05 0000 150</t>
  </si>
  <si>
    <t xml:space="preserve">000 2 02 30024 04/05 0060 150 </t>
  </si>
  <si>
    <t xml:space="preserve">000 2 02 30024 04/05 0070 150
</t>
  </si>
  <si>
    <t xml:space="preserve">000 2 02 30024 04/05 0170 150
</t>
  </si>
  <si>
    <t xml:space="preserve">000 2 02 30024 04/05 0100 150
</t>
  </si>
  <si>
    <t>000 2 02 25576 04/05 0000 150</t>
  </si>
  <si>
    <t>000 2 02 25243 05 0000 150</t>
  </si>
  <si>
    <t>000 2 02 29999 04/05/10/13 0010 150</t>
  </si>
  <si>
    <t>2 02 25304 04/05 0000 150</t>
  </si>
  <si>
    <t>000 2 02 25097 /05/ 0000 150</t>
  </si>
  <si>
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 за счет средств республиканского бюджета Республики Марий Эл
вед.874 (Минобр)  </t>
  </si>
  <si>
    <t>ПР 0702 ЦС 028E173050 ВР 523</t>
  </si>
  <si>
    <t>2 02 20077 05 0030 150</t>
  </si>
  <si>
    <t>2 02 25305 05 0000 150</t>
  </si>
  <si>
    <t>ПР 0702 ЦС 028E153050 ВР 523</t>
  </si>
  <si>
    <t>000 2 02 25590 04/05 0000 150</t>
  </si>
  <si>
    <t>000 2 02 25213 04/ 05 0000 150</t>
  </si>
  <si>
    <t>000 2 02 25213 04/05 0000 150</t>
  </si>
  <si>
    <t>000 2 02 25171 04/05 0000 150</t>
  </si>
  <si>
    <t>000 2 02 25394 04 0010 150
000 2 02 25394 04 0020 150</t>
  </si>
  <si>
    <t>000 202 27139 04 0000 150</t>
  </si>
  <si>
    <t>000 2 02 25513 05 0000 150</t>
  </si>
  <si>
    <t>000 2 02 25372 05 0000 150</t>
  </si>
  <si>
    <t>000 2 02 25519 04/05 0000 150</t>
  </si>
  <si>
    <t xml:space="preserve">   000 2 02 25228 05 0000 150</t>
  </si>
  <si>
    <t>000 2 02 25013 04/05 0000 150</t>
  </si>
  <si>
    <t>000 2 02 25520 04 0000 150
000 2 02 20077 04 0040 150</t>
  </si>
  <si>
    <t>000 202 25065 10 0000 150</t>
  </si>
  <si>
    <t>000 2 02 20299 04/05 0000 150
000 2 02 20302 04/05 0000 150</t>
  </si>
  <si>
    <t xml:space="preserve">000 2 02 29999 10/13 0000 150
000 2 02 20077 04 0020 150
</t>
  </si>
  <si>
    <t>000 2 02 25555 04/10/13 0000 150</t>
  </si>
  <si>
    <t>000 2 02 35303 04/05 0000 150</t>
  </si>
  <si>
    <t>000 2 02 30024 04/05 0180 150</t>
  </si>
  <si>
    <r>
      <t xml:space="preserve"> Субсидии на реализацию мероприятий по обеспечению устойчивого сокращения непригодного для проживания жилищного фонда
</t>
    </r>
    <r>
      <rPr>
        <b/>
        <sz val="10"/>
        <rFont val="Times New Roman"/>
        <family val="1"/>
        <charset val="204"/>
      </rPr>
      <t>вед. 832 (Минстрой)</t>
    </r>
    <r>
      <rPr>
        <sz val="10"/>
        <rFont val="Times New Roman"/>
        <family val="1"/>
        <charset val="204"/>
      </rPr>
      <t xml:space="preserve">
  ВСЕГО      </t>
    </r>
  </si>
  <si>
    <t>ПР 1003 ЦС 27101R5760 ВР 523
ПР 0502 ЦС 27201R5760 ВР 521</t>
  </si>
  <si>
    <t>ПР 0409 ЦС 161R153940 ВР 521
ПР 0409 ЦС 161R153941 ВР 521
ПР 0409 ЦС 161R153942 ВР 521</t>
  </si>
  <si>
    <t>ПР 0501 ЦС 042F367483/84  ВР 523</t>
  </si>
  <si>
    <t>ПР 0409 ЦС 161R153891 ВР 540</t>
  </si>
  <si>
    <t>ПР 1403 ЦС 1910129120 ВР 540</t>
  </si>
  <si>
    <t>000 2 02 45389 04 0010 150</t>
  </si>
  <si>
    <t>000 2 02 49999 05 0030 150</t>
  </si>
  <si>
    <t>ПР 1101 ЦС 1020627610 ВР 521</t>
  </si>
  <si>
    <t>Субсидиин на  обеспечение уровня финансирования организаций, реализующих дополнительные образовательные программы спортивной подготовки в соответствии с требованиями федеральных стандартов спортивной подготовки
вед.867</t>
  </si>
  <si>
    <t>ПР 0412 ЦС 1750470150 ВР 521</t>
  </si>
  <si>
    <t xml:space="preserve">      Субсидии из республиканского бюджета Республики Марий Эл бюджетам муниципальных образований в Республике Марий Эл на выполнение работ по предотвращению распространения сорного растения борщевика Сосновского
вед.882</t>
  </si>
  <si>
    <t>000 2 02 29999 04/10 0000 150</t>
  </si>
  <si>
    <t>000 2 02 29999 05 0000 150</t>
  </si>
  <si>
    <t xml:space="preserve">          Субсидии из республиканского бюджета Республики Марий Эл бюджетам муниципальных образований в Республике Марий Эл на актуализацию правил землепользования и застройки муниципальных образований в Республике Марий Эл
вед.832</t>
  </si>
  <si>
    <t>ПР 0412 ЦС 0410129000 ВР 521</t>
  </si>
  <si>
    <t>ПР 1003 ЦС 27101R5760 ВР 521</t>
  </si>
  <si>
    <t>ПР 1006 ЦС 2510327190 ВР 530</t>
  </si>
  <si>
    <t>000 2 02 35082 04/05 0000 150
000 2 02 30024 04/05 0210 150</t>
  </si>
  <si>
    <t>000 2 02 29999 10/13 0070 150</t>
  </si>
  <si>
    <t xml:space="preserve">000 2 02 30024 04/05 0220 150 </t>
  </si>
  <si>
    <t xml:space="preserve">      Дотации на стимулирование городских округов и муниципальных районов в Республике Марий Эл за качество бюджетного процесса                                                     </t>
  </si>
  <si>
    <t>ПР 1402  ЦС   1910570880  ВР 512</t>
  </si>
  <si>
    <t>ПР 1402  ЦС   1920755490  ВР 512</t>
  </si>
  <si>
    <t xml:space="preserve">      Поощрение за достижение показателей деятельности органов исполнительной власти субъектов Российской Федерации                                           </t>
  </si>
  <si>
    <t xml:space="preserve">      Приведение в нормативное состояние автомобильных дорог и искусственных дорожных сооружений (опережающее финансирование мероприятий за счет средств республиканского бюджета Республики Марий Эл)
вед.820</t>
  </si>
  <si>
    <t>ПР 0409 ЦС 161R153943 ВР 521</t>
  </si>
  <si>
    <t>Приведение в нормативное состояние автомобильных дорог и искусственных дорожных сооружений (опережающее финансирование мероприятий за счет средств кредита на пополнение остатка средств на едином счете бюджета)
вед.820</t>
  </si>
  <si>
    <t xml:space="preserve">      Субсидии из республиканского бюджета Республики Марий Эл бюджетам городских округов и муниципальных районов в Республике Марий Эл на проведение мероприятий по подготовке объектов жизнеобеспечения населения и социальной сферы в Республике Марий Эл к работе в осенне-зимний период
вед.832</t>
  </si>
  <si>
    <t>ПР 0502  ЦС 0430270630  ВР 523</t>
  </si>
  <si>
    <t>ПР 0602  ЦС 043G650133  ВР 523</t>
  </si>
  <si>
    <t xml:space="preserve">           Сокращение доли загрязненных сточных вод (опережающее финансирование мероприятий за счет средств республиканского бюджета Республики Марий Эл)
вед.832</t>
  </si>
  <si>
    <t xml:space="preserve">               Сокращение доли загрязненных сточных вод (опережающее финансирование мероприятий за счет средств кредита на пополнение остатка средств на едином счете бюджета)
вед.832</t>
  </si>
  <si>
    <t>ПР 0602  ЦС 043G6М0130  ВР 523</t>
  </si>
  <si>
    <t xml:space="preserve">      Субсидии на проектные и изыскательские работы, иные работы и услуги в целях строительства объектов, реализуемых в рамках республиканской адресной инвестиционной программы
вед.874</t>
  </si>
  <si>
    <t>ПР 0702  ЦС 0210949990 ВР 523</t>
  </si>
  <si>
    <t xml:space="preserve">      Реализация мероприятий по модернизации школьных систем образования за счет средств резервного фонда Правительства Российской Федерации
вед.874</t>
  </si>
  <si>
    <t>ПР 0702  ЦС 02120R750F ВР 521</t>
  </si>
  <si>
    <t>ПР 0702 ЦС 028EВ51790 ВР 530</t>
  </si>
  <si>
    <t>000 2 02 16549 04/05 0000 150</t>
  </si>
  <si>
    <t>000 2 02 25705 05 0000 150</t>
  </si>
  <si>
    <t>000 2 02 20077 04 0070 150</t>
  </si>
  <si>
    <t>000 2 02 20077 04 0050 150</t>
  </si>
  <si>
    <t>000 2 02 20077 04 0060 150</t>
  </si>
  <si>
    <t>000 2 02 25394 04 0040 150</t>
  </si>
  <si>
    <t>000 2 02 25394 04 0030 150</t>
  </si>
  <si>
    <t>000 2 02 29999 05 0090 150</t>
  </si>
  <si>
    <t xml:space="preserve">000 2 02 35179 04/05 0000 150 </t>
  </si>
  <si>
    <t>000 2 02 19999 04/05 0000 150</t>
  </si>
  <si>
    <t>ПР 0409 ЦС 161R1М3940 ВР 521</t>
  </si>
  <si>
    <t>Проведение мероприятий по предупреждению несостоятельности (банкротства) и восстановлению платежеспособности муниципальных унитарных предприятий
вед.832</t>
  </si>
  <si>
    <t>ПР 0502  ЦС 0431227300 ВР 521</t>
  </si>
  <si>
    <t>Софинансирование  расходных обязательств, возникающих при декларировании безопасности и проведении экспертизы деклараций безопасности гидротехнических сооружений, находящихся в муниципальной собственности
вед.853</t>
  </si>
  <si>
    <t>ПР 0406  ЦС 0930170660 ВР 521</t>
  </si>
  <si>
    <t>000 2 02 29999 05 0060 150</t>
  </si>
  <si>
    <t>000 2 02 29999 10/13 0100 150</t>
  </si>
  <si>
    <t>ПР 0605  ЦС 091G170670 ВР 523</t>
  </si>
  <si>
    <t>Cофинансирование расходных обязательств, возникающих при реализации мероприятий по рекультивации объектов захоронения отходов, выведенных из эксплуатации
вед.853</t>
  </si>
  <si>
    <t>000 2 02 29999 04 0110 150</t>
  </si>
  <si>
    <t>Реализация мероприятий по модернизации систем коммунальной инфраструктуры за счет средств, поступивших от публично-правовой компании "Фонд развития территорий"
вед.832</t>
  </si>
  <si>
    <t>ПР 0502 ЦС 0430467394 ВР 523</t>
  </si>
  <si>
    <t>ПР 0502 ЦС 0430467395 ВР 523</t>
  </si>
  <si>
    <t>000 2 02 20300 04 0000 150</t>
  </si>
  <si>
    <t>000 2 02 20303 04 0000 150</t>
  </si>
  <si>
    <t xml:space="preserve">      Комплексное обеспечение территорий жилой застройки объектами коммунальной, транспортной и социальной инфраструктуры
вед.832</t>
  </si>
  <si>
    <t>ПР 0412 ЦС 0420149610 ВР 523</t>
  </si>
  <si>
    <t xml:space="preserve">     Реализация мероприятий в области использования и охраны гидротехнических сооружений, находящихся в собственности муниципальных образований
вед.853</t>
  </si>
  <si>
    <t>ПР 0406 ЦС 0930273360 ВР 522</t>
  </si>
  <si>
    <t>ПР 0702 ЦС 028E152390 ВР 523
ПР 0702 ЦС 028E172390 ВР 523</t>
  </si>
  <si>
    <t xml:space="preserve">           Подготовка проектов межевания земельных участков и проведение кадастровых работ
вед.882</t>
  </si>
  <si>
    <t>ПР 0405 ЦС 17602R5990 ВР 521</t>
  </si>
  <si>
    <t xml:space="preserve">Премирование городских округов и муниципальных районов в Республике Марий Эл за эффективность деятельности органов местного самоуправления                                     </t>
  </si>
  <si>
    <t>ПР 1402  ЦС   1210427460  ВР 512</t>
  </si>
  <si>
    <t>000 2 02 25599 05/10 0000 150</t>
  </si>
  <si>
    <t>000 2 02 20077 04 0090 150</t>
  </si>
  <si>
    <t>000 2 02 20077 13 0080 150</t>
  </si>
  <si>
    <t>ПР 1402  ЦС   1910553990  ВР 512</t>
  </si>
  <si>
    <t>ПР 0412 ЦС 0420498228 ВР 523</t>
  </si>
  <si>
    <t xml:space="preserve">           Реализация мероприятий по строительству (реконструкции) социально значимых объектов, источником финансового обеспечения которых являются бюджетные кредиты из федерального бюджета на финансовое обеспечение реализации инфраструктурных проектов
вед.832</t>
  </si>
  <si>
    <t xml:space="preserve">     Строительство и реконструкция (модернизация) объектов коммунальной инфраструктуры
вед.832</t>
  </si>
  <si>
    <t>ПР 0502 ЦС 0430449470 ВР 523</t>
  </si>
  <si>
    <t>ПР 1004 ЦС 04201R4970 ВР 521
ПР 1004 ЦС 0420174971 ВР 521</t>
  </si>
  <si>
    <t>ПР 0505 ЦС 043F552430 ВР 523
ПР 0505 ЦС 043F572430 ВР 523</t>
  </si>
  <si>
    <t>000 2 02 15399 10/13 0000 150</t>
  </si>
  <si>
    <t>000 2 02 20077 13/10 0000150</t>
  </si>
  <si>
    <t>000 2 02 20077 10/13 0120 150</t>
  </si>
  <si>
    <t>А Н А Л И З   финансовой помощи муниципальным образованиям на 01.01.2024</t>
  </si>
  <si>
    <r>
      <t xml:space="preserve">Субвенции бюджетам на осуществление переданных полномочий Российской Федерации на государственную регистрацию актов гражданского состояния
</t>
    </r>
    <r>
      <rPr>
        <b/>
        <i/>
        <u/>
        <sz val="10"/>
        <rFont val="Times New Roman"/>
        <family val="1"/>
        <charset val="204"/>
      </rPr>
      <t xml:space="preserve"> из республиканского бюджета</t>
    </r>
    <r>
      <rPr>
        <sz val="10"/>
        <rFont val="Times New Roman"/>
        <family val="1"/>
        <charset val="204"/>
      </rPr>
      <t xml:space="preserve">
(</t>
    </r>
    <r>
      <rPr>
        <b/>
        <sz val="10"/>
        <rFont val="Times New Roman"/>
        <family val="1"/>
        <charset val="204"/>
      </rPr>
      <t>вед. 819)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</t>
    </r>
  </si>
  <si>
    <t xml:space="preserve">   Дотации на премирование победителей Всероссийского конкурса "Лучшая муниципальная практика"</t>
  </si>
  <si>
    <t>000 2 02 45323 04/05 0000 150
000 2 02 49999 04 0040 150</t>
  </si>
  <si>
    <r>
      <t xml:space="preserve"> Субсидии бюджетам муниципальных районов на формирование объема дотаций на выравнивание бюджетной обеспеченности поселений в Республике Марий Эл</t>
    </r>
    <r>
      <rPr>
        <b/>
        <sz val="10"/>
        <rFont val="Times New Roman"/>
        <family val="1"/>
        <charset val="204"/>
      </rPr>
      <t xml:space="preserve">
(вед 892)</t>
    </r>
  </si>
  <si>
    <r>
      <t xml:space="preserve">Субвенции  бюджетам муниципальных районов на осуществление полномочий по расчету и предоставлению дотаций на выравнивание бюджетной обеспеченности поселений, расположенных в границах соответствующего муниципального района Республики Марий Эл
</t>
    </r>
    <r>
      <rPr>
        <b/>
        <sz val="10"/>
        <rFont val="Times New Roman"/>
        <family val="1"/>
        <charset val="204"/>
      </rPr>
      <t xml:space="preserve">вед.892 (Минфин)        </t>
    </r>
    <r>
      <rPr>
        <sz val="10"/>
        <rFont val="Times New Roman"/>
        <family val="1"/>
        <charset val="204"/>
      </rPr>
      <t xml:space="preserve">                                                                      </t>
    </r>
  </si>
  <si>
    <r>
      <t xml:space="preserve">Субвенции бюджетам 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 </t>
    </r>
    <r>
      <rPr>
        <b/>
        <sz val="10"/>
        <rFont val="Times New Roman"/>
        <family val="1"/>
        <charset val="204"/>
      </rPr>
      <t>вед. 874 (Минобр)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</si>
  <si>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на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 на содержание зданий и оплату коммунальных услуг)                                                                                                                                                      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вед. 874 (Минобр)            </t>
    </r>
    <r>
      <rPr>
        <b/>
        <i/>
        <sz val="10"/>
        <rFont val="Times New Roman"/>
        <family val="1"/>
        <charset val="204"/>
      </rPr>
      <t xml:space="preserve">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</t>
    </r>
  </si>
  <si>
    <r>
      <t xml:space="preserve">      Субвенции на осуществление государственных полномочий по предоставлению мер социальной поддержки по оплате жилищно-коммунальных услуг некоторым категориям граждан
</t>
    </r>
    <r>
      <rPr>
        <b/>
        <sz val="10"/>
        <rFont val="Times New Roman"/>
        <family val="1"/>
        <charset val="204"/>
      </rPr>
      <t xml:space="preserve">вед. 892 (Минфин)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</si>
  <si>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 на осуществление государственных полномочий по предоставлению бесплатного питания для учащихся общеобразовательных организаций из многодетных семей, кроме обучающихся в государственных образовательных организациях
</t>
    </r>
    <r>
      <rPr>
        <b/>
        <sz val="10"/>
        <rFont val="Times New Roman"/>
        <family val="1"/>
        <charset val="204"/>
      </rPr>
      <t>вед. 874 (Минобр</t>
    </r>
    <r>
      <rPr>
        <b/>
        <i/>
        <sz val="10"/>
        <rFont val="Times New Roman"/>
        <family val="1"/>
        <charset val="204"/>
      </rPr>
      <t xml:space="preserve">)                             </t>
    </r>
    <r>
      <rPr>
        <sz val="10"/>
        <rFont val="Times New Roman"/>
        <family val="1"/>
        <charset val="204"/>
      </rPr>
      <t xml:space="preserve">                  </t>
    </r>
  </si>
  <si>
    <r>
      <t xml:space="preserve">Субвенции, предоставляемые органам местного самоуправления для осуществления государственных полномочий Республики Марий Эл по установлению льготных тарифов на тепловую энергию 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 (тепловую мощность),   </t>
    </r>
    <r>
      <rPr>
        <b/>
        <sz val="10"/>
        <rFont val="Times New Roman"/>
        <family val="1"/>
        <charset val="204"/>
      </rPr>
      <t>вед.832 (Минстрой)</t>
    </r>
  </si>
  <si>
    <r>
      <t xml:space="preserve">Субвенции бюджетам городских округов и муниципальных районов на исполнение государственных полномочий по хранению, учету и использованию архивных фондов и архивных документов, находящихся в собственности Республики Марий Эл и хранящихся  в муниципальных архивах на территории Республики Марий Эл 
</t>
    </r>
    <r>
      <rPr>
        <b/>
        <sz val="10"/>
        <rFont val="Times New Roman"/>
        <family val="1"/>
        <charset val="204"/>
      </rPr>
      <t>вед. 857 (Минкульт)</t>
    </r>
  </si>
  <si>
    <r>
      <t xml:space="preserve"> Субвенции, предоставляемые органам местного самоуправления для осуществления государственных полномочий Республики Марий Эл по установлению льготных тарифов на холодное водоснабжение и (или) водоотведение и по компенсации выпадающих доходов организациям, осуществляющим холодное водоснабжение и (или) водоотведение, возникших в результате применения льготных тарифов на холодное водоснабжение и (или) водоотведение
</t>
    </r>
    <r>
      <rPr>
        <b/>
        <sz val="10"/>
        <rFont val="Times New Roman"/>
        <family val="1"/>
        <charset val="204"/>
      </rPr>
      <t>(вед. 832)</t>
    </r>
  </si>
  <si>
    <r>
      <t xml:space="preserve">      Субвенции на осуществление государственных полномочий по организации и осуществлению мероприятий по оказанию помощи лицам, находящимся в состоянии алкогольного, наркотического или иного токсического опьянения
</t>
    </r>
    <r>
      <rPr>
        <b/>
        <sz val="10"/>
        <rFont val="Times New Roman"/>
        <family val="1"/>
        <charset val="204"/>
      </rPr>
      <t>(вед. 856)</t>
    </r>
  </si>
  <si>
    <r>
      <t xml:space="preserve">      Субвенции на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  </r>
    <r>
      <rPr>
        <b/>
        <sz val="10"/>
        <rFont val="Times New Roman"/>
        <family val="1"/>
        <charset val="204"/>
      </rPr>
      <t>(вед. 874)</t>
    </r>
  </si>
  <si>
    <r>
      <t xml:space="preserve">      Субсидии на обеспечение развития и укрепления материально-технической базы домов культуры в населенных пунктах с числом жителей до 50 тысяч человек
вед </t>
    </r>
    <r>
      <rPr>
        <b/>
        <sz val="10"/>
        <rFont val="Times New Roman"/>
        <family val="1"/>
        <charset val="204"/>
      </rPr>
      <t>857 (Минкульт)</t>
    </r>
  </si>
  <si>
    <r>
      <t xml:space="preserve">Субсидии бюджетам городских округов и муниципальных районов
на обеспечение организации отдыха детей в каникулярное время, включая мероприятия по обеспечению безопасности их жизни и здоровья,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</si>
  <si>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Субсидии местным бюджетам  на проектирование автомобильных дорог общего пользования местного значения в рамках реализации государственной программы Республики Марий Эл "Развитие дорожного хозяйства на период до 2025 года"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вед. 820 (Минтранс)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</t>
    </r>
  </si>
  <si>
    <r>
      <t xml:space="preserve">Cубсидии на реализация мероприятий по обеспечению жильем молодых семей  
</t>
    </r>
    <r>
      <rPr>
        <b/>
        <sz val="10"/>
        <rFont val="Times New Roman"/>
        <family val="1"/>
        <charset val="204"/>
      </rPr>
      <t xml:space="preserve">вед. 832 (Минстрой)  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</si>
  <si>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
</t>
    </r>
    <r>
      <rPr>
        <b/>
        <sz val="10"/>
        <rFont val="Times New Roman"/>
        <family val="1"/>
        <charset val="204"/>
      </rPr>
      <t xml:space="preserve">вед. 832 </t>
    </r>
  </si>
  <si>
    <r>
      <t xml:space="preserve">    Субсидии на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
 </t>
    </r>
    <r>
      <rPr>
        <b/>
        <sz val="10"/>
        <rFont val="Times New Roman"/>
        <family val="1"/>
        <charset val="204"/>
      </rPr>
      <t xml:space="preserve">874 </t>
    </r>
  </si>
  <si>
    <r>
      <t xml:space="preserve">Cубсидии на обеспечение комплексного развития сельских территорий
</t>
    </r>
    <r>
      <rPr>
        <b/>
        <sz val="10"/>
        <rFont val="Times New Roman"/>
        <family val="1"/>
        <charset val="204"/>
      </rPr>
      <t>вед.882 (Минсельхоз)</t>
    </r>
  </si>
  <si>
    <r>
      <t xml:space="preserve">Субсидии на реализацию программ формирования современной городской среды </t>
    </r>
    <r>
      <rPr>
        <b/>
        <sz val="10"/>
        <rFont val="Times New Roman"/>
        <family val="1"/>
        <charset val="204"/>
      </rPr>
      <t xml:space="preserve">вед. 832 (Минстрой) </t>
    </r>
    <r>
      <rPr>
        <sz val="10"/>
        <rFont val="Times New Roman"/>
        <family val="1"/>
        <charset val="204"/>
      </rPr>
      <t xml:space="preserve">                                                             </t>
    </r>
  </si>
  <si>
    <r>
      <t xml:space="preserve">      Субсидии из республиканского бюджета Республики Марий Эл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
</t>
    </r>
    <r>
      <rPr>
        <b/>
        <sz val="10"/>
        <rFont val="Times New Roman"/>
        <family val="1"/>
        <charset val="204"/>
      </rPr>
      <t>вед.840 (Минэк)</t>
    </r>
  </si>
  <si>
    <r>
      <t xml:space="preserve">Субсидии на реализацию государственных программ субъектов Российской Федерации в области использования и охраны водных объектов
</t>
    </r>
    <r>
      <rPr>
        <b/>
        <sz val="10"/>
        <rFont val="Times New Roman"/>
        <family val="1"/>
        <charset val="204"/>
      </rPr>
      <t>вед.853 (Минстрой)</t>
    </r>
  </si>
  <si>
    <r>
      <t xml:space="preserve">Субсидии на строительство и реконструкцию (модернизацию) объектов питьевого водоснабжения
</t>
    </r>
    <r>
      <rPr>
        <b/>
        <sz val="10"/>
        <rFont val="Times New Roman"/>
        <family val="1"/>
        <charset val="204"/>
      </rPr>
      <t>(вед 832)</t>
    </r>
  </si>
  <si>
    <r>
      <t xml:space="preserve">Субсидии на  модернизацию инфраструктуры общего образования
</t>
    </r>
    <r>
      <rPr>
        <b/>
        <sz val="10"/>
        <rFont val="Times New Roman"/>
        <family val="1"/>
        <charset val="204"/>
      </rPr>
      <t>вед.874</t>
    </r>
  </si>
  <si>
    <r>
      <t xml:space="preserve">Субсидии на сокращение доли загрязненных сточных вод </t>
    </r>
    <r>
      <rPr>
        <b/>
        <sz val="10"/>
        <rFont val="Times New Roman"/>
        <family val="1"/>
        <charset val="204"/>
      </rPr>
      <t>вед.832 (Минстрой)</t>
    </r>
  </si>
  <si>
    <r>
  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
</t>
    </r>
    <r>
      <rPr>
        <b/>
        <sz val="10"/>
        <rFont val="Times New Roman"/>
        <family val="1"/>
        <charset val="204"/>
      </rPr>
      <t xml:space="preserve">вед.874 (Минобр)  </t>
    </r>
  </si>
  <si>
    <r>
      <t xml:space="preserve">Субсидии на осуществление целевых мероприятий в отношении автомобильных дорог общего пользования местного значения
</t>
    </r>
    <r>
      <rPr>
        <b/>
        <sz val="10"/>
        <rFont val="Times New Roman"/>
        <family val="1"/>
        <charset val="204"/>
      </rPr>
      <t xml:space="preserve">вед. 820 (Минтранс)   </t>
    </r>
    <r>
      <rPr>
        <sz val="10"/>
        <rFont val="Times New Roman"/>
        <family val="1"/>
        <charset val="204"/>
      </rPr>
      <t xml:space="preserve">     </t>
    </r>
  </si>
  <si>
    <r>
      <t xml:space="preserve">Субсидии на государственную поддержку отрасли культуры
</t>
    </r>
    <r>
      <rPr>
        <b/>
        <sz val="10"/>
        <rFont val="Times New Roman"/>
        <family val="1"/>
        <charset val="204"/>
      </rPr>
      <t>(вед 857)</t>
    </r>
  </si>
  <si>
    <r>
      <t xml:space="preserve">Субсидии  на развитие транспортной инфраструктуры на сельских территориях
</t>
    </r>
    <r>
      <rPr>
        <b/>
        <sz val="10"/>
        <rFont val="Times New Roman"/>
        <family val="1"/>
        <charset val="204"/>
      </rPr>
      <t>(вед 820)</t>
    </r>
  </si>
  <si>
    <r>
      <t xml:space="preserve">   Субсидии  на  развитие сети учреждений культурно-досугового типа
</t>
    </r>
    <r>
      <rPr>
        <b/>
        <sz val="10"/>
        <rFont val="Times New Roman"/>
        <family val="1"/>
        <charset val="204"/>
      </rPr>
      <t>(вед 857)</t>
    </r>
  </si>
  <si>
    <r>
      <t xml:space="preserve">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</si>
  <si>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
 </t>
    </r>
    <r>
      <rPr>
        <b/>
        <sz val="10"/>
        <rFont val="Times New Roman"/>
        <family val="1"/>
        <charset val="204"/>
      </rPr>
      <t>(вед 867</t>
    </r>
    <r>
      <rPr>
        <sz val="10"/>
        <rFont val="Times New Roman"/>
        <family val="1"/>
        <charset val="204"/>
      </rPr>
      <t>)</t>
    </r>
  </si>
  <si>
    <r>
      <t xml:space="preserve">  Субсидии на реализацию мероприятий по модернизации школьных систем образования
</t>
    </r>
    <r>
      <rPr>
        <b/>
        <sz val="10"/>
        <rFont val="Times New Roman"/>
        <family val="1"/>
        <charset val="204"/>
      </rPr>
      <t xml:space="preserve"> (вед 874)</t>
    </r>
  </si>
  <si>
    <r>
      <t xml:space="preserve">Субсиди на приведение в нормативное состояние автомобильных дорог и искусственных дорожных сооружений 
</t>
    </r>
    <r>
      <rPr>
        <b/>
        <sz val="10"/>
        <rFont val="Times New Roman"/>
        <family val="1"/>
        <charset val="204"/>
      </rPr>
      <t>(вед 820)</t>
    </r>
  </si>
  <si>
    <r>
  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</si>
  <si>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</si>
  <si>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</si>
  <si>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техническое оснащение, реконструкцию и капитальный ремонт региональных и муниципальных музеев
</t>
    </r>
    <r>
      <rPr>
        <b/>
        <sz val="10"/>
        <rFont val="Times New Roman"/>
        <family val="1"/>
        <charset val="204"/>
      </rPr>
      <t>вед. 857</t>
    </r>
  </si>
  <si>
    <r>
      <t xml:space="preserve">      Субсидии на 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b/>
        <i/>
        <u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</t>
    </r>
  </si>
  <si>
    <r>
      <t xml:space="preserve">      Субсидии на 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  <r>
      <rPr>
        <sz val="10"/>
        <rFont val="Times New Roman"/>
        <family val="1"/>
        <charset val="204"/>
      </rPr>
      <t xml:space="preserve"> </t>
    </r>
  </si>
  <si>
    <r>
      <t xml:space="preserve">Cубсидии на реализация мероприятий по обеспечению жильем молодых семей 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</si>
  <si>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на реализация мероприятий по обеспечению жильем молодых семей  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</si>
  <si>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</si>
  <si>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</si>
  <si>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    Субсидии на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
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</si>
  <si>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    Субсидии на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
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</si>
  <si>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Cубсидии на обеспечение комплексного развития сельских территорий
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</si>
  <si>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на обеспечение комплексного развития сельских территорий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</si>
  <si>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реализацию программ формирования современной городской среды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</si>
  <si>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реализацию программ формирования современной городской среды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</si>
  <si>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реализацию государственных программ субъектов Российской Федерации в области использования и охраны водных объектов 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</si>
  <si>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реализацию государственных программ субъектов Российской Федерации в области использования и охраны водных объектов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</si>
  <si>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строительство и реконструкцию (модернизацию) объектов питьевого водоснабжения
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</si>
  <si>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строительство и реконструкцию (модернизацию) объектов питьевого водоснабжения
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</si>
  <si>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 модернизацию инфраструктуры общего образования
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</si>
  <si>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 модернизацию инфраструктуры общего образования
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</si>
  <si>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сокращение доли загрязненных сточных вод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</si>
  <si>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сокращение доли загрязненных сточных вод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</si>
  <si>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  из </t>
    </r>
    <r>
      <rPr>
        <b/>
        <i/>
        <u/>
        <sz val="10"/>
        <rFont val="Times New Roman"/>
        <family val="1"/>
        <charset val="204"/>
      </rPr>
      <t>федерального бюджета</t>
    </r>
  </si>
  <si>
    <r>
  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 из </t>
    </r>
    <r>
      <rPr>
        <b/>
        <i/>
        <u/>
        <sz val="10"/>
        <rFont val="Times New Roman"/>
        <family val="1"/>
        <charset val="204"/>
      </rPr>
      <t>республиканского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</si>
  <si>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</si>
  <si>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</si>
  <si>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государственную поддержку отрасли культуры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</si>
  <si>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государственную поддержку отрасли культуры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</si>
  <si>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 на развитие транспортной инфраструктуры на сельских территориях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</si>
  <si>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 на развитие транспортной инфраструктуры на сельских территориях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</si>
  <si>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 Субсидии  на  развитие сети учреждений культурно-досугового типа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</si>
  <si>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 Субсидии  на  развитие сети учреждений культурно-досугового типа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</si>
  <si>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</si>
  <si>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</si>
  <si>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</si>
  <si>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</si>
  <si>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Субсидии на реализацию мероприятий по модернизации школьных систем образования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</si>
  <si>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Субсидии на реализацию мероприятий по модернизации школьных систем образования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</si>
  <si>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 на приведение в нормативное состояние автомобильных дорог и искусственных дорожных сооружений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</si>
  <si>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 на приведение в нормативное состояние автомобильных дорог и искусственных дорожных сооружений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</si>
  <si>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</si>
  <si>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</si>
  <si>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</si>
  <si>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</si>
  <si>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</si>
  <si>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</si>
  <si>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техническое оснащение региональных и муниципальных музеев
</t>
    </r>
    <r>
      <rPr>
        <b/>
        <sz val="10"/>
        <rFont val="Times New Roman"/>
        <family val="1"/>
        <charset val="204"/>
      </rPr>
      <t xml:space="preserve">из федерального бюджета           </t>
    </r>
    <r>
      <rPr>
        <sz val="10"/>
        <rFont val="Times New Roman"/>
        <family val="1"/>
        <charset val="204"/>
      </rPr>
      <t xml:space="preserve">           </t>
    </r>
  </si>
  <si>
    <r>
      <t xml:space="preserve">Субсидии на техническое оснащение региональных и муниципальных музеев
</t>
    </r>
    <r>
      <rPr>
        <b/>
        <sz val="10"/>
        <rFont val="Times New Roman"/>
        <family val="1"/>
        <charset val="204"/>
      </rPr>
      <t xml:space="preserve"> из республиканского бюджета</t>
    </r>
    <r>
      <rPr>
        <sz val="10"/>
        <rFont val="Times New Roman"/>
        <family val="1"/>
        <charset val="204"/>
      </rPr>
      <t xml:space="preserve">     </t>
    </r>
  </si>
  <si>
    <r>
      <t xml:space="preserve">Подготовка проектов межевания земельных участков и проведение кадастровых работ
</t>
    </r>
    <r>
      <rPr>
        <b/>
        <sz val="10"/>
        <rFont val="Times New Roman"/>
        <family val="1"/>
        <charset val="204"/>
      </rPr>
      <t xml:space="preserve">из федерального бюджета           </t>
    </r>
    <r>
      <rPr>
        <sz val="10"/>
        <rFont val="Times New Roman"/>
        <family val="1"/>
        <charset val="204"/>
      </rPr>
      <t xml:space="preserve">           </t>
    </r>
  </si>
  <si>
    <r>
      <t xml:space="preserve">Подготовка проектов межевания земельных участков и проведение кадастровых работ
</t>
    </r>
    <r>
      <rPr>
        <b/>
        <sz val="10"/>
        <rFont val="Times New Roman"/>
        <family val="1"/>
        <charset val="204"/>
      </rPr>
      <t xml:space="preserve"> из республиканского бюджета</t>
    </r>
    <r>
      <rPr>
        <sz val="10"/>
        <rFont val="Times New Roman"/>
        <family val="1"/>
        <charset val="204"/>
      </rPr>
      <t xml:space="preserve">     </t>
    </r>
  </si>
  <si>
    <r>
      <t xml:space="preserve">Проектно-изыскательские работы в отношении автомобильных дорог общего пользования местного значения, включенных в перечень объектов, реализуемых в рамках национального проекта "Безопасные качественные дороги" и входящих в состав Йошкар-Олинской городской агломерации
</t>
    </r>
    <r>
      <rPr>
        <b/>
        <sz val="10"/>
        <rFont val="Times New Roman"/>
        <family val="1"/>
        <charset val="204"/>
      </rPr>
      <t>(вед. 820)</t>
    </r>
  </si>
  <si>
    <r>
      <t xml:space="preserve">Создание модельных муниципальных библиотек
</t>
    </r>
    <r>
      <rPr>
        <b/>
        <sz val="10"/>
        <rFont val="Times New Roman"/>
        <family val="1"/>
        <charset val="204"/>
      </rPr>
      <t>(вед. 857)</t>
    </r>
  </si>
  <si>
    <r>
      <t xml:space="preserve">      Развитие инфраструктуры дорожного хозяйства за счет средств республиканского бюджета Республики Марий Эл
</t>
    </r>
    <r>
      <rPr>
        <b/>
        <sz val="10"/>
        <rFont val="Times New Roman"/>
        <family val="1"/>
        <charset val="204"/>
      </rPr>
      <t>(вед. 820)</t>
    </r>
  </si>
  <si>
    <r>
      <t xml:space="preserve">           Резервный фонд Правительства Республики Марий Эл
</t>
    </r>
    <r>
      <rPr>
        <b/>
        <sz val="10"/>
        <rFont val="Times New Roman"/>
        <family val="1"/>
        <charset val="204"/>
      </rPr>
      <t>(вед. 892)</t>
    </r>
  </si>
  <si>
    <t xml:space="preserve">ПР 0502 ЦС 0430473230 ВР 540/
ПР 0502 ЦС 04304R3230 ВР 540/
ПР 0505 ЦС 04304R3230 ВР 540
ПР 0602 ЦС 04304R323F ВР 540
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</si>
</sst>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0.0000"/>
    <numFmt numFmtId="165" formatCode="#,##0.00000"/>
    <numFmt numFmtId="166" formatCode="0.00000"/>
    <numFmt numFmtId="167" formatCode="#,##0.0"/>
    <numFmt numFmtId="168" formatCode="#,##0.0000"/>
    <numFmt numFmtId="169" formatCode="0.0"/>
    <numFmt numFmtId="170" formatCode="0.000000"/>
    <numFmt numFmtId="171" formatCode="0.0000000"/>
  </numFmts>
  <fonts count="37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 Cyr"/>
    </font>
    <font>
      <sz val="10"/>
      <name val="Arial Cyr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theme="0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rgb="FFDDD9C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334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5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7">
    <xf numFmtId="0" fontId="0" fillId="0" borderId="0" xfId="0"/>
    <xf numFmtId="166" fontId="10" fillId="14" borderId="0" xfId="0" applyNumberFormat="1" applyFont="1" applyFill="1"/>
    <xf numFmtId="166" fontId="10" fillId="14" borderId="0" xfId="0" applyNumberFormat="1" applyFont="1" applyFill="1" applyBorder="1"/>
    <xf numFmtId="169" fontId="10" fillId="14" borderId="0" xfId="0" applyNumberFormat="1" applyFont="1" applyFill="1"/>
    <xf numFmtId="165" fontId="2" fillId="14" borderId="1" xfId="0" applyNumberFormat="1" applyFont="1" applyFill="1" applyBorder="1" applyAlignment="1">
      <alignment horizontal="right"/>
    </xf>
    <xf numFmtId="169" fontId="2" fillId="14" borderId="1" xfId="0" applyNumberFormat="1" applyFont="1" applyFill="1" applyBorder="1" applyAlignment="1">
      <alignment horizontal="right"/>
    </xf>
    <xf numFmtId="167" fontId="10" fillId="14" borderId="1" xfId="0" applyNumberFormat="1" applyFont="1" applyFill="1" applyBorder="1"/>
    <xf numFmtId="169" fontId="2" fillId="14" borderId="1" xfId="0" applyNumberFormat="1" applyFont="1" applyFill="1" applyBorder="1"/>
    <xf numFmtId="166" fontId="3" fillId="14" borderId="1" xfId="0" applyNumberFormat="1" applyFont="1" applyFill="1" applyBorder="1"/>
    <xf numFmtId="166" fontId="2" fillId="14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 applyBorder="1"/>
    <xf numFmtId="166" fontId="2" fillId="14" borderId="0" xfId="0" applyNumberFormat="1" applyFont="1" applyFill="1"/>
    <xf numFmtId="166" fontId="10" fillId="14" borderId="1" xfId="0" applyNumberFormat="1" applyFont="1" applyFill="1" applyBorder="1" applyAlignment="1">
      <alignment horizontal="center" vertical="center" wrapText="1"/>
    </xf>
    <xf numFmtId="166" fontId="2" fillId="14" borderId="3" xfId="0" applyNumberFormat="1" applyFont="1" applyFill="1" applyBorder="1" applyAlignment="1">
      <alignment horizontal="center" vertical="center" wrapText="1"/>
    </xf>
    <xf numFmtId="166" fontId="15" fillId="14" borderId="0" xfId="0" applyNumberFormat="1" applyFont="1" applyFill="1" applyBorder="1" applyAlignment="1">
      <alignment horizontal="center" vertical="center"/>
    </xf>
    <xf numFmtId="166" fontId="13" fillId="14" borderId="0" xfId="0" applyNumberFormat="1" applyFont="1" applyFill="1" applyBorder="1"/>
    <xf numFmtId="166" fontId="13" fillId="14" borderId="0" xfId="0" applyNumberFormat="1" applyFont="1" applyFill="1"/>
    <xf numFmtId="166" fontId="13" fillId="14" borderId="0" xfId="0" applyNumberFormat="1" applyFont="1" applyFill="1" applyBorder="1" applyAlignment="1">
      <alignment horizontal="center" vertical="center" wrapText="1"/>
    </xf>
    <xf numFmtId="166" fontId="13" fillId="14" borderId="0" xfId="0" applyNumberFormat="1" applyFont="1" applyFill="1" applyAlignment="1">
      <alignment horizontal="center" vertical="center" wrapText="1"/>
    </xf>
    <xf numFmtId="166" fontId="0" fillId="14" borderId="0" xfId="0" applyNumberFormat="1" applyFont="1" applyFill="1" applyBorder="1" applyAlignment="1">
      <alignment horizontal="center" vertical="center" wrapText="1"/>
    </xf>
    <xf numFmtId="166" fontId="0" fillId="14" borderId="0" xfId="0" applyNumberFormat="1" applyFont="1" applyFill="1" applyAlignment="1">
      <alignment horizontal="center" vertical="center" wrapText="1"/>
    </xf>
    <xf numFmtId="166" fontId="10" fillId="14" borderId="1" xfId="0" applyNumberFormat="1" applyFont="1" applyFill="1" applyBorder="1"/>
    <xf numFmtId="166" fontId="11" fillId="14" borderId="1" xfId="0" applyNumberFormat="1" applyFont="1" applyFill="1" applyBorder="1"/>
    <xf numFmtId="167" fontId="11" fillId="14" borderId="1" xfId="0" applyNumberFormat="1" applyFont="1" applyFill="1" applyBorder="1"/>
    <xf numFmtId="166" fontId="12" fillId="14" borderId="0" xfId="0" applyNumberFormat="1" applyFont="1" applyFill="1"/>
    <xf numFmtId="166" fontId="17" fillId="15" borderId="1" xfId="1538" applyNumberFormat="1" applyFont="1" applyFill="1" applyBorder="1"/>
    <xf numFmtId="167" fontId="17" fillId="15" borderId="1" xfId="1538" applyNumberFormat="1" applyFont="1" applyFill="1" applyBorder="1"/>
    <xf numFmtId="166" fontId="26" fillId="16" borderId="0" xfId="1538" applyNumberFormat="1" applyFont="1" applyFill="1"/>
    <xf numFmtId="166" fontId="17" fillId="15" borderId="1" xfId="1538" applyNumberFormat="1" applyFont="1" applyFill="1" applyBorder="1" applyAlignment="1" applyProtection="1"/>
    <xf numFmtId="167" fontId="17" fillId="15" borderId="1" xfId="1538" applyNumberFormat="1" applyFont="1" applyFill="1" applyBorder="1" applyAlignment="1" applyProtection="1"/>
    <xf numFmtId="166" fontId="26" fillId="17" borderId="0" xfId="1538" applyNumberFormat="1" applyFont="1" applyFill="1" applyBorder="1" applyAlignment="1" applyProtection="1"/>
    <xf numFmtId="166" fontId="12" fillId="14" borderId="0" xfId="0" applyNumberFormat="1" applyFont="1" applyFill="1" applyBorder="1"/>
    <xf numFmtId="166" fontId="16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 vertical="center" wrapText="1"/>
    </xf>
    <xf numFmtId="165" fontId="1" fillId="14" borderId="1" xfId="0" applyNumberFormat="1" applyFont="1" applyFill="1" applyBorder="1" applyAlignment="1">
      <alignment horizontal="right"/>
    </xf>
    <xf numFmtId="4" fontId="20" fillId="14" borderId="0" xfId="0" applyNumberFormat="1" applyFont="1" applyFill="1" applyBorder="1"/>
    <xf numFmtId="166" fontId="2" fillId="14" borderId="1" xfId="0" applyNumberFormat="1" applyFont="1" applyFill="1" applyBorder="1"/>
    <xf numFmtId="169" fontId="2" fillId="14" borderId="0" xfId="0" applyNumberFormat="1" applyFont="1" applyFill="1" applyBorder="1" applyAlignment="1">
      <alignment horizontal="right"/>
    </xf>
    <xf numFmtId="0" fontId="0" fillId="14" borderId="0" xfId="0" applyFont="1" applyFill="1"/>
    <xf numFmtId="165" fontId="20" fillId="14" borderId="0" xfId="0" applyNumberFormat="1" applyFont="1" applyFill="1" applyBorder="1" applyAlignment="1">
      <alignment horizontal="right"/>
    </xf>
    <xf numFmtId="166" fontId="20" fillId="14" borderId="0" xfId="0" applyNumberFormat="1" applyFont="1" applyFill="1" applyBorder="1"/>
    <xf numFmtId="166" fontId="27" fillId="14" borderId="0" xfId="0" applyNumberFormat="1" applyFont="1" applyFill="1" applyBorder="1"/>
    <xf numFmtId="166" fontId="28" fillId="14" borderId="0" xfId="0" applyNumberFormat="1" applyFont="1" applyFill="1" applyBorder="1"/>
    <xf numFmtId="166" fontId="20" fillId="14" borderId="0" xfId="1538" applyNumberFormat="1" applyFont="1" applyFill="1" applyBorder="1"/>
    <xf numFmtId="165" fontId="1" fillId="15" borderId="1" xfId="1538" applyNumberFormat="1" applyFont="1" applyFill="1" applyBorder="1" applyAlignment="1">
      <alignment horizontal="right"/>
    </xf>
    <xf numFmtId="166" fontId="3" fillId="16" borderId="1" xfId="1538" applyNumberFormat="1" applyFont="1" applyFill="1" applyBorder="1"/>
    <xf numFmtId="4" fontId="20" fillId="16" borderId="0" xfId="1538" applyNumberFormat="1" applyFont="1" applyFill="1" applyBorder="1" applyAlignment="1" applyProtection="1"/>
    <xf numFmtId="166" fontId="20" fillId="16" borderId="0" xfId="1538" applyNumberFormat="1" applyFont="1" applyFill="1" applyBorder="1" applyAlignment="1" applyProtection="1"/>
    <xf numFmtId="165" fontId="1" fillId="15" borderId="1" xfId="1538" applyNumberFormat="1" applyFont="1" applyFill="1" applyBorder="1" applyAlignment="1" applyProtection="1">
      <alignment horizontal="right"/>
    </xf>
    <xf numFmtId="166" fontId="20" fillId="17" borderId="0" xfId="1538" applyNumberFormat="1" applyFont="1" applyFill="1" applyBorder="1" applyAlignment="1" applyProtection="1"/>
    <xf numFmtId="165" fontId="20" fillId="14" borderId="0" xfId="0" applyNumberFormat="1" applyFont="1" applyFill="1" applyBorder="1"/>
    <xf numFmtId="166" fontId="2" fillId="14" borderId="1" xfId="0" applyNumberFormat="1" applyFont="1" applyFill="1" applyBorder="1" applyAlignment="1">
      <alignment horizontal="right"/>
    </xf>
    <xf numFmtId="4" fontId="20" fillId="14" borderId="0" xfId="0" applyNumberFormat="1" applyFont="1" applyFill="1"/>
    <xf numFmtId="166" fontId="21" fillId="14" borderId="0" xfId="0" applyNumberFormat="1" applyFont="1" applyFill="1" applyBorder="1"/>
    <xf numFmtId="166" fontId="2" fillId="14" borderId="0" xfId="0" applyNumberFormat="1" applyFont="1" applyFill="1" applyAlignment="1">
      <alignment horizontal="center" vertical="center" wrapText="1"/>
    </xf>
    <xf numFmtId="166" fontId="1" fillId="14" borderId="0" xfId="0" applyNumberFormat="1" applyFont="1" applyFill="1" applyAlignment="1">
      <alignment horizontal="center" vertical="center" wrapText="1"/>
    </xf>
    <xf numFmtId="165" fontId="1" fillId="14" borderId="0" xfId="0" applyNumberFormat="1" applyFont="1" applyFill="1"/>
    <xf numFmtId="165" fontId="1" fillId="14" borderId="0" xfId="0" applyNumberFormat="1" applyFont="1" applyFill="1" applyAlignment="1">
      <alignment horizontal="center" vertical="center" wrapText="1"/>
    </xf>
    <xf numFmtId="169" fontId="2" fillId="14" borderId="1" xfId="0" applyNumberFormat="1" applyFont="1" applyFill="1" applyBorder="1" applyAlignment="1">
      <alignment horizontal="center" vertical="center" wrapText="1"/>
    </xf>
    <xf numFmtId="169" fontId="2" fillId="14" borderId="1" xfId="0" applyNumberFormat="1" applyFont="1" applyFill="1" applyBorder="1" applyAlignment="1">
      <alignment horizontal="right" vertical="center" wrapText="1"/>
    </xf>
    <xf numFmtId="166" fontId="2" fillId="14" borderId="1" xfId="0" applyNumberFormat="1" applyFont="1" applyFill="1" applyBorder="1" applyAlignment="1">
      <alignment horizontal="right" vertical="center" wrapText="1"/>
    </xf>
    <xf numFmtId="166" fontId="14" fillId="14" borderId="0" xfId="0" applyNumberFormat="1" applyFont="1" applyFill="1" applyBorder="1"/>
    <xf numFmtId="166" fontId="1" fillId="14" borderId="1" xfId="0" applyNumberFormat="1" applyFont="1" applyFill="1" applyBorder="1"/>
    <xf numFmtId="169" fontId="1" fillId="14" borderId="1" xfId="0" applyNumberFormat="1" applyFont="1" applyFill="1" applyBorder="1" applyAlignment="1">
      <alignment horizontal="right"/>
    </xf>
    <xf numFmtId="166" fontId="20" fillId="14" borderId="1" xfId="0" applyNumberFormat="1" applyFont="1" applyFill="1" applyBorder="1" applyAlignment="1">
      <alignment horizontal="center"/>
    </xf>
    <xf numFmtId="166" fontId="1" fillId="14" borderId="0" xfId="0" applyNumberFormat="1" applyFont="1" applyFill="1"/>
    <xf numFmtId="166" fontId="20" fillId="14" borderId="3" xfId="0" applyNumberFormat="1" applyFont="1" applyFill="1" applyBorder="1" applyAlignment="1">
      <alignment horizontal="center"/>
    </xf>
    <xf numFmtId="166" fontId="1" fillId="14" borderId="0" xfId="0" applyNumberFormat="1" applyFont="1" applyFill="1" applyBorder="1"/>
    <xf numFmtId="166" fontId="20" fillId="14" borderId="0" xfId="0" applyNumberFormat="1" applyFont="1" applyFill="1"/>
    <xf numFmtId="165" fontId="27" fillId="14" borderId="0" xfId="0" applyNumberFormat="1" applyFont="1" applyFill="1" applyBorder="1"/>
    <xf numFmtId="165" fontId="27" fillId="14" borderId="0" xfId="0" applyNumberFormat="1" applyFont="1" applyFill="1"/>
    <xf numFmtId="166" fontId="3" fillId="14" borderId="0" xfId="0" applyNumberFormat="1" applyFont="1" applyFill="1"/>
    <xf numFmtId="165" fontId="27" fillId="14" borderId="0" xfId="1538" applyNumberFormat="1" applyFont="1" applyFill="1" applyBorder="1"/>
    <xf numFmtId="166" fontId="1" fillId="15" borderId="1" xfId="1538" applyNumberFormat="1" applyFont="1" applyFill="1" applyBorder="1"/>
    <xf numFmtId="169" fontId="1" fillId="15" borderId="1" xfId="1538" applyNumberFormat="1" applyFont="1" applyFill="1" applyBorder="1" applyAlignment="1">
      <alignment horizontal="right"/>
    </xf>
    <xf numFmtId="4" fontId="0" fillId="16" borderId="0" xfId="1538" applyNumberFormat="1" applyFont="1" applyFill="1" applyBorder="1" applyAlignment="1" applyProtection="1"/>
    <xf numFmtId="166" fontId="2" fillId="16" borderId="0" xfId="1538" applyNumberFormat="1" applyFont="1" applyFill="1" applyAlignment="1">
      <alignment horizontal="center" vertical="center" wrapText="1"/>
    </xf>
    <xf numFmtId="166" fontId="1" fillId="16" borderId="0" xfId="1538" applyNumberFormat="1" applyFont="1" applyFill="1" applyBorder="1" applyAlignment="1" applyProtection="1"/>
    <xf numFmtId="166" fontId="1" fillId="15" borderId="1" xfId="1538" applyNumberFormat="1" applyFont="1" applyFill="1" applyBorder="1" applyAlignment="1" applyProtection="1"/>
    <xf numFmtId="169" fontId="1" fillId="15" borderId="1" xfId="1538" applyNumberFormat="1" applyFont="1" applyFill="1" applyBorder="1" applyAlignment="1" applyProtection="1">
      <alignment horizontal="right"/>
    </xf>
    <xf numFmtId="166" fontId="27" fillId="17" borderId="0" xfId="1538" applyNumberFormat="1" applyFont="1" applyFill="1" applyBorder="1" applyAlignment="1" applyProtection="1"/>
    <xf numFmtId="166" fontId="1" fillId="18" borderId="0" xfId="1538" applyNumberFormat="1" applyFont="1" applyFill="1" applyBorder="1" applyAlignment="1" applyProtection="1"/>
    <xf numFmtId="165" fontId="27" fillId="17" borderId="0" xfId="1538" applyNumberFormat="1" applyFont="1" applyFill="1" applyBorder="1" applyAlignment="1" applyProtection="1"/>
    <xf numFmtId="166" fontId="1" fillId="17" borderId="0" xfId="1538" applyNumberFormat="1" applyFont="1" applyFill="1" applyBorder="1" applyAlignment="1" applyProtection="1"/>
    <xf numFmtId="165" fontId="1" fillId="14" borderId="0" xfId="0" applyNumberFormat="1" applyFont="1" applyFill="1" applyBorder="1"/>
    <xf numFmtId="169" fontId="2" fillId="14" borderId="0" xfId="0" applyNumberFormat="1" applyFont="1" applyFill="1"/>
    <xf numFmtId="169" fontId="2" fillId="14" borderId="0" xfId="0" applyNumberFormat="1" applyFont="1" applyFill="1" applyAlignment="1">
      <alignment horizontal="right"/>
    </xf>
    <xf numFmtId="166" fontId="2" fillId="14" borderId="0" xfId="0" applyNumberFormat="1" applyFont="1" applyFill="1" applyAlignment="1">
      <alignment horizontal="right"/>
    </xf>
    <xf numFmtId="4" fontId="2" fillId="14" borderId="0" xfId="0" applyNumberFormat="1" applyFont="1" applyFill="1" applyAlignment="1">
      <alignment horizontal="right"/>
    </xf>
    <xf numFmtId="4" fontId="2" fillId="14" borderId="0" xfId="0" applyNumberFormat="1" applyFont="1" applyFill="1"/>
    <xf numFmtId="167" fontId="2" fillId="14" borderId="0" xfId="0" applyNumberFormat="1" applyFont="1" applyFill="1"/>
    <xf numFmtId="168" fontId="2" fillId="14" borderId="0" xfId="0" applyNumberFormat="1" applyFont="1" applyFill="1"/>
    <xf numFmtId="4" fontId="0" fillId="14" borderId="1" xfId="0" applyNumberFormat="1" applyFont="1" applyFill="1" applyBorder="1"/>
    <xf numFmtId="166" fontId="29" fillId="14" borderId="1" xfId="0" applyNumberFormat="1" applyFont="1" applyFill="1" applyBorder="1"/>
    <xf numFmtId="165" fontId="29" fillId="14" borderId="1" xfId="0" applyNumberFormat="1" applyFont="1" applyFill="1" applyBorder="1"/>
    <xf numFmtId="166" fontId="0" fillId="14" borderId="0" xfId="0" applyNumberFormat="1" applyFont="1" applyFill="1"/>
    <xf numFmtId="165" fontId="29" fillId="14" borderId="1" xfId="1538" applyNumberFormat="1" applyFont="1" applyFill="1" applyBorder="1"/>
    <xf numFmtId="166" fontId="29" fillId="16" borderId="1" xfId="1538" applyNumberFormat="1" applyFont="1" applyFill="1" applyBorder="1" applyAlignment="1" applyProtection="1"/>
    <xf numFmtId="165" fontId="29" fillId="16" borderId="1" xfId="1538" applyNumberFormat="1" applyFont="1" applyFill="1" applyBorder="1" applyAlignment="1" applyProtection="1"/>
    <xf numFmtId="165" fontId="30" fillId="14" borderId="15" xfId="21263" applyNumberFormat="1" applyFont="1" applyFill="1" applyBorder="1" applyAlignment="1" applyProtection="1">
      <alignment horizontal="right" vertical="top" shrinkToFit="1"/>
    </xf>
    <xf numFmtId="0" fontId="31" fillId="14" borderId="0" xfId="21150" applyNumberFormat="1" applyFont="1" applyFill="1" applyProtection="1"/>
    <xf numFmtId="166" fontId="32" fillId="14" borderId="0" xfId="0" applyNumberFormat="1" applyFont="1" applyFill="1" applyBorder="1" applyAlignment="1">
      <alignment horizontal="center" vertical="center" wrapText="1"/>
    </xf>
    <xf numFmtId="166" fontId="21" fillId="14" borderId="0" xfId="0" applyNumberFormat="1" applyFont="1" applyFill="1" applyAlignment="1">
      <alignment horizontal="center" vertical="center" wrapText="1"/>
    </xf>
    <xf numFmtId="166" fontId="28" fillId="14" borderId="0" xfId="0" applyNumberFormat="1" applyFont="1" applyFill="1" applyAlignment="1">
      <alignment horizontal="center" vertical="center" wrapText="1"/>
    </xf>
    <xf numFmtId="166" fontId="21" fillId="14" borderId="0" xfId="0" applyNumberFormat="1" applyFont="1" applyFill="1" applyBorder="1" applyAlignment="1">
      <alignment horizontal="center" vertical="center" wrapText="1"/>
    </xf>
    <xf numFmtId="166" fontId="28" fillId="14" borderId="0" xfId="0" applyNumberFormat="1" applyFont="1" applyFill="1" applyBorder="1" applyAlignment="1">
      <alignment horizontal="center" vertical="center" wrapText="1"/>
    </xf>
    <xf numFmtId="171" fontId="2" fillId="14" borderId="1" xfId="0" applyNumberFormat="1" applyFont="1" applyFill="1" applyBorder="1" applyAlignment="1">
      <alignment horizontal="center" vertical="center" wrapText="1"/>
    </xf>
    <xf numFmtId="169" fontId="2" fillId="14" borderId="0" xfId="0" applyNumberFormat="1" applyFont="1" applyFill="1" applyBorder="1" applyAlignment="1">
      <alignment horizontal="center" vertical="center" wrapText="1"/>
    </xf>
    <xf numFmtId="169" fontId="1" fillId="14" borderId="0" xfId="0" applyNumberFormat="1" applyFont="1" applyFill="1" applyBorder="1" applyAlignment="1">
      <alignment horizontal="right"/>
    </xf>
    <xf numFmtId="166" fontId="33" fillId="14" borderId="1" xfId="0" applyNumberFormat="1" applyFont="1" applyFill="1" applyBorder="1"/>
    <xf numFmtId="167" fontId="2" fillId="14" borderId="1" xfId="0" applyNumberFormat="1" applyFont="1" applyFill="1" applyBorder="1" applyAlignment="1">
      <alignment horizontal="right"/>
    </xf>
    <xf numFmtId="165" fontId="1" fillId="14" borderId="0" xfId="0" applyNumberFormat="1" applyFont="1" applyFill="1" applyBorder="1" applyAlignment="1">
      <alignment horizontal="right"/>
    </xf>
    <xf numFmtId="165" fontId="2" fillId="14" borderId="0" xfId="0" applyNumberFormat="1" applyFont="1" applyFill="1" applyBorder="1" applyAlignment="1">
      <alignment horizontal="right"/>
    </xf>
    <xf numFmtId="165" fontId="21" fillId="14" borderId="0" xfId="0" applyNumberFormat="1" applyFont="1" applyFill="1" applyBorder="1" applyAlignment="1">
      <alignment horizontal="right"/>
    </xf>
    <xf numFmtId="166" fontId="21" fillId="14" borderId="0" xfId="0" applyNumberFormat="1" applyFont="1" applyFill="1" applyBorder="1" applyAlignment="1">
      <alignment horizontal="right"/>
    </xf>
    <xf numFmtId="166" fontId="28" fillId="14" borderId="0" xfId="0" applyNumberFormat="1" applyFont="1" applyFill="1" applyBorder="1" applyAlignment="1">
      <alignment horizontal="right"/>
    </xf>
    <xf numFmtId="166" fontId="28" fillId="14" borderId="0" xfId="0" applyNumberFormat="1" applyFont="1" applyFill="1"/>
    <xf numFmtId="166" fontId="27" fillId="14" borderId="0" xfId="0" applyNumberFormat="1" applyFont="1" applyFill="1"/>
    <xf numFmtId="169" fontId="1" fillId="15" borderId="0" xfId="1538" applyNumberFormat="1" applyFont="1" applyFill="1" applyBorder="1" applyAlignment="1">
      <alignment horizontal="right"/>
    </xf>
    <xf numFmtId="165" fontId="1" fillId="16" borderId="0" xfId="1538" applyNumberFormat="1" applyFont="1" applyFill="1" applyBorder="1" applyAlignment="1" applyProtection="1">
      <alignment horizontal="right"/>
    </xf>
    <xf numFmtId="166" fontId="33" fillId="16" borderId="1" xfId="1538" applyNumberFormat="1" applyFont="1" applyFill="1" applyBorder="1" applyAlignment="1" applyProtection="1"/>
    <xf numFmtId="169" fontId="1" fillId="15" borderId="0" xfId="1538" applyNumberFormat="1" applyFont="1" applyFill="1" applyBorder="1" applyAlignment="1" applyProtection="1">
      <alignment horizontal="right"/>
    </xf>
    <xf numFmtId="165" fontId="1" fillId="17" borderId="0" xfId="1538" applyNumberFormat="1" applyFont="1" applyFill="1" applyBorder="1" applyAlignment="1" applyProtection="1">
      <alignment horizontal="right"/>
    </xf>
    <xf numFmtId="165" fontId="21" fillId="17" borderId="0" xfId="1538" applyNumberFormat="1" applyFont="1" applyFill="1" applyBorder="1" applyAlignment="1" applyProtection="1">
      <alignment horizontal="right"/>
    </xf>
    <xf numFmtId="166" fontId="21" fillId="17" borderId="0" xfId="1538" applyNumberFormat="1" applyFont="1" applyFill="1" applyBorder="1" applyAlignment="1" applyProtection="1">
      <alignment horizontal="right"/>
    </xf>
    <xf numFmtId="165" fontId="21" fillId="18" borderId="0" xfId="1538" applyNumberFormat="1" applyFont="1" applyFill="1" applyBorder="1" applyAlignment="1" applyProtection="1">
      <alignment horizontal="right"/>
    </xf>
    <xf numFmtId="166" fontId="28" fillId="17" borderId="0" xfId="1538" applyNumberFormat="1" applyFont="1" applyFill="1" applyBorder="1" applyAlignment="1" applyProtection="1">
      <alignment horizontal="right"/>
    </xf>
    <xf numFmtId="166" fontId="33" fillId="14" borderId="1" xfId="1538" applyNumberFormat="1" applyFont="1" applyFill="1" applyBorder="1"/>
    <xf numFmtId="4" fontId="34" fillId="14" borderId="1" xfId="0" applyNumberFormat="1" applyFont="1" applyFill="1" applyBorder="1"/>
    <xf numFmtId="169" fontId="2" fillId="14" borderId="0" xfId="25333" applyNumberFormat="1" applyFont="1" applyFill="1" applyBorder="1" applyAlignment="1">
      <alignment horizontal="right"/>
    </xf>
    <xf numFmtId="164" fontId="1" fillId="14" borderId="0" xfId="0" applyNumberFormat="1" applyFont="1" applyFill="1"/>
    <xf numFmtId="164" fontId="1" fillId="14" borderId="0" xfId="0" applyNumberFormat="1" applyFont="1" applyFill="1" applyBorder="1"/>
    <xf numFmtId="4" fontId="0" fillId="14" borderId="0" xfId="0" applyNumberFormat="1" applyFont="1" applyFill="1"/>
    <xf numFmtId="166" fontId="32" fillId="14" borderId="0" xfId="0" applyNumberFormat="1" applyFont="1" applyFill="1"/>
    <xf numFmtId="166" fontId="21" fillId="14" borderId="0" xfId="0" applyNumberFormat="1" applyFont="1" applyFill="1"/>
    <xf numFmtId="166" fontId="35" fillId="14" borderId="0" xfId="0" applyNumberFormat="1" applyFont="1" applyFill="1"/>
    <xf numFmtId="166" fontId="36" fillId="14" borderId="0" xfId="0" applyNumberFormat="1" applyFont="1" applyFill="1" applyBorder="1"/>
    <xf numFmtId="171" fontId="2" fillId="14" borderId="0" xfId="0" applyNumberFormat="1" applyFont="1" applyFill="1" applyBorder="1"/>
    <xf numFmtId="169" fontId="2" fillId="14" borderId="0" xfId="0" applyNumberFormat="1" applyFont="1" applyFill="1" applyBorder="1"/>
    <xf numFmtId="166" fontId="32" fillId="14" borderId="0" xfId="0" applyNumberFormat="1" applyFont="1" applyFill="1" applyBorder="1"/>
    <xf numFmtId="166" fontId="35" fillId="14" borderId="0" xfId="0" applyNumberFormat="1" applyFont="1" applyFill="1" applyBorder="1"/>
    <xf numFmtId="0" fontId="0" fillId="14" borderId="0" xfId="0" applyFont="1" applyFill="1" applyBorder="1"/>
    <xf numFmtId="43" fontId="2" fillId="14" borderId="0" xfId="25332" applyFont="1" applyFill="1" applyBorder="1"/>
    <xf numFmtId="171" fontId="2" fillId="14" borderId="0" xfId="0" applyNumberFormat="1" applyFont="1" applyFill="1"/>
    <xf numFmtId="166" fontId="21" fillId="14" borderId="0" xfId="0" applyNumberFormat="1" applyFont="1" applyFill="1" applyBorder="1" applyAlignment="1">
      <alignment horizontal="center"/>
    </xf>
    <xf numFmtId="166" fontId="27" fillId="14" borderId="1" xfId="0" applyNumberFormat="1" applyFont="1" applyFill="1" applyBorder="1" applyAlignment="1">
      <alignment horizontal="center"/>
    </xf>
    <xf numFmtId="166" fontId="21" fillId="14" borderId="1" xfId="0" applyNumberFormat="1" applyFont="1" applyFill="1" applyBorder="1"/>
    <xf numFmtId="165" fontId="21" fillId="14" borderId="1" xfId="0" applyNumberFormat="1" applyFont="1" applyFill="1" applyBorder="1"/>
    <xf numFmtId="166" fontId="21" fillId="16" borderId="1" xfId="1538" applyNumberFormat="1" applyFont="1" applyFill="1" applyBorder="1"/>
    <xf numFmtId="166" fontId="21" fillId="17" borderId="0" xfId="1538" applyNumberFormat="1" applyFont="1" applyFill="1" applyBorder="1" applyAlignment="1" applyProtection="1"/>
    <xf numFmtId="170" fontId="21" fillId="14" borderId="1" xfId="0" applyNumberFormat="1" applyFont="1" applyFill="1" applyBorder="1"/>
    <xf numFmtId="165" fontId="2" fillId="14" borderId="0" xfId="0" applyNumberFormat="1" applyFont="1" applyFill="1" applyBorder="1"/>
    <xf numFmtId="167" fontId="10" fillId="14" borderId="1" xfId="0" applyNumberFormat="1" applyFont="1" applyFill="1" applyBorder="1" applyAlignment="1">
      <alignment vertical="center"/>
    </xf>
    <xf numFmtId="167" fontId="2" fillId="14" borderId="1" xfId="0" applyNumberFormat="1" applyFont="1" applyFill="1" applyBorder="1"/>
    <xf numFmtId="167" fontId="10" fillId="14" borderId="1" xfId="0" applyNumberFormat="1" applyFont="1" applyFill="1" applyBorder="1" applyAlignment="1">
      <alignment vertical="top"/>
    </xf>
    <xf numFmtId="167" fontId="1" fillId="14" borderId="1" xfId="0" applyNumberFormat="1" applyFont="1" applyFill="1" applyBorder="1" applyAlignment="1">
      <alignment horizontal="right"/>
    </xf>
    <xf numFmtId="167" fontId="2" fillId="14" borderId="1" xfId="0" applyNumberFormat="1" applyFont="1" applyFill="1" applyBorder="1" applyAlignment="1">
      <alignment horizontal="right" vertical="center" wrapText="1"/>
    </xf>
    <xf numFmtId="167" fontId="2" fillId="14" borderId="1" xfId="25333" applyNumberFormat="1" applyFont="1" applyFill="1" applyBorder="1" applyAlignment="1">
      <alignment horizontal="right"/>
    </xf>
    <xf numFmtId="167" fontId="1" fillId="15" borderId="1" xfId="1538" applyNumberFormat="1" applyFont="1" applyFill="1" applyBorder="1" applyAlignment="1">
      <alignment horizontal="right"/>
    </xf>
    <xf numFmtId="167" fontId="1" fillId="15" borderId="1" xfId="1538" applyNumberFormat="1" applyFont="1" applyFill="1" applyBorder="1" applyAlignment="1" applyProtection="1">
      <alignment horizontal="right"/>
    </xf>
    <xf numFmtId="167" fontId="2" fillId="14" borderId="1" xfId="0" applyNumberFormat="1" applyFont="1" applyFill="1" applyBorder="1" applyAlignment="1">
      <alignment shrinkToFit="1"/>
    </xf>
    <xf numFmtId="165" fontId="1" fillId="14" borderId="12" xfId="0" applyNumberFormat="1" applyFont="1" applyFill="1" applyBorder="1" applyAlignment="1">
      <alignment horizontal="right"/>
    </xf>
    <xf numFmtId="169" fontId="1" fillId="14" borderId="12" xfId="0" applyNumberFormat="1" applyFont="1" applyFill="1" applyBorder="1" applyAlignment="1">
      <alignment horizontal="right"/>
    </xf>
    <xf numFmtId="4" fontId="0" fillId="14" borderId="12" xfId="0" applyNumberFormat="1" applyFont="1" applyFill="1" applyBorder="1"/>
    <xf numFmtId="166" fontId="3" fillId="14" borderId="12" xfId="0" applyNumberFormat="1" applyFont="1" applyFill="1" applyBorder="1"/>
    <xf numFmtId="166" fontId="33" fillId="14" borderId="12" xfId="0" applyNumberFormat="1" applyFont="1" applyFill="1" applyBorder="1"/>
    <xf numFmtId="171" fontId="30" fillId="14" borderId="0" xfId="21263" applyNumberFormat="1" applyFont="1" applyFill="1" applyBorder="1" applyAlignment="1" applyProtection="1">
      <alignment horizontal="right" vertical="top" shrinkToFit="1"/>
    </xf>
    <xf numFmtId="4" fontId="0" fillId="14" borderId="0" xfId="0" applyNumberFormat="1" applyFont="1" applyFill="1" applyBorder="1"/>
    <xf numFmtId="167" fontId="2" fillId="14" borderId="0" xfId="0" applyNumberFormat="1" applyFont="1" applyFill="1" applyBorder="1" applyAlignment="1">
      <alignment horizontal="right"/>
    </xf>
    <xf numFmtId="165" fontId="0" fillId="14" borderId="0" xfId="0" applyNumberFormat="1" applyFont="1" applyFill="1" applyBorder="1" applyProtection="1">
      <protection locked="0"/>
    </xf>
    <xf numFmtId="167" fontId="1" fillId="14" borderId="1" xfId="0" applyNumberFormat="1" applyFont="1" applyFill="1" applyBorder="1"/>
    <xf numFmtId="167" fontId="1" fillId="15" borderId="1" xfId="1538" applyNumberFormat="1" applyFont="1" applyFill="1" applyBorder="1"/>
    <xf numFmtId="167" fontId="1" fillId="15" borderId="1" xfId="1538" applyNumberFormat="1" applyFont="1" applyFill="1" applyBorder="1" applyAlignment="1" applyProtection="1"/>
    <xf numFmtId="167" fontId="2" fillId="14" borderId="1" xfId="25332" applyNumberFormat="1" applyFont="1" applyFill="1" applyBorder="1"/>
    <xf numFmtId="167" fontId="2" fillId="14" borderId="6" xfId="25332" applyNumberFormat="1" applyFont="1" applyFill="1" applyBorder="1" applyAlignment="1">
      <alignment horizontal="right"/>
    </xf>
    <xf numFmtId="167" fontId="22" fillId="14" borderId="1" xfId="0" applyNumberFormat="1" applyFont="1" applyFill="1" applyBorder="1"/>
    <xf numFmtId="167" fontId="30" fillId="14" borderId="15" xfId="21263" applyNumberFormat="1" applyFont="1" applyFill="1" applyBorder="1" applyAlignment="1" applyProtection="1">
      <alignment horizontal="right" vertical="top" shrinkToFit="1"/>
    </xf>
    <xf numFmtId="166" fontId="10" fillId="14" borderId="7" xfId="0" applyNumberFormat="1" applyFont="1" applyFill="1" applyBorder="1" applyAlignment="1">
      <alignment horizontal="center" vertical="center" wrapText="1"/>
    </xf>
    <xf numFmtId="166" fontId="10" fillId="14" borderId="8" xfId="0" applyNumberFormat="1" applyFont="1" applyFill="1" applyBorder="1" applyAlignment="1">
      <alignment horizontal="center" vertical="center" wrapText="1"/>
    </xf>
    <xf numFmtId="166" fontId="10" fillId="14" borderId="9" xfId="0" applyNumberFormat="1" applyFont="1" applyFill="1" applyBorder="1" applyAlignment="1">
      <alignment horizontal="center" vertical="center" wrapText="1"/>
    </xf>
    <xf numFmtId="166" fontId="10" fillId="14" borderId="10" xfId="0" applyNumberFormat="1" applyFont="1" applyFill="1" applyBorder="1" applyAlignment="1">
      <alignment horizontal="center" vertical="center" wrapText="1"/>
    </xf>
    <xf numFmtId="166" fontId="10" fillId="14" borderId="2" xfId="0" applyNumberFormat="1" applyFont="1" applyFill="1" applyBorder="1" applyAlignment="1">
      <alignment horizontal="center" vertical="center" wrapText="1"/>
    </xf>
    <xf numFmtId="166" fontId="10" fillId="14" borderId="11" xfId="0" applyNumberFormat="1" applyFont="1" applyFill="1" applyBorder="1" applyAlignment="1">
      <alignment horizontal="center" vertical="center" wrapText="1"/>
    </xf>
    <xf numFmtId="166" fontId="10" fillId="14" borderId="3" xfId="0" applyNumberFormat="1" applyFont="1" applyFill="1" applyBorder="1" applyAlignment="1">
      <alignment horizontal="center" vertical="center" wrapText="1"/>
    </xf>
    <xf numFmtId="166" fontId="10" fillId="14" borderId="4" xfId="0" applyNumberFormat="1" applyFont="1" applyFill="1" applyBorder="1" applyAlignment="1">
      <alignment horizontal="center" vertical="center" wrapText="1"/>
    </xf>
    <xf numFmtId="166" fontId="10" fillId="14" borderId="5" xfId="0" applyNumberFormat="1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horizontal="center" vertical="center" wrapText="1"/>
    </xf>
    <xf numFmtId="166" fontId="2" fillId="14" borderId="3" xfId="0" applyNumberFormat="1" applyFont="1" applyFill="1" applyBorder="1" applyAlignment="1">
      <alignment horizontal="center" vertical="center" wrapText="1"/>
    </xf>
    <xf numFmtId="166" fontId="2" fillId="14" borderId="4" xfId="0" applyNumberFormat="1" applyFont="1" applyFill="1" applyBorder="1" applyAlignment="1">
      <alignment horizontal="center" vertical="center" wrapText="1"/>
    </xf>
    <xf numFmtId="166" fontId="2" fillId="14" borderId="5" xfId="0" applyNumberFormat="1" applyFont="1" applyFill="1" applyBorder="1" applyAlignment="1">
      <alignment horizontal="center" vertical="center" wrapText="1"/>
    </xf>
    <xf numFmtId="166" fontId="15" fillId="14" borderId="2" xfId="0" applyNumberFormat="1" applyFont="1" applyFill="1" applyBorder="1" applyAlignment="1">
      <alignment horizontal="center" vertical="center"/>
    </xf>
    <xf numFmtId="166" fontId="10" fillId="14" borderId="12" xfId="0" applyNumberFormat="1" applyFont="1" applyFill="1" applyBorder="1" applyAlignment="1">
      <alignment horizontal="center" vertical="center" wrapText="1"/>
    </xf>
    <xf numFmtId="166" fontId="10" fillId="14" borderId="13" xfId="0" applyNumberFormat="1" applyFont="1" applyFill="1" applyBorder="1" applyAlignment="1">
      <alignment horizontal="center" vertical="center" wrapText="1"/>
    </xf>
    <xf numFmtId="166" fontId="10" fillId="14" borderId="14" xfId="0" applyNumberFormat="1" applyFont="1" applyFill="1" applyBorder="1" applyAlignment="1">
      <alignment horizontal="center" vertical="center" wrapText="1"/>
    </xf>
    <xf numFmtId="166" fontId="2" fillId="14" borderId="7" xfId="0" applyNumberFormat="1" applyFont="1" applyFill="1" applyBorder="1" applyAlignment="1">
      <alignment horizontal="center" vertical="center" wrapText="1"/>
    </xf>
    <xf numFmtId="166" fontId="2" fillId="14" borderId="8" xfId="0" applyNumberFormat="1" applyFont="1" applyFill="1" applyBorder="1" applyAlignment="1">
      <alignment horizontal="center" vertical="center" wrapText="1"/>
    </xf>
    <xf numFmtId="166" fontId="2" fillId="14" borderId="9" xfId="0" applyNumberFormat="1" applyFont="1" applyFill="1" applyBorder="1" applyAlignment="1">
      <alignment horizontal="center" vertical="center" wrapText="1"/>
    </xf>
    <xf numFmtId="166" fontId="2" fillId="14" borderId="10" xfId="0" applyNumberFormat="1" applyFont="1" applyFill="1" applyBorder="1" applyAlignment="1">
      <alignment horizontal="center" vertical="center" wrapText="1"/>
    </xf>
    <xf numFmtId="166" fontId="2" fillId="14" borderId="2" xfId="0" applyNumberFormat="1" applyFont="1" applyFill="1" applyBorder="1" applyAlignment="1">
      <alignment horizontal="center" vertical="center" wrapText="1"/>
    </xf>
    <xf numFmtId="166" fontId="2" fillId="14" borderId="11" xfId="0" applyNumberFormat="1" applyFont="1" applyFill="1" applyBorder="1" applyAlignment="1">
      <alignment horizontal="center" vertical="center" wrapText="1"/>
    </xf>
    <xf numFmtId="166" fontId="1" fillId="14" borderId="12" xfId="0" applyNumberFormat="1" applyFont="1" applyFill="1" applyBorder="1" applyAlignment="1">
      <alignment horizontal="center" vertical="center" wrapText="1"/>
    </xf>
    <xf numFmtId="166" fontId="1" fillId="14" borderId="14" xfId="0" applyNumberFormat="1" applyFont="1" applyFill="1" applyBorder="1" applyAlignment="1">
      <alignment horizontal="center" vertical="center" wrapText="1"/>
    </xf>
    <xf numFmtId="166" fontId="2" fillId="14" borderId="12" xfId="0" applyNumberFormat="1" applyFont="1" applyFill="1" applyBorder="1" applyAlignment="1">
      <alignment horizontal="center" vertical="center" wrapText="1"/>
    </xf>
    <xf numFmtId="166" fontId="2" fillId="14" borderId="14" xfId="0" applyNumberFormat="1" applyFont="1" applyFill="1" applyBorder="1" applyAlignment="1">
      <alignment horizontal="center" vertical="center" wrapText="1"/>
    </xf>
    <xf numFmtId="49" fontId="2" fillId="14" borderId="1" xfId="0" applyNumberFormat="1" applyFont="1" applyFill="1" applyBorder="1" applyAlignment="1">
      <alignment horizontal="center" vertical="center" wrapText="1"/>
    </xf>
    <xf numFmtId="166" fontId="22" fillId="14" borderId="1" xfId="0" applyNumberFormat="1" applyFont="1" applyFill="1" applyBorder="1" applyAlignment="1">
      <alignment horizontal="center" vertical="center" wrapText="1"/>
    </xf>
    <xf numFmtId="166" fontId="24" fillId="14" borderId="1" xfId="0" applyNumberFormat="1" applyFont="1" applyFill="1" applyBorder="1" applyAlignment="1">
      <alignment horizontal="center" vertical="center" wrapText="1"/>
    </xf>
  </cellXfs>
  <cellStyles count="2533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10" xfId="8"/>
    <cellStyle name="20% - Акцент1 10 2" xfId="9"/>
    <cellStyle name="20% - Акцент1 10 2 2" xfId="10"/>
    <cellStyle name="20% - Акцент1 10 2 2 2" xfId="11"/>
    <cellStyle name="20% - Акцент1 10 2 3" xfId="12"/>
    <cellStyle name="20% - Акцент1 10 3" xfId="13"/>
    <cellStyle name="20% - Акцент1 10 3 2" xfId="14"/>
    <cellStyle name="20% - Акцент1 10 3 2 2" xfId="15"/>
    <cellStyle name="20% - Акцент1 10 3 3" xfId="16"/>
    <cellStyle name="20% - Акцент1 10 4" xfId="17"/>
    <cellStyle name="20% - Акцент1 10 4 2" xfId="18"/>
    <cellStyle name="20% - Акцент1 10 5" xfId="19"/>
    <cellStyle name="20% - Акцент1 100" xfId="20"/>
    <cellStyle name="20% - Акцент1 100 2" xfId="21"/>
    <cellStyle name="20% - Акцент1 100 2 2" xfId="22"/>
    <cellStyle name="20% - Акцент1 100 3" xfId="23"/>
    <cellStyle name="20% - Акцент1 101" xfId="24"/>
    <cellStyle name="20% - Акцент1 101 2" xfId="25"/>
    <cellStyle name="20% - Акцент1 101 2 2" xfId="26"/>
    <cellStyle name="20% - Акцент1 101 3" xfId="27"/>
    <cellStyle name="20% - Акцент1 102" xfId="28"/>
    <cellStyle name="20% - Акцент1 102 2" xfId="29"/>
    <cellStyle name="20% - Акцент1 102 2 2" xfId="30"/>
    <cellStyle name="20% - Акцент1 102 3" xfId="31"/>
    <cellStyle name="20% - Акцент1 103" xfId="32"/>
    <cellStyle name="20% - Акцент1 103 2" xfId="33"/>
    <cellStyle name="20% - Акцент1 103 2 2" xfId="34"/>
    <cellStyle name="20% - Акцент1 103 3" xfId="35"/>
    <cellStyle name="20% - Акцент1 104" xfId="36"/>
    <cellStyle name="20% - Акцент1 104 2" xfId="37"/>
    <cellStyle name="20% - Акцент1 104 2 2" xfId="38"/>
    <cellStyle name="20% - Акцент1 104 3" xfId="39"/>
    <cellStyle name="20% - Акцент1 105" xfId="40"/>
    <cellStyle name="20% - Акцент1 105 2" xfId="41"/>
    <cellStyle name="20% - Акцент1 105 2 2" xfId="42"/>
    <cellStyle name="20% - Акцент1 105 3" xfId="43"/>
    <cellStyle name="20% - Акцент1 106" xfId="44"/>
    <cellStyle name="20% - Акцент1 106 2" xfId="45"/>
    <cellStyle name="20% - Акцент1 106 2 2" xfId="46"/>
    <cellStyle name="20% - Акцент1 106 3" xfId="47"/>
    <cellStyle name="20% - Акцент1 107" xfId="48"/>
    <cellStyle name="20% - Акцент1 107 2" xfId="49"/>
    <cellStyle name="20% - Акцент1 107 2 2" xfId="50"/>
    <cellStyle name="20% - Акцент1 107 3" xfId="51"/>
    <cellStyle name="20% - Акцент1 108" xfId="52"/>
    <cellStyle name="20% - Акцент1 108 2" xfId="53"/>
    <cellStyle name="20% - Акцент1 108 2 2" xfId="54"/>
    <cellStyle name="20% - Акцент1 108 3" xfId="55"/>
    <cellStyle name="20% - Акцент1 109" xfId="56"/>
    <cellStyle name="20% - Акцент1 109 2" xfId="57"/>
    <cellStyle name="20% - Акцент1 109 2 2" xfId="58"/>
    <cellStyle name="20% - Акцент1 109 3" xfId="59"/>
    <cellStyle name="20% - Акцент1 11" xfId="60"/>
    <cellStyle name="20% - Акцент1 11 2" xfId="61"/>
    <cellStyle name="20% - Акцент1 11 2 2" xfId="62"/>
    <cellStyle name="20% - Акцент1 11 2 2 2" xfId="63"/>
    <cellStyle name="20% - Акцент1 11 2 3" xfId="64"/>
    <cellStyle name="20% - Акцент1 11 3" xfId="65"/>
    <cellStyle name="20% - Акцент1 11 3 2" xfId="66"/>
    <cellStyle name="20% - Акцент1 11 3 2 2" xfId="67"/>
    <cellStyle name="20% - Акцент1 11 3 3" xfId="68"/>
    <cellStyle name="20% - Акцент1 11 4" xfId="69"/>
    <cellStyle name="20% - Акцент1 11 4 2" xfId="70"/>
    <cellStyle name="20% - Акцент1 11 5" xfId="71"/>
    <cellStyle name="20% - Акцент1 110" xfId="72"/>
    <cellStyle name="20% - Акцент1 110 2" xfId="73"/>
    <cellStyle name="20% - Акцент1 110 2 2" xfId="74"/>
    <cellStyle name="20% - Акцент1 110 3" xfId="75"/>
    <cellStyle name="20% - Акцент1 111" xfId="76"/>
    <cellStyle name="20% - Акцент1 111 2" xfId="77"/>
    <cellStyle name="20% - Акцент1 111 2 2" xfId="78"/>
    <cellStyle name="20% - Акцент1 111 3" xfId="79"/>
    <cellStyle name="20% - Акцент1 112" xfId="80"/>
    <cellStyle name="20% - Акцент1 112 2" xfId="81"/>
    <cellStyle name="20% - Акцент1 112 2 2" xfId="82"/>
    <cellStyle name="20% - Акцент1 112 3" xfId="83"/>
    <cellStyle name="20% - Акцент1 113" xfId="84"/>
    <cellStyle name="20% - Акцент1 113 2" xfId="85"/>
    <cellStyle name="20% - Акцент1 113 2 2" xfId="86"/>
    <cellStyle name="20% - Акцент1 113 3" xfId="87"/>
    <cellStyle name="20% - Акцент1 114" xfId="88"/>
    <cellStyle name="20% - Акцент1 114 2" xfId="89"/>
    <cellStyle name="20% - Акцент1 114 2 2" xfId="90"/>
    <cellStyle name="20% - Акцент1 114 3" xfId="91"/>
    <cellStyle name="20% - Акцент1 115" xfId="92"/>
    <cellStyle name="20% - Акцент1 115 2" xfId="93"/>
    <cellStyle name="20% - Акцент1 115 2 2" xfId="94"/>
    <cellStyle name="20% - Акцент1 115 3" xfId="95"/>
    <cellStyle name="20% - Акцент1 116" xfId="96"/>
    <cellStyle name="20% - Акцент1 116 2" xfId="97"/>
    <cellStyle name="20% - Акцент1 116 2 2" xfId="98"/>
    <cellStyle name="20% - Акцент1 116 3" xfId="99"/>
    <cellStyle name="20% - Акцент1 117" xfId="100"/>
    <cellStyle name="20% - Акцент1 117 2" xfId="101"/>
    <cellStyle name="20% - Акцент1 117 2 2" xfId="102"/>
    <cellStyle name="20% - Акцент1 117 3" xfId="103"/>
    <cellStyle name="20% - Акцент1 118" xfId="104"/>
    <cellStyle name="20% - Акцент1 118 2" xfId="105"/>
    <cellStyle name="20% - Акцент1 118 2 2" xfId="106"/>
    <cellStyle name="20% - Акцент1 118 3" xfId="107"/>
    <cellStyle name="20% - Акцент1 119" xfId="108"/>
    <cellStyle name="20% - Акцент1 119 2" xfId="109"/>
    <cellStyle name="20% - Акцент1 119 2 2" xfId="110"/>
    <cellStyle name="20% - Акцент1 119 3" xfId="111"/>
    <cellStyle name="20% - Акцент1 12" xfId="112"/>
    <cellStyle name="20% - Акцент1 12 2" xfId="113"/>
    <cellStyle name="20% - Акцент1 12 2 2" xfId="114"/>
    <cellStyle name="20% - Акцент1 12 2 2 2" xfId="115"/>
    <cellStyle name="20% - Акцент1 12 2 3" xfId="116"/>
    <cellStyle name="20% - Акцент1 12 3" xfId="117"/>
    <cellStyle name="20% - Акцент1 12 3 2" xfId="118"/>
    <cellStyle name="20% - Акцент1 12 3 2 2" xfId="119"/>
    <cellStyle name="20% - Акцент1 12 3 3" xfId="120"/>
    <cellStyle name="20% - Акцент1 12 4" xfId="121"/>
    <cellStyle name="20% - Акцент1 12 4 2" xfId="122"/>
    <cellStyle name="20% - Акцент1 12 5" xfId="123"/>
    <cellStyle name="20% - Акцент1 120" xfId="124"/>
    <cellStyle name="20% - Акцент1 120 2" xfId="125"/>
    <cellStyle name="20% - Акцент1 120 2 2" xfId="126"/>
    <cellStyle name="20% - Акцент1 120 3" xfId="127"/>
    <cellStyle name="20% - Акцент1 121" xfId="128"/>
    <cellStyle name="20% - Акцент1 121 2" xfId="129"/>
    <cellStyle name="20% - Акцент1 121 2 2" xfId="130"/>
    <cellStyle name="20% - Акцент1 121 3" xfId="131"/>
    <cellStyle name="20% - Акцент1 122" xfId="132"/>
    <cellStyle name="20% - Акцент1 122 2" xfId="133"/>
    <cellStyle name="20% - Акцент1 122 2 2" xfId="134"/>
    <cellStyle name="20% - Акцент1 122 3" xfId="135"/>
    <cellStyle name="20% - Акцент1 123" xfId="136"/>
    <cellStyle name="20% - Акцент1 123 2" xfId="137"/>
    <cellStyle name="20% - Акцент1 123 2 2" xfId="138"/>
    <cellStyle name="20% - Акцент1 123 3" xfId="139"/>
    <cellStyle name="20% - Акцент1 124" xfId="140"/>
    <cellStyle name="20% - Акцент1 124 2" xfId="141"/>
    <cellStyle name="20% - Акцент1 124 2 2" xfId="142"/>
    <cellStyle name="20% - Акцент1 124 3" xfId="143"/>
    <cellStyle name="20% - Акцент1 125" xfId="144"/>
    <cellStyle name="20% - Акцент1 125 2" xfId="145"/>
    <cellStyle name="20% - Акцент1 125 2 2" xfId="146"/>
    <cellStyle name="20% - Акцент1 125 3" xfId="147"/>
    <cellStyle name="20% - Акцент1 126" xfId="148"/>
    <cellStyle name="20% - Акцент1 126 2" xfId="149"/>
    <cellStyle name="20% - Акцент1 126 2 2" xfId="150"/>
    <cellStyle name="20% - Акцент1 126 3" xfId="151"/>
    <cellStyle name="20% - Акцент1 127" xfId="152"/>
    <cellStyle name="20% - Акцент1 127 2" xfId="153"/>
    <cellStyle name="20% - Акцент1 127 2 2" xfId="154"/>
    <cellStyle name="20% - Акцент1 127 3" xfId="155"/>
    <cellStyle name="20% - Акцент1 128" xfId="156"/>
    <cellStyle name="20% - Акцент1 128 2" xfId="157"/>
    <cellStyle name="20% - Акцент1 128 2 2" xfId="158"/>
    <cellStyle name="20% - Акцент1 128 3" xfId="159"/>
    <cellStyle name="20% - Акцент1 129" xfId="160"/>
    <cellStyle name="20% - Акцент1 129 2" xfId="161"/>
    <cellStyle name="20% - Акцент1 129 2 2" xfId="162"/>
    <cellStyle name="20% - Акцент1 129 3" xfId="163"/>
    <cellStyle name="20% - Акцент1 13" xfId="164"/>
    <cellStyle name="20% - Акцент1 13 2" xfId="165"/>
    <cellStyle name="20% - Акцент1 13 2 2" xfId="166"/>
    <cellStyle name="20% - Акцент1 13 2 2 2" xfId="167"/>
    <cellStyle name="20% - Акцент1 13 2 3" xfId="168"/>
    <cellStyle name="20% - Акцент1 13 3" xfId="169"/>
    <cellStyle name="20% - Акцент1 13 3 2" xfId="170"/>
    <cellStyle name="20% - Акцент1 13 3 2 2" xfId="171"/>
    <cellStyle name="20% - Акцент1 13 3 3" xfId="172"/>
    <cellStyle name="20% - Акцент1 13 4" xfId="173"/>
    <cellStyle name="20% - Акцент1 13 4 2" xfId="174"/>
    <cellStyle name="20% - Акцент1 13 5" xfId="175"/>
    <cellStyle name="20% - Акцент1 130" xfId="176"/>
    <cellStyle name="20% - Акцент1 130 2" xfId="177"/>
    <cellStyle name="20% - Акцент1 130 2 2" xfId="178"/>
    <cellStyle name="20% - Акцент1 130 3" xfId="179"/>
    <cellStyle name="20% - Акцент1 131" xfId="180"/>
    <cellStyle name="20% - Акцент1 131 2" xfId="181"/>
    <cellStyle name="20% - Акцент1 131 2 2" xfId="182"/>
    <cellStyle name="20% - Акцент1 131 3" xfId="183"/>
    <cellStyle name="20% - Акцент1 132" xfId="184"/>
    <cellStyle name="20% - Акцент1 132 2" xfId="185"/>
    <cellStyle name="20% - Акцент1 132 2 2" xfId="186"/>
    <cellStyle name="20% - Акцент1 132 3" xfId="187"/>
    <cellStyle name="20% - Акцент1 133" xfId="188"/>
    <cellStyle name="20% - Акцент1 133 2" xfId="189"/>
    <cellStyle name="20% - Акцент1 133 2 2" xfId="190"/>
    <cellStyle name="20% - Акцент1 133 3" xfId="191"/>
    <cellStyle name="20% - Акцент1 134" xfId="192"/>
    <cellStyle name="20% - Акцент1 134 2" xfId="193"/>
    <cellStyle name="20% - Акцент1 134 2 2" xfId="194"/>
    <cellStyle name="20% - Акцент1 134 3" xfId="195"/>
    <cellStyle name="20% - Акцент1 135" xfId="196"/>
    <cellStyle name="20% - Акцент1 135 2" xfId="197"/>
    <cellStyle name="20% - Акцент1 135 2 2" xfId="198"/>
    <cellStyle name="20% - Акцент1 135 3" xfId="199"/>
    <cellStyle name="20% - Акцент1 136" xfId="200"/>
    <cellStyle name="20% - Акцент1 136 2" xfId="201"/>
    <cellStyle name="20% - Акцент1 136 2 2" xfId="202"/>
    <cellStyle name="20% - Акцент1 136 3" xfId="203"/>
    <cellStyle name="20% - Акцент1 137" xfId="204"/>
    <cellStyle name="20% - Акцент1 138" xfId="205"/>
    <cellStyle name="20% - Акцент1 14" xfId="206"/>
    <cellStyle name="20% - Акцент1 14 2" xfId="207"/>
    <cellStyle name="20% - Акцент1 14 2 2" xfId="208"/>
    <cellStyle name="20% - Акцент1 14 2 2 2" xfId="209"/>
    <cellStyle name="20% - Акцент1 14 2 3" xfId="210"/>
    <cellStyle name="20% - Акцент1 14 3" xfId="211"/>
    <cellStyle name="20% - Акцент1 14 3 2" xfId="212"/>
    <cellStyle name="20% - Акцент1 14 3 2 2" xfId="213"/>
    <cellStyle name="20% - Акцент1 14 3 3" xfId="214"/>
    <cellStyle name="20% - Акцент1 14 4" xfId="215"/>
    <cellStyle name="20% - Акцент1 14 4 2" xfId="216"/>
    <cellStyle name="20% - Акцент1 14 5" xfId="217"/>
    <cellStyle name="20% - Акцент1 15" xfId="218"/>
    <cellStyle name="20% - Акцент1 15 2" xfId="219"/>
    <cellStyle name="20% - Акцент1 15 2 2" xfId="220"/>
    <cellStyle name="20% - Акцент1 15 2 2 2" xfId="221"/>
    <cellStyle name="20% - Акцент1 15 2 3" xfId="222"/>
    <cellStyle name="20% - Акцент1 15 3" xfId="223"/>
    <cellStyle name="20% - Акцент1 15 3 2" xfId="224"/>
    <cellStyle name="20% - Акцент1 15 3 2 2" xfId="225"/>
    <cellStyle name="20% - Акцент1 15 3 3" xfId="226"/>
    <cellStyle name="20% - Акцент1 15 4" xfId="227"/>
    <cellStyle name="20% - Акцент1 15 4 2" xfId="228"/>
    <cellStyle name="20% - Акцент1 15 5" xfId="229"/>
    <cellStyle name="20% - Акцент1 16" xfId="230"/>
    <cellStyle name="20% - Акцент1 16 2" xfId="231"/>
    <cellStyle name="20% - Акцент1 16 2 2" xfId="232"/>
    <cellStyle name="20% - Акцент1 16 2 2 2" xfId="233"/>
    <cellStyle name="20% - Акцент1 16 2 3" xfId="234"/>
    <cellStyle name="20% - Акцент1 16 3" xfId="235"/>
    <cellStyle name="20% - Акцент1 16 3 2" xfId="236"/>
    <cellStyle name="20% - Акцент1 16 3 2 2" xfId="237"/>
    <cellStyle name="20% - Акцент1 16 3 3" xfId="238"/>
    <cellStyle name="20% - Акцент1 16 4" xfId="239"/>
    <cellStyle name="20% - Акцент1 16 4 2" xfId="240"/>
    <cellStyle name="20% - Акцент1 16 5" xfId="241"/>
    <cellStyle name="20% - Акцент1 17" xfId="242"/>
    <cellStyle name="20% - Акцент1 17 2" xfId="243"/>
    <cellStyle name="20% - Акцент1 17 2 2" xfId="244"/>
    <cellStyle name="20% - Акцент1 17 2 2 2" xfId="245"/>
    <cellStyle name="20% - Акцент1 17 2 3" xfId="246"/>
    <cellStyle name="20% - Акцент1 17 3" xfId="247"/>
    <cellStyle name="20% - Акцент1 17 3 2" xfId="248"/>
    <cellStyle name="20% - Акцент1 17 3 2 2" xfId="249"/>
    <cellStyle name="20% - Акцент1 17 3 3" xfId="250"/>
    <cellStyle name="20% - Акцент1 17 4" xfId="251"/>
    <cellStyle name="20% - Акцент1 17 4 2" xfId="252"/>
    <cellStyle name="20% - Акцент1 17 5" xfId="253"/>
    <cellStyle name="20% - Акцент1 18" xfId="254"/>
    <cellStyle name="20% - Акцент1 18 2" xfId="255"/>
    <cellStyle name="20% - Акцент1 18 2 2" xfId="256"/>
    <cellStyle name="20% - Акцент1 18 2 2 2" xfId="257"/>
    <cellStyle name="20% - Акцент1 18 2 3" xfId="258"/>
    <cellStyle name="20% - Акцент1 18 3" xfId="259"/>
    <cellStyle name="20% - Акцент1 18 3 2" xfId="260"/>
    <cellStyle name="20% - Акцент1 18 3 2 2" xfId="261"/>
    <cellStyle name="20% - Акцент1 18 3 3" xfId="262"/>
    <cellStyle name="20% - Акцент1 18 4" xfId="263"/>
    <cellStyle name="20% - Акцент1 18 4 2" xfId="264"/>
    <cellStyle name="20% - Акцент1 18 5" xfId="265"/>
    <cellStyle name="20% - Акцент1 19" xfId="266"/>
    <cellStyle name="20% - Акцент1 19 2" xfId="267"/>
    <cellStyle name="20% - Акцент1 19 2 2" xfId="268"/>
    <cellStyle name="20% - Акцент1 19 2 2 2" xfId="269"/>
    <cellStyle name="20% - Акцент1 19 2 3" xfId="270"/>
    <cellStyle name="20% - Акцент1 19 3" xfId="271"/>
    <cellStyle name="20% - Акцент1 19 3 2" xfId="272"/>
    <cellStyle name="20% - Акцент1 19 3 2 2" xfId="273"/>
    <cellStyle name="20% - Акцент1 19 3 3" xfId="274"/>
    <cellStyle name="20% - Акцент1 19 4" xfId="275"/>
    <cellStyle name="20% - Акцент1 19 4 2" xfId="276"/>
    <cellStyle name="20% - Акцент1 19 5" xfId="277"/>
    <cellStyle name="20% - Акцент1 2" xfId="278"/>
    <cellStyle name="20% - Акцент1 2 10" xfId="279"/>
    <cellStyle name="20% - Акцент1 2 10 2" xfId="280"/>
    <cellStyle name="20% - Акцент1 2 10 2 2" xfId="281"/>
    <cellStyle name="20% - Акцент1 2 10 3" xfId="282"/>
    <cellStyle name="20% - Акцент1 2 11" xfId="283"/>
    <cellStyle name="20% - Акцент1 2 11 2" xfId="284"/>
    <cellStyle name="20% - Акцент1 2 11 2 2" xfId="285"/>
    <cellStyle name="20% - Акцент1 2 11 3" xfId="286"/>
    <cellStyle name="20% - Акцент1 2 12" xfId="287"/>
    <cellStyle name="20% - Акцент1 2 12 2" xfId="288"/>
    <cellStyle name="20% - Акцент1 2 12 2 2" xfId="289"/>
    <cellStyle name="20% - Акцент1 2 12 3" xfId="290"/>
    <cellStyle name="20% - Акцент1 2 13" xfId="291"/>
    <cellStyle name="20% - Акцент1 2 13 2" xfId="292"/>
    <cellStyle name="20% - Акцент1 2 13 2 2" xfId="293"/>
    <cellStyle name="20% - Акцент1 2 13 3" xfId="294"/>
    <cellStyle name="20% - Акцент1 2 14" xfId="295"/>
    <cellStyle name="20% - Акцент1 2 14 2" xfId="296"/>
    <cellStyle name="20% - Акцент1 2 14 2 2" xfId="297"/>
    <cellStyle name="20% - Акцент1 2 14 3" xfId="298"/>
    <cellStyle name="20% - Акцент1 2 15" xfId="299"/>
    <cellStyle name="20% - Акцент1 2 15 2" xfId="300"/>
    <cellStyle name="20% - Акцент1 2 15 2 2" xfId="301"/>
    <cellStyle name="20% - Акцент1 2 15 3" xfId="302"/>
    <cellStyle name="20% - Акцент1 2 16" xfId="303"/>
    <cellStyle name="20% - Акцент1 2 16 2" xfId="304"/>
    <cellStyle name="20% - Акцент1 2 16 2 2" xfId="305"/>
    <cellStyle name="20% - Акцент1 2 16 3" xfId="306"/>
    <cellStyle name="20% - Акцент1 2 17" xfId="307"/>
    <cellStyle name="20% - Акцент1 2 17 2" xfId="308"/>
    <cellStyle name="20% - Акцент1 2 17 2 2" xfId="309"/>
    <cellStyle name="20% - Акцент1 2 17 3" xfId="310"/>
    <cellStyle name="20% - Акцент1 2 18" xfId="311"/>
    <cellStyle name="20% - Акцент1 2 18 2" xfId="312"/>
    <cellStyle name="20% - Акцент1 2 18 2 2" xfId="313"/>
    <cellStyle name="20% - Акцент1 2 18 3" xfId="314"/>
    <cellStyle name="20% - Акцент1 2 19" xfId="315"/>
    <cellStyle name="20% - Акцент1 2 19 2" xfId="316"/>
    <cellStyle name="20% - Акцент1 2 19 2 2" xfId="317"/>
    <cellStyle name="20% - Акцент1 2 19 3" xfId="318"/>
    <cellStyle name="20% - Акцент1 2 2" xfId="319"/>
    <cellStyle name="20% - Акцент1 2 2 2" xfId="320"/>
    <cellStyle name="20% - Акцент1 2 2 2 2" xfId="321"/>
    <cellStyle name="20% - Акцент1 2 2 2 2 2" xfId="322"/>
    <cellStyle name="20% - Акцент1 2 2 2 3" xfId="323"/>
    <cellStyle name="20% - Акцент1 2 2 3" xfId="324"/>
    <cellStyle name="20% - Акцент1 2 2 3 2" xfId="325"/>
    <cellStyle name="20% - Акцент1 2 2 3 2 2" xfId="326"/>
    <cellStyle name="20% - Акцент1 2 2 3 3" xfId="327"/>
    <cellStyle name="20% - Акцент1 2 2 4" xfId="328"/>
    <cellStyle name="20% - Акцент1 2 2 4 2" xfId="329"/>
    <cellStyle name="20% - Акцент1 2 2 5" xfId="330"/>
    <cellStyle name="20% - Акцент1 2 20" xfId="331"/>
    <cellStyle name="20% - Акцент1 2 20 2" xfId="332"/>
    <cellStyle name="20% - Акцент1 2 20 2 2" xfId="333"/>
    <cellStyle name="20% - Акцент1 2 20 3" xfId="334"/>
    <cellStyle name="20% - Акцент1 2 21" xfId="335"/>
    <cellStyle name="20% - Акцент1 2 21 2" xfId="336"/>
    <cellStyle name="20% - Акцент1 2 21 2 2" xfId="337"/>
    <cellStyle name="20% - Акцент1 2 21 3" xfId="338"/>
    <cellStyle name="20% - Акцент1 2 22" xfId="339"/>
    <cellStyle name="20% - Акцент1 2 22 2" xfId="340"/>
    <cellStyle name="20% - Акцент1 2 22 2 2" xfId="341"/>
    <cellStyle name="20% - Акцент1 2 22 3" xfId="342"/>
    <cellStyle name="20% - Акцент1 2 23" xfId="343"/>
    <cellStyle name="20% - Акцент1 2 23 2" xfId="344"/>
    <cellStyle name="20% - Акцент1 2 23 2 2" xfId="345"/>
    <cellStyle name="20% - Акцент1 2 23 3" xfId="346"/>
    <cellStyle name="20% - Акцент1 2 24" xfId="347"/>
    <cellStyle name="20% - Акцент1 2 24 2" xfId="348"/>
    <cellStyle name="20% - Акцент1 2 24 2 2" xfId="349"/>
    <cellStyle name="20% - Акцент1 2 24 3" xfId="350"/>
    <cellStyle name="20% - Акцент1 2 25" xfId="351"/>
    <cellStyle name="20% - Акцент1 2 25 2" xfId="352"/>
    <cellStyle name="20% - Акцент1 2 26" xfId="353"/>
    <cellStyle name="20% - Акцент1 2 3" xfId="354"/>
    <cellStyle name="20% - Акцент1 2 3 2" xfId="355"/>
    <cellStyle name="20% - Акцент1 2 3 2 2" xfId="356"/>
    <cellStyle name="20% - Акцент1 2 3 2 2 2" xfId="357"/>
    <cellStyle name="20% - Акцент1 2 3 2 3" xfId="358"/>
    <cellStyle name="20% - Акцент1 2 3 3" xfId="359"/>
    <cellStyle name="20% - Акцент1 2 3 3 2" xfId="360"/>
    <cellStyle name="20% - Акцент1 2 3 3 2 2" xfId="361"/>
    <cellStyle name="20% - Акцент1 2 3 3 3" xfId="362"/>
    <cellStyle name="20% - Акцент1 2 3 4" xfId="363"/>
    <cellStyle name="20% - Акцент1 2 3 4 2" xfId="364"/>
    <cellStyle name="20% - Акцент1 2 3 5" xfId="365"/>
    <cellStyle name="20% - Акцент1 2 4" xfId="366"/>
    <cellStyle name="20% - Акцент1 2 4 2" xfId="367"/>
    <cellStyle name="20% - Акцент1 2 4 2 2" xfId="368"/>
    <cellStyle name="20% - Акцент1 2 4 2 2 2" xfId="369"/>
    <cellStyle name="20% - Акцент1 2 4 2 3" xfId="370"/>
    <cellStyle name="20% - Акцент1 2 4 3" xfId="371"/>
    <cellStyle name="20% - Акцент1 2 4 3 2" xfId="372"/>
    <cellStyle name="20% - Акцент1 2 4 3 2 2" xfId="373"/>
    <cellStyle name="20% - Акцент1 2 4 3 3" xfId="374"/>
    <cellStyle name="20% - Акцент1 2 4 4" xfId="375"/>
    <cellStyle name="20% - Акцент1 2 4 4 2" xfId="376"/>
    <cellStyle name="20% - Акцент1 2 4 5" xfId="377"/>
    <cellStyle name="20% - Акцент1 2 5" xfId="378"/>
    <cellStyle name="20% - Акцент1 2 5 2" xfId="379"/>
    <cellStyle name="20% - Акцент1 2 5 2 2" xfId="380"/>
    <cellStyle name="20% - Акцент1 2 5 2 2 2" xfId="381"/>
    <cellStyle name="20% - Акцент1 2 5 2 3" xfId="382"/>
    <cellStyle name="20% - Акцент1 2 5 3" xfId="383"/>
    <cellStyle name="20% - Акцент1 2 5 3 2" xfId="384"/>
    <cellStyle name="20% - Акцент1 2 5 3 2 2" xfId="385"/>
    <cellStyle name="20% - Акцент1 2 5 3 3" xfId="386"/>
    <cellStyle name="20% - Акцент1 2 5 4" xfId="387"/>
    <cellStyle name="20% - Акцент1 2 5 4 2" xfId="388"/>
    <cellStyle name="20% - Акцент1 2 5 5" xfId="389"/>
    <cellStyle name="20% - Акцент1 2 6" xfId="390"/>
    <cellStyle name="20% - Акцент1 2 6 2" xfId="391"/>
    <cellStyle name="20% - Акцент1 2 6 2 2" xfId="392"/>
    <cellStyle name="20% - Акцент1 2 6 3" xfId="393"/>
    <cellStyle name="20% - Акцент1 2 7" xfId="394"/>
    <cellStyle name="20% - Акцент1 2 7 2" xfId="395"/>
    <cellStyle name="20% - Акцент1 2 7 2 2" xfId="396"/>
    <cellStyle name="20% - Акцент1 2 7 3" xfId="397"/>
    <cellStyle name="20% - Акцент1 2 8" xfId="398"/>
    <cellStyle name="20% - Акцент1 2 8 2" xfId="399"/>
    <cellStyle name="20% - Акцент1 2 8 2 2" xfId="400"/>
    <cellStyle name="20% - Акцент1 2 8 3" xfId="401"/>
    <cellStyle name="20% - Акцент1 2 9" xfId="402"/>
    <cellStyle name="20% - Акцент1 2 9 2" xfId="403"/>
    <cellStyle name="20% - Акцент1 2 9 2 2" xfId="404"/>
    <cellStyle name="20% - Акцент1 2 9 3" xfId="405"/>
    <cellStyle name="20% - Акцент1 20" xfId="406"/>
    <cellStyle name="20% - Акцент1 20 2" xfId="407"/>
    <cellStyle name="20% - Акцент1 20 2 2" xfId="408"/>
    <cellStyle name="20% - Акцент1 20 2 2 2" xfId="409"/>
    <cellStyle name="20% - Акцент1 20 2 3" xfId="410"/>
    <cellStyle name="20% - Акцент1 20 3" xfId="411"/>
    <cellStyle name="20% - Акцент1 20 3 2" xfId="412"/>
    <cellStyle name="20% - Акцент1 20 3 2 2" xfId="413"/>
    <cellStyle name="20% - Акцент1 20 3 3" xfId="414"/>
    <cellStyle name="20% - Акцент1 20 4" xfId="415"/>
    <cellStyle name="20% - Акцент1 20 4 2" xfId="416"/>
    <cellStyle name="20% - Акцент1 20 5" xfId="417"/>
    <cellStyle name="20% - Акцент1 21" xfId="418"/>
    <cellStyle name="20% - Акцент1 21 2" xfId="419"/>
    <cellStyle name="20% - Акцент1 21 2 2" xfId="420"/>
    <cellStyle name="20% - Акцент1 21 2 2 2" xfId="421"/>
    <cellStyle name="20% - Акцент1 21 2 3" xfId="422"/>
    <cellStyle name="20% - Акцент1 21 3" xfId="423"/>
    <cellStyle name="20% - Акцент1 21 3 2" xfId="424"/>
    <cellStyle name="20% - Акцент1 21 3 2 2" xfId="425"/>
    <cellStyle name="20% - Акцент1 21 3 3" xfId="426"/>
    <cellStyle name="20% - Акцент1 21 4" xfId="427"/>
    <cellStyle name="20% - Акцент1 21 4 2" xfId="428"/>
    <cellStyle name="20% - Акцент1 21 5" xfId="429"/>
    <cellStyle name="20% - Акцент1 22" xfId="430"/>
    <cellStyle name="20% - Акцент1 22 2" xfId="431"/>
    <cellStyle name="20% - Акцент1 22 2 2" xfId="432"/>
    <cellStyle name="20% - Акцент1 22 2 2 2" xfId="433"/>
    <cellStyle name="20% - Акцент1 22 2 3" xfId="434"/>
    <cellStyle name="20% - Акцент1 22 3" xfId="435"/>
    <cellStyle name="20% - Акцент1 22 3 2" xfId="436"/>
    <cellStyle name="20% - Акцент1 22 3 2 2" xfId="437"/>
    <cellStyle name="20% - Акцент1 22 3 3" xfId="438"/>
    <cellStyle name="20% - Акцент1 22 4" xfId="439"/>
    <cellStyle name="20% - Акцент1 22 4 2" xfId="440"/>
    <cellStyle name="20% - Акцент1 22 5" xfId="441"/>
    <cellStyle name="20% - Акцент1 23" xfId="442"/>
    <cellStyle name="20% - Акцент1 23 2" xfId="443"/>
    <cellStyle name="20% - Акцент1 23 2 2" xfId="444"/>
    <cellStyle name="20% - Акцент1 23 2 2 2" xfId="445"/>
    <cellStyle name="20% - Акцент1 23 2 3" xfId="446"/>
    <cellStyle name="20% - Акцент1 23 3" xfId="447"/>
    <cellStyle name="20% - Акцент1 23 3 2" xfId="448"/>
    <cellStyle name="20% - Акцент1 23 3 2 2" xfId="449"/>
    <cellStyle name="20% - Акцент1 23 3 3" xfId="450"/>
    <cellStyle name="20% - Акцент1 23 4" xfId="451"/>
    <cellStyle name="20% - Акцент1 23 4 2" xfId="452"/>
    <cellStyle name="20% - Акцент1 23 5" xfId="453"/>
    <cellStyle name="20% - Акцент1 24" xfId="454"/>
    <cellStyle name="20% - Акцент1 24 2" xfId="455"/>
    <cellStyle name="20% - Акцент1 24 2 2" xfId="456"/>
    <cellStyle name="20% - Акцент1 24 2 2 2" xfId="457"/>
    <cellStyle name="20% - Акцент1 24 2 3" xfId="458"/>
    <cellStyle name="20% - Акцент1 24 3" xfId="459"/>
    <cellStyle name="20% - Акцент1 24 3 2" xfId="460"/>
    <cellStyle name="20% - Акцент1 24 3 2 2" xfId="461"/>
    <cellStyle name="20% - Акцент1 24 3 3" xfId="462"/>
    <cellStyle name="20% - Акцент1 24 4" xfId="463"/>
    <cellStyle name="20% - Акцент1 24 4 2" xfId="464"/>
    <cellStyle name="20% - Акцент1 24 5" xfId="465"/>
    <cellStyle name="20% - Акцент1 25" xfId="466"/>
    <cellStyle name="20% - Акцент1 25 2" xfId="467"/>
    <cellStyle name="20% - Акцент1 25 2 2" xfId="468"/>
    <cellStyle name="20% - Акцент1 25 2 2 2" xfId="469"/>
    <cellStyle name="20% - Акцент1 25 2 3" xfId="470"/>
    <cellStyle name="20% - Акцент1 25 3" xfId="471"/>
    <cellStyle name="20% - Акцент1 25 3 2" xfId="472"/>
    <cellStyle name="20% - Акцент1 25 3 2 2" xfId="473"/>
    <cellStyle name="20% - Акцент1 25 3 3" xfId="474"/>
    <cellStyle name="20% - Акцент1 25 4" xfId="475"/>
    <cellStyle name="20% - Акцент1 25 4 2" xfId="476"/>
    <cellStyle name="20% - Акцент1 25 5" xfId="477"/>
    <cellStyle name="20% - Акцент1 26" xfId="478"/>
    <cellStyle name="20% - Акцент1 26 2" xfId="479"/>
    <cellStyle name="20% - Акцент1 26 2 2" xfId="480"/>
    <cellStyle name="20% - Акцент1 26 2 2 2" xfId="481"/>
    <cellStyle name="20% - Акцент1 26 2 3" xfId="482"/>
    <cellStyle name="20% - Акцент1 26 3" xfId="483"/>
    <cellStyle name="20% - Акцент1 26 3 2" xfId="484"/>
    <cellStyle name="20% - Акцент1 26 3 2 2" xfId="485"/>
    <cellStyle name="20% - Акцент1 26 3 3" xfId="486"/>
    <cellStyle name="20% - Акцент1 26 4" xfId="487"/>
    <cellStyle name="20% - Акцент1 26 4 2" xfId="488"/>
    <cellStyle name="20% - Акцент1 26 5" xfId="489"/>
    <cellStyle name="20% - Акцент1 27" xfId="490"/>
    <cellStyle name="20% - Акцент1 27 2" xfId="491"/>
    <cellStyle name="20% - Акцент1 27 2 2" xfId="492"/>
    <cellStyle name="20% - Акцент1 27 2 2 2" xfId="493"/>
    <cellStyle name="20% - Акцент1 27 2 3" xfId="494"/>
    <cellStyle name="20% - Акцент1 27 3" xfId="495"/>
    <cellStyle name="20% - Акцент1 27 3 2" xfId="496"/>
    <cellStyle name="20% - Акцент1 27 3 2 2" xfId="497"/>
    <cellStyle name="20% - Акцент1 27 3 3" xfId="498"/>
    <cellStyle name="20% - Акцент1 27 4" xfId="499"/>
    <cellStyle name="20% - Акцент1 27 4 2" xfId="500"/>
    <cellStyle name="20% - Акцент1 27 5" xfId="501"/>
    <cellStyle name="20% - Акцент1 28" xfId="502"/>
    <cellStyle name="20% - Акцент1 28 2" xfId="503"/>
    <cellStyle name="20% - Акцент1 28 2 2" xfId="504"/>
    <cellStyle name="20% - Акцент1 28 2 2 2" xfId="505"/>
    <cellStyle name="20% - Акцент1 28 2 3" xfId="506"/>
    <cellStyle name="20% - Акцент1 28 3" xfId="507"/>
    <cellStyle name="20% - Акцент1 28 3 2" xfId="508"/>
    <cellStyle name="20% - Акцент1 28 3 2 2" xfId="509"/>
    <cellStyle name="20% - Акцент1 28 3 3" xfId="510"/>
    <cellStyle name="20% - Акцент1 28 4" xfId="511"/>
    <cellStyle name="20% - Акцент1 28 4 2" xfId="512"/>
    <cellStyle name="20% - Акцент1 28 5" xfId="513"/>
    <cellStyle name="20% - Акцент1 29" xfId="514"/>
    <cellStyle name="20% - Акцент1 29 2" xfId="515"/>
    <cellStyle name="20% - Акцент1 29 2 2" xfId="516"/>
    <cellStyle name="20% - Акцент1 29 2 2 2" xfId="517"/>
    <cellStyle name="20% - Акцент1 29 2 3" xfId="518"/>
    <cellStyle name="20% - Акцент1 29 3" xfId="519"/>
    <cellStyle name="20% - Акцент1 29 3 2" xfId="520"/>
    <cellStyle name="20% - Акцент1 29 3 2 2" xfId="521"/>
    <cellStyle name="20% - Акцент1 29 3 3" xfId="522"/>
    <cellStyle name="20% - Акцент1 29 4" xfId="523"/>
    <cellStyle name="20% - Акцент1 29 4 2" xfId="524"/>
    <cellStyle name="20% - Акцент1 29 5" xfId="525"/>
    <cellStyle name="20% - Акцент1 3" xfId="526"/>
    <cellStyle name="20% - Акцент1 3 2" xfId="527"/>
    <cellStyle name="20% - Акцент1 3 2 2" xfId="528"/>
    <cellStyle name="20% - Акцент1 3 2 2 2" xfId="529"/>
    <cellStyle name="20% - Акцент1 3 2 2 2 2" xfId="530"/>
    <cellStyle name="20% - Акцент1 3 2 2 3" xfId="531"/>
    <cellStyle name="20% - Акцент1 3 2 3" xfId="532"/>
    <cellStyle name="20% - Акцент1 3 2 3 2" xfId="533"/>
    <cellStyle name="20% - Акцент1 3 2 3 2 2" xfId="534"/>
    <cellStyle name="20% - Акцент1 3 2 3 3" xfId="535"/>
    <cellStyle name="20% - Акцент1 3 2 4" xfId="536"/>
    <cellStyle name="20% - Акцент1 3 2 4 2" xfId="537"/>
    <cellStyle name="20% - Акцент1 3 2 5" xfId="538"/>
    <cellStyle name="20% - Акцент1 3 3" xfId="539"/>
    <cellStyle name="20% - Акцент1 3 3 2" xfId="540"/>
    <cellStyle name="20% - Акцент1 3 3 2 2" xfId="541"/>
    <cellStyle name="20% - Акцент1 3 3 2 2 2" xfId="542"/>
    <cellStyle name="20% - Акцент1 3 3 2 3" xfId="543"/>
    <cellStyle name="20% - Акцент1 3 3 3" xfId="544"/>
    <cellStyle name="20% - Акцент1 3 3 3 2" xfId="545"/>
    <cellStyle name="20% - Акцент1 3 3 3 2 2" xfId="546"/>
    <cellStyle name="20% - Акцент1 3 3 3 3" xfId="547"/>
    <cellStyle name="20% - Акцент1 3 3 4" xfId="548"/>
    <cellStyle name="20% - Акцент1 3 3 4 2" xfId="549"/>
    <cellStyle name="20% - Акцент1 3 3 5" xfId="550"/>
    <cellStyle name="20% - Акцент1 3 4" xfId="551"/>
    <cellStyle name="20% - Акцент1 3 4 2" xfId="552"/>
    <cellStyle name="20% - Акцент1 3 4 2 2" xfId="553"/>
    <cellStyle name="20% - Акцент1 3 4 2 2 2" xfId="554"/>
    <cellStyle name="20% - Акцент1 3 4 2 3" xfId="555"/>
    <cellStyle name="20% - Акцент1 3 4 3" xfId="556"/>
    <cellStyle name="20% - Акцент1 3 4 3 2" xfId="557"/>
    <cellStyle name="20% - Акцент1 3 4 3 2 2" xfId="558"/>
    <cellStyle name="20% - Акцент1 3 4 3 3" xfId="559"/>
    <cellStyle name="20% - Акцент1 3 4 4" xfId="560"/>
    <cellStyle name="20% - Акцент1 3 4 4 2" xfId="561"/>
    <cellStyle name="20% - Акцент1 3 4 5" xfId="562"/>
    <cellStyle name="20% - Акцент1 3 5" xfId="563"/>
    <cellStyle name="20% - Акцент1 3 5 2" xfId="564"/>
    <cellStyle name="20% - Акцент1 3 5 2 2" xfId="565"/>
    <cellStyle name="20% - Акцент1 3 5 2 2 2" xfId="566"/>
    <cellStyle name="20% - Акцент1 3 5 2 3" xfId="567"/>
    <cellStyle name="20% - Акцент1 3 5 3" xfId="568"/>
    <cellStyle name="20% - Акцент1 3 5 3 2" xfId="569"/>
    <cellStyle name="20% - Акцент1 3 5 3 2 2" xfId="570"/>
    <cellStyle name="20% - Акцент1 3 5 3 3" xfId="571"/>
    <cellStyle name="20% - Акцент1 3 5 4" xfId="572"/>
    <cellStyle name="20% - Акцент1 3 5 4 2" xfId="573"/>
    <cellStyle name="20% - Акцент1 3 5 5" xfId="574"/>
    <cellStyle name="20% - Акцент1 3 6" xfId="575"/>
    <cellStyle name="20% - Акцент1 3 6 2" xfId="576"/>
    <cellStyle name="20% - Акцент1 3 6 2 2" xfId="577"/>
    <cellStyle name="20% - Акцент1 3 6 3" xfId="578"/>
    <cellStyle name="20% - Акцент1 3 7" xfId="579"/>
    <cellStyle name="20% - Акцент1 3 7 2" xfId="580"/>
    <cellStyle name="20% - Акцент1 3 7 2 2" xfId="581"/>
    <cellStyle name="20% - Акцент1 3 7 3" xfId="582"/>
    <cellStyle name="20% - Акцент1 3 8" xfId="583"/>
    <cellStyle name="20% - Акцент1 3 8 2" xfId="584"/>
    <cellStyle name="20% - Акцент1 3 9" xfId="585"/>
    <cellStyle name="20% - Акцент1 30" xfId="586"/>
    <cellStyle name="20% - Акцент1 30 2" xfId="587"/>
    <cellStyle name="20% - Акцент1 30 2 2" xfId="588"/>
    <cellStyle name="20% - Акцент1 30 2 2 2" xfId="589"/>
    <cellStyle name="20% - Акцент1 30 2 3" xfId="590"/>
    <cellStyle name="20% - Акцент1 30 3" xfId="591"/>
    <cellStyle name="20% - Акцент1 30 3 2" xfId="592"/>
    <cellStyle name="20% - Акцент1 30 3 2 2" xfId="593"/>
    <cellStyle name="20% - Акцент1 30 3 3" xfId="594"/>
    <cellStyle name="20% - Акцент1 30 4" xfId="595"/>
    <cellStyle name="20% - Акцент1 30 4 2" xfId="596"/>
    <cellStyle name="20% - Акцент1 30 5" xfId="597"/>
    <cellStyle name="20% - Акцент1 31" xfId="598"/>
    <cellStyle name="20% - Акцент1 31 2" xfId="599"/>
    <cellStyle name="20% - Акцент1 31 2 2" xfId="600"/>
    <cellStyle name="20% - Акцент1 31 2 2 2" xfId="601"/>
    <cellStyle name="20% - Акцент1 31 2 3" xfId="602"/>
    <cellStyle name="20% - Акцент1 31 3" xfId="603"/>
    <cellStyle name="20% - Акцент1 31 3 2" xfId="604"/>
    <cellStyle name="20% - Акцент1 31 3 2 2" xfId="605"/>
    <cellStyle name="20% - Акцент1 31 3 3" xfId="606"/>
    <cellStyle name="20% - Акцент1 31 4" xfId="607"/>
    <cellStyle name="20% - Акцент1 31 4 2" xfId="608"/>
    <cellStyle name="20% - Акцент1 31 5" xfId="609"/>
    <cellStyle name="20% - Акцент1 32" xfId="610"/>
    <cellStyle name="20% - Акцент1 32 2" xfId="611"/>
    <cellStyle name="20% - Акцент1 32 2 2" xfId="612"/>
    <cellStyle name="20% - Акцент1 32 2 2 2" xfId="613"/>
    <cellStyle name="20% - Акцент1 32 2 3" xfId="614"/>
    <cellStyle name="20% - Акцент1 32 3" xfId="615"/>
    <cellStyle name="20% - Акцент1 32 3 2" xfId="616"/>
    <cellStyle name="20% - Акцент1 32 3 2 2" xfId="617"/>
    <cellStyle name="20% - Акцент1 32 3 3" xfId="618"/>
    <cellStyle name="20% - Акцент1 32 4" xfId="619"/>
    <cellStyle name="20% - Акцент1 32 4 2" xfId="620"/>
    <cellStyle name="20% - Акцент1 32 5" xfId="621"/>
    <cellStyle name="20% - Акцент1 33" xfId="622"/>
    <cellStyle name="20% - Акцент1 33 2" xfId="623"/>
    <cellStyle name="20% - Акцент1 33 2 2" xfId="624"/>
    <cellStyle name="20% - Акцент1 33 2 2 2" xfId="625"/>
    <cellStyle name="20% - Акцент1 33 2 3" xfId="626"/>
    <cellStyle name="20% - Акцент1 33 3" xfId="627"/>
    <cellStyle name="20% - Акцент1 33 3 2" xfId="628"/>
    <cellStyle name="20% - Акцент1 33 3 2 2" xfId="629"/>
    <cellStyle name="20% - Акцент1 33 3 3" xfId="630"/>
    <cellStyle name="20% - Акцент1 33 4" xfId="631"/>
    <cellStyle name="20% - Акцент1 33 4 2" xfId="632"/>
    <cellStyle name="20% - Акцент1 33 5" xfId="633"/>
    <cellStyle name="20% - Акцент1 34" xfId="634"/>
    <cellStyle name="20% - Акцент1 34 2" xfId="635"/>
    <cellStyle name="20% - Акцент1 34 2 2" xfId="636"/>
    <cellStyle name="20% - Акцент1 34 2 2 2" xfId="637"/>
    <cellStyle name="20% - Акцент1 34 2 3" xfId="638"/>
    <cellStyle name="20% - Акцент1 34 3" xfId="639"/>
    <cellStyle name="20% - Акцент1 34 3 2" xfId="640"/>
    <cellStyle name="20% - Акцент1 34 3 2 2" xfId="641"/>
    <cellStyle name="20% - Акцент1 34 3 3" xfId="642"/>
    <cellStyle name="20% - Акцент1 34 4" xfId="643"/>
    <cellStyle name="20% - Акцент1 34 4 2" xfId="644"/>
    <cellStyle name="20% - Акцент1 34 5" xfId="645"/>
    <cellStyle name="20% - Акцент1 35" xfId="646"/>
    <cellStyle name="20% - Акцент1 35 2" xfId="647"/>
    <cellStyle name="20% - Акцент1 35 2 2" xfId="648"/>
    <cellStyle name="20% - Акцент1 35 2 2 2" xfId="649"/>
    <cellStyle name="20% - Акцент1 35 2 3" xfId="650"/>
    <cellStyle name="20% - Акцент1 35 3" xfId="651"/>
    <cellStyle name="20% - Акцент1 35 3 2" xfId="652"/>
    <cellStyle name="20% - Акцент1 35 3 2 2" xfId="653"/>
    <cellStyle name="20% - Акцент1 35 3 3" xfId="654"/>
    <cellStyle name="20% - Акцент1 35 4" xfId="655"/>
    <cellStyle name="20% - Акцент1 35 4 2" xfId="656"/>
    <cellStyle name="20% - Акцент1 35 5" xfId="657"/>
    <cellStyle name="20% - Акцент1 36" xfId="658"/>
    <cellStyle name="20% - Акцент1 36 2" xfId="659"/>
    <cellStyle name="20% - Акцент1 36 2 2" xfId="660"/>
    <cellStyle name="20% - Акцент1 36 2 2 2" xfId="661"/>
    <cellStyle name="20% - Акцент1 36 2 3" xfId="662"/>
    <cellStyle name="20% - Акцент1 36 3" xfId="663"/>
    <cellStyle name="20% - Акцент1 36 3 2" xfId="664"/>
    <cellStyle name="20% - Акцент1 36 3 2 2" xfId="665"/>
    <cellStyle name="20% - Акцент1 36 3 3" xfId="666"/>
    <cellStyle name="20% - Акцент1 36 4" xfId="667"/>
    <cellStyle name="20% - Акцент1 36 4 2" xfId="668"/>
    <cellStyle name="20% - Акцент1 36 5" xfId="669"/>
    <cellStyle name="20% - Акцент1 37" xfId="670"/>
    <cellStyle name="20% - Акцент1 37 2" xfId="671"/>
    <cellStyle name="20% - Акцент1 37 2 2" xfId="672"/>
    <cellStyle name="20% - Акцент1 37 2 2 2" xfId="673"/>
    <cellStyle name="20% - Акцент1 37 2 3" xfId="674"/>
    <cellStyle name="20% - Акцент1 37 3" xfId="675"/>
    <cellStyle name="20% - Акцент1 37 3 2" xfId="676"/>
    <cellStyle name="20% - Акцент1 37 3 2 2" xfId="677"/>
    <cellStyle name="20% - Акцент1 37 3 3" xfId="678"/>
    <cellStyle name="20% - Акцент1 37 4" xfId="679"/>
    <cellStyle name="20% - Акцент1 37 4 2" xfId="680"/>
    <cellStyle name="20% - Акцент1 37 5" xfId="681"/>
    <cellStyle name="20% - Акцент1 38" xfId="682"/>
    <cellStyle name="20% - Акцент1 38 2" xfId="683"/>
    <cellStyle name="20% - Акцент1 38 2 2" xfId="684"/>
    <cellStyle name="20% - Акцент1 38 2 2 2" xfId="685"/>
    <cellStyle name="20% - Акцент1 38 2 3" xfId="686"/>
    <cellStyle name="20% - Акцент1 38 3" xfId="687"/>
    <cellStyle name="20% - Акцент1 38 3 2" xfId="688"/>
    <cellStyle name="20% - Акцент1 38 3 2 2" xfId="689"/>
    <cellStyle name="20% - Акцент1 38 3 3" xfId="690"/>
    <cellStyle name="20% - Акцент1 38 4" xfId="691"/>
    <cellStyle name="20% - Акцент1 38 4 2" xfId="692"/>
    <cellStyle name="20% - Акцент1 38 5" xfId="693"/>
    <cellStyle name="20% - Акцент1 39" xfId="694"/>
    <cellStyle name="20% - Акцент1 39 2" xfId="695"/>
    <cellStyle name="20% - Акцент1 39 2 2" xfId="696"/>
    <cellStyle name="20% - Акцент1 39 2 2 2" xfId="697"/>
    <cellStyle name="20% - Акцент1 39 2 3" xfId="698"/>
    <cellStyle name="20% - Акцент1 39 3" xfId="699"/>
    <cellStyle name="20% - Акцент1 39 3 2" xfId="700"/>
    <cellStyle name="20% - Акцент1 39 3 2 2" xfId="701"/>
    <cellStyle name="20% - Акцент1 39 3 3" xfId="702"/>
    <cellStyle name="20% - Акцент1 39 4" xfId="703"/>
    <cellStyle name="20% - Акцент1 39 4 2" xfId="704"/>
    <cellStyle name="20% - Акцент1 39 5" xfId="705"/>
    <cellStyle name="20% - Акцент1 4" xfId="706"/>
    <cellStyle name="20% - Акцент1 4 2" xfId="707"/>
    <cellStyle name="20% - Акцент1 4 2 2" xfId="708"/>
    <cellStyle name="20% - Акцент1 4 2 2 2" xfId="709"/>
    <cellStyle name="20% - Акцент1 4 2 2 2 2" xfId="710"/>
    <cellStyle name="20% - Акцент1 4 2 2 3" xfId="711"/>
    <cellStyle name="20% - Акцент1 4 2 3" xfId="712"/>
    <cellStyle name="20% - Акцент1 4 2 3 2" xfId="713"/>
    <cellStyle name="20% - Акцент1 4 2 3 2 2" xfId="714"/>
    <cellStyle name="20% - Акцент1 4 2 3 3" xfId="715"/>
    <cellStyle name="20% - Акцент1 4 2 4" xfId="716"/>
    <cellStyle name="20% - Акцент1 4 2 4 2" xfId="717"/>
    <cellStyle name="20% - Акцент1 4 2 5" xfId="718"/>
    <cellStyle name="20% - Акцент1 4 3" xfId="719"/>
    <cellStyle name="20% - Акцент1 4 3 2" xfId="720"/>
    <cellStyle name="20% - Акцент1 4 3 2 2" xfId="721"/>
    <cellStyle name="20% - Акцент1 4 3 2 2 2" xfId="722"/>
    <cellStyle name="20% - Акцент1 4 3 2 3" xfId="723"/>
    <cellStyle name="20% - Акцент1 4 3 3" xfId="724"/>
    <cellStyle name="20% - Акцент1 4 3 3 2" xfId="725"/>
    <cellStyle name="20% - Акцент1 4 3 3 2 2" xfId="726"/>
    <cellStyle name="20% - Акцент1 4 3 3 3" xfId="727"/>
    <cellStyle name="20% - Акцент1 4 3 4" xfId="728"/>
    <cellStyle name="20% - Акцент1 4 3 4 2" xfId="729"/>
    <cellStyle name="20% - Акцент1 4 3 5" xfId="730"/>
    <cellStyle name="20% - Акцент1 4 4" xfId="731"/>
    <cellStyle name="20% - Акцент1 4 4 2" xfId="732"/>
    <cellStyle name="20% - Акцент1 4 4 2 2" xfId="733"/>
    <cellStyle name="20% - Акцент1 4 4 2 2 2" xfId="734"/>
    <cellStyle name="20% - Акцент1 4 4 2 3" xfId="735"/>
    <cellStyle name="20% - Акцент1 4 4 3" xfId="736"/>
    <cellStyle name="20% - Акцент1 4 4 3 2" xfId="737"/>
    <cellStyle name="20% - Акцент1 4 4 3 2 2" xfId="738"/>
    <cellStyle name="20% - Акцент1 4 4 3 3" xfId="739"/>
    <cellStyle name="20% - Акцент1 4 4 4" xfId="740"/>
    <cellStyle name="20% - Акцент1 4 4 4 2" xfId="741"/>
    <cellStyle name="20% - Акцент1 4 4 5" xfId="742"/>
    <cellStyle name="20% - Акцент1 4 5" xfId="743"/>
    <cellStyle name="20% - Акцент1 4 5 2" xfId="744"/>
    <cellStyle name="20% - Акцент1 4 5 2 2" xfId="745"/>
    <cellStyle name="20% - Акцент1 4 5 2 2 2" xfId="746"/>
    <cellStyle name="20% - Акцент1 4 5 2 3" xfId="747"/>
    <cellStyle name="20% - Акцент1 4 5 3" xfId="748"/>
    <cellStyle name="20% - Акцент1 4 5 3 2" xfId="749"/>
    <cellStyle name="20% - Акцент1 4 5 3 2 2" xfId="750"/>
    <cellStyle name="20% - Акцент1 4 5 3 3" xfId="751"/>
    <cellStyle name="20% - Акцент1 4 5 4" xfId="752"/>
    <cellStyle name="20% - Акцент1 4 5 4 2" xfId="753"/>
    <cellStyle name="20% - Акцент1 4 5 5" xfId="754"/>
    <cellStyle name="20% - Акцент1 4 6" xfId="755"/>
    <cellStyle name="20% - Акцент1 4 6 2" xfId="756"/>
    <cellStyle name="20% - Акцент1 4 6 2 2" xfId="757"/>
    <cellStyle name="20% - Акцент1 4 6 3" xfId="758"/>
    <cellStyle name="20% - Акцент1 4 7" xfId="759"/>
    <cellStyle name="20% - Акцент1 4 7 2" xfId="760"/>
    <cellStyle name="20% - Акцент1 4 7 2 2" xfId="761"/>
    <cellStyle name="20% - Акцент1 4 7 3" xfId="762"/>
    <cellStyle name="20% - Акцент1 4 8" xfId="763"/>
    <cellStyle name="20% - Акцент1 4 8 2" xfId="764"/>
    <cellStyle name="20% - Акцент1 4 9" xfId="765"/>
    <cellStyle name="20% - Акцент1 40" xfId="766"/>
    <cellStyle name="20% - Акцент1 40 2" xfId="767"/>
    <cellStyle name="20% - Акцент1 40 2 2" xfId="768"/>
    <cellStyle name="20% - Акцент1 40 2 2 2" xfId="769"/>
    <cellStyle name="20% - Акцент1 40 2 3" xfId="770"/>
    <cellStyle name="20% - Акцент1 40 3" xfId="771"/>
    <cellStyle name="20% - Акцент1 40 3 2" xfId="772"/>
    <cellStyle name="20% - Акцент1 40 3 2 2" xfId="773"/>
    <cellStyle name="20% - Акцент1 40 3 3" xfId="774"/>
    <cellStyle name="20% - Акцент1 40 4" xfId="775"/>
    <cellStyle name="20% - Акцент1 40 4 2" xfId="776"/>
    <cellStyle name="20% - Акцент1 40 5" xfId="777"/>
    <cellStyle name="20% - Акцент1 41" xfId="778"/>
    <cellStyle name="20% - Акцент1 41 2" xfId="779"/>
    <cellStyle name="20% - Акцент1 41 2 2" xfId="780"/>
    <cellStyle name="20% - Акцент1 41 2 2 2" xfId="781"/>
    <cellStyle name="20% - Акцент1 41 2 3" xfId="782"/>
    <cellStyle name="20% - Акцент1 41 3" xfId="783"/>
    <cellStyle name="20% - Акцент1 41 3 2" xfId="784"/>
    <cellStyle name="20% - Акцент1 41 3 2 2" xfId="785"/>
    <cellStyle name="20% - Акцент1 41 3 3" xfId="786"/>
    <cellStyle name="20% - Акцент1 41 4" xfId="787"/>
    <cellStyle name="20% - Акцент1 41 4 2" xfId="788"/>
    <cellStyle name="20% - Акцент1 41 5" xfId="789"/>
    <cellStyle name="20% - Акцент1 42" xfId="790"/>
    <cellStyle name="20% - Акцент1 42 2" xfId="791"/>
    <cellStyle name="20% - Акцент1 42 2 2" xfId="792"/>
    <cellStyle name="20% - Акцент1 42 2 2 2" xfId="793"/>
    <cellStyle name="20% - Акцент1 42 2 3" xfId="794"/>
    <cellStyle name="20% - Акцент1 42 3" xfId="795"/>
    <cellStyle name="20% - Акцент1 42 3 2" xfId="796"/>
    <cellStyle name="20% - Акцент1 42 3 2 2" xfId="797"/>
    <cellStyle name="20% - Акцент1 42 3 3" xfId="798"/>
    <cellStyle name="20% - Акцент1 42 4" xfId="799"/>
    <cellStyle name="20% - Акцент1 42 4 2" xfId="800"/>
    <cellStyle name="20% - Акцент1 42 5" xfId="801"/>
    <cellStyle name="20% - Акцент1 43" xfId="802"/>
    <cellStyle name="20% - Акцент1 43 2" xfId="803"/>
    <cellStyle name="20% - Акцент1 43 2 2" xfId="804"/>
    <cellStyle name="20% - Акцент1 43 2 2 2" xfId="805"/>
    <cellStyle name="20% - Акцент1 43 2 3" xfId="806"/>
    <cellStyle name="20% - Акцент1 43 3" xfId="807"/>
    <cellStyle name="20% - Акцент1 43 3 2" xfId="808"/>
    <cellStyle name="20% - Акцент1 43 3 2 2" xfId="809"/>
    <cellStyle name="20% - Акцент1 43 3 3" xfId="810"/>
    <cellStyle name="20% - Акцент1 43 4" xfId="811"/>
    <cellStyle name="20% - Акцент1 43 4 2" xfId="812"/>
    <cellStyle name="20% - Акцент1 43 5" xfId="813"/>
    <cellStyle name="20% - Акцент1 44" xfId="814"/>
    <cellStyle name="20% - Акцент1 44 2" xfId="815"/>
    <cellStyle name="20% - Акцент1 44 2 2" xfId="816"/>
    <cellStyle name="20% - Акцент1 44 2 2 2" xfId="817"/>
    <cellStyle name="20% - Акцент1 44 2 3" xfId="818"/>
    <cellStyle name="20% - Акцент1 44 3" xfId="819"/>
    <cellStyle name="20% - Акцент1 44 3 2" xfId="820"/>
    <cellStyle name="20% - Акцент1 44 3 2 2" xfId="821"/>
    <cellStyle name="20% - Акцент1 44 3 3" xfId="822"/>
    <cellStyle name="20% - Акцент1 44 4" xfId="823"/>
    <cellStyle name="20% - Акцент1 44 4 2" xfId="824"/>
    <cellStyle name="20% - Акцент1 44 5" xfId="825"/>
    <cellStyle name="20% - Акцент1 45" xfId="826"/>
    <cellStyle name="20% - Акцент1 45 2" xfId="827"/>
    <cellStyle name="20% - Акцент1 45 2 2" xfId="828"/>
    <cellStyle name="20% - Акцент1 45 2 2 2" xfId="829"/>
    <cellStyle name="20% - Акцент1 45 2 3" xfId="830"/>
    <cellStyle name="20% - Акцент1 45 3" xfId="831"/>
    <cellStyle name="20% - Акцент1 45 3 2" xfId="832"/>
    <cellStyle name="20% - Акцент1 45 3 2 2" xfId="833"/>
    <cellStyle name="20% - Акцент1 45 3 3" xfId="834"/>
    <cellStyle name="20% - Акцент1 45 4" xfId="835"/>
    <cellStyle name="20% - Акцент1 45 4 2" xfId="836"/>
    <cellStyle name="20% - Акцент1 45 5" xfId="837"/>
    <cellStyle name="20% - Акцент1 46" xfId="838"/>
    <cellStyle name="20% - Акцент1 46 2" xfId="839"/>
    <cellStyle name="20% - Акцент1 46 2 2" xfId="840"/>
    <cellStyle name="20% - Акцент1 46 2 2 2" xfId="841"/>
    <cellStyle name="20% - Акцент1 46 2 3" xfId="842"/>
    <cellStyle name="20% - Акцент1 46 3" xfId="843"/>
    <cellStyle name="20% - Акцент1 46 3 2" xfId="844"/>
    <cellStyle name="20% - Акцент1 46 3 2 2" xfId="845"/>
    <cellStyle name="20% - Акцент1 46 3 3" xfId="846"/>
    <cellStyle name="20% - Акцент1 46 4" xfId="847"/>
    <cellStyle name="20% - Акцент1 46 4 2" xfId="848"/>
    <cellStyle name="20% - Акцент1 46 5" xfId="849"/>
    <cellStyle name="20% - Акцент1 47" xfId="850"/>
    <cellStyle name="20% - Акцент1 47 2" xfId="851"/>
    <cellStyle name="20% - Акцент1 47 2 2" xfId="852"/>
    <cellStyle name="20% - Акцент1 47 2 2 2" xfId="853"/>
    <cellStyle name="20% - Акцент1 47 2 3" xfId="854"/>
    <cellStyle name="20% - Акцент1 47 3" xfId="855"/>
    <cellStyle name="20% - Акцент1 47 3 2" xfId="856"/>
    <cellStyle name="20% - Акцент1 47 3 2 2" xfId="857"/>
    <cellStyle name="20% - Акцент1 47 3 3" xfId="858"/>
    <cellStyle name="20% - Акцент1 47 4" xfId="859"/>
    <cellStyle name="20% - Акцент1 47 4 2" xfId="860"/>
    <cellStyle name="20% - Акцент1 47 5" xfId="861"/>
    <cellStyle name="20% - Акцент1 48" xfId="862"/>
    <cellStyle name="20% - Акцент1 48 2" xfId="863"/>
    <cellStyle name="20% - Акцент1 48 2 2" xfId="864"/>
    <cellStyle name="20% - Акцент1 48 2 2 2" xfId="865"/>
    <cellStyle name="20% - Акцент1 48 2 3" xfId="866"/>
    <cellStyle name="20% - Акцент1 48 3" xfId="867"/>
    <cellStyle name="20% - Акцент1 48 3 2" xfId="868"/>
    <cellStyle name="20% - Акцент1 48 3 2 2" xfId="869"/>
    <cellStyle name="20% - Акцент1 48 3 3" xfId="870"/>
    <cellStyle name="20% - Акцент1 48 4" xfId="871"/>
    <cellStyle name="20% - Акцент1 48 4 2" xfId="872"/>
    <cellStyle name="20% - Акцент1 48 5" xfId="873"/>
    <cellStyle name="20% - Акцент1 49" xfId="874"/>
    <cellStyle name="20% - Акцент1 49 2" xfId="875"/>
    <cellStyle name="20% - Акцент1 49 2 2" xfId="876"/>
    <cellStyle name="20% - Акцент1 49 2 2 2" xfId="877"/>
    <cellStyle name="20% - Акцент1 49 2 3" xfId="878"/>
    <cellStyle name="20% - Акцент1 49 3" xfId="879"/>
    <cellStyle name="20% - Акцент1 49 3 2" xfId="880"/>
    <cellStyle name="20% - Акцент1 49 3 2 2" xfId="881"/>
    <cellStyle name="20% - Акцент1 49 3 3" xfId="882"/>
    <cellStyle name="20% - Акцент1 49 4" xfId="883"/>
    <cellStyle name="20% - Акцент1 49 4 2" xfId="884"/>
    <cellStyle name="20% - Акцент1 49 5" xfId="885"/>
    <cellStyle name="20% - Акцент1 5" xfId="886"/>
    <cellStyle name="20% - Акцент1 5 2" xfId="887"/>
    <cellStyle name="20% - Акцент1 5 2 2" xfId="888"/>
    <cellStyle name="20% - Акцент1 5 2 2 2" xfId="889"/>
    <cellStyle name="20% - Акцент1 5 2 2 2 2" xfId="890"/>
    <cellStyle name="20% - Акцент1 5 2 2 3" xfId="891"/>
    <cellStyle name="20% - Акцент1 5 2 3" xfId="892"/>
    <cellStyle name="20% - Акцент1 5 2 3 2" xfId="893"/>
    <cellStyle name="20% - Акцент1 5 2 3 2 2" xfId="894"/>
    <cellStyle name="20% - Акцент1 5 2 3 3" xfId="895"/>
    <cellStyle name="20% - Акцент1 5 2 4" xfId="896"/>
    <cellStyle name="20% - Акцент1 5 2 4 2" xfId="897"/>
    <cellStyle name="20% - Акцент1 5 2 5" xfId="898"/>
    <cellStyle name="20% - Акцент1 5 3" xfId="899"/>
    <cellStyle name="20% - Акцент1 5 3 2" xfId="900"/>
    <cellStyle name="20% - Акцент1 5 3 2 2" xfId="901"/>
    <cellStyle name="20% - Акцент1 5 3 2 2 2" xfId="902"/>
    <cellStyle name="20% - Акцент1 5 3 2 3" xfId="903"/>
    <cellStyle name="20% - Акцент1 5 3 3" xfId="904"/>
    <cellStyle name="20% - Акцент1 5 3 3 2" xfId="905"/>
    <cellStyle name="20% - Акцент1 5 3 3 2 2" xfId="906"/>
    <cellStyle name="20% - Акцент1 5 3 3 3" xfId="907"/>
    <cellStyle name="20% - Акцент1 5 3 4" xfId="908"/>
    <cellStyle name="20% - Акцент1 5 3 4 2" xfId="909"/>
    <cellStyle name="20% - Акцент1 5 3 5" xfId="910"/>
    <cellStyle name="20% - Акцент1 5 4" xfId="911"/>
    <cellStyle name="20% - Акцент1 5 4 2" xfId="912"/>
    <cellStyle name="20% - Акцент1 5 4 2 2" xfId="913"/>
    <cellStyle name="20% - Акцент1 5 4 2 2 2" xfId="914"/>
    <cellStyle name="20% - Акцент1 5 4 2 3" xfId="915"/>
    <cellStyle name="20% - Акцент1 5 4 3" xfId="916"/>
    <cellStyle name="20% - Акцент1 5 4 3 2" xfId="917"/>
    <cellStyle name="20% - Акцент1 5 4 3 2 2" xfId="918"/>
    <cellStyle name="20% - Акцент1 5 4 3 3" xfId="919"/>
    <cellStyle name="20% - Акцент1 5 4 4" xfId="920"/>
    <cellStyle name="20% - Акцент1 5 4 4 2" xfId="921"/>
    <cellStyle name="20% - Акцент1 5 4 5" xfId="922"/>
    <cellStyle name="20% - Акцент1 5 5" xfId="923"/>
    <cellStyle name="20% - Акцент1 5 5 2" xfId="924"/>
    <cellStyle name="20% - Акцент1 5 5 2 2" xfId="925"/>
    <cellStyle name="20% - Акцент1 5 5 2 2 2" xfId="926"/>
    <cellStyle name="20% - Акцент1 5 5 2 3" xfId="927"/>
    <cellStyle name="20% - Акцент1 5 5 3" xfId="928"/>
    <cellStyle name="20% - Акцент1 5 5 3 2" xfId="929"/>
    <cellStyle name="20% - Акцент1 5 5 3 2 2" xfId="930"/>
    <cellStyle name="20% - Акцент1 5 5 3 3" xfId="931"/>
    <cellStyle name="20% - Акцент1 5 5 4" xfId="932"/>
    <cellStyle name="20% - Акцент1 5 5 4 2" xfId="933"/>
    <cellStyle name="20% - Акцент1 5 5 5" xfId="934"/>
    <cellStyle name="20% - Акцент1 5 6" xfId="935"/>
    <cellStyle name="20% - Акцент1 5 6 2" xfId="936"/>
    <cellStyle name="20% - Акцент1 5 6 2 2" xfId="937"/>
    <cellStyle name="20% - Акцент1 5 6 3" xfId="938"/>
    <cellStyle name="20% - Акцент1 5 7" xfId="939"/>
    <cellStyle name="20% - Акцент1 5 7 2" xfId="940"/>
    <cellStyle name="20% - Акцент1 5 7 2 2" xfId="941"/>
    <cellStyle name="20% - Акцент1 5 7 3" xfId="942"/>
    <cellStyle name="20% - Акцент1 5 8" xfId="943"/>
    <cellStyle name="20% - Акцент1 5 8 2" xfId="944"/>
    <cellStyle name="20% - Акцент1 5 9" xfId="945"/>
    <cellStyle name="20% - Акцент1 50" xfId="946"/>
    <cellStyle name="20% - Акцент1 50 2" xfId="947"/>
    <cellStyle name="20% - Акцент1 50 2 2" xfId="948"/>
    <cellStyle name="20% - Акцент1 50 2 2 2" xfId="949"/>
    <cellStyle name="20% - Акцент1 50 2 3" xfId="950"/>
    <cellStyle name="20% - Акцент1 50 3" xfId="951"/>
    <cellStyle name="20% - Акцент1 50 3 2" xfId="952"/>
    <cellStyle name="20% - Акцент1 50 3 2 2" xfId="953"/>
    <cellStyle name="20% - Акцент1 50 3 3" xfId="954"/>
    <cellStyle name="20% - Акцент1 50 4" xfId="955"/>
    <cellStyle name="20% - Акцент1 50 4 2" xfId="956"/>
    <cellStyle name="20% - Акцент1 50 5" xfId="957"/>
    <cellStyle name="20% - Акцент1 51" xfId="958"/>
    <cellStyle name="20% - Акцент1 51 2" xfId="959"/>
    <cellStyle name="20% - Акцент1 51 2 2" xfId="960"/>
    <cellStyle name="20% - Акцент1 51 2 2 2" xfId="961"/>
    <cellStyle name="20% - Акцент1 51 2 3" xfId="962"/>
    <cellStyle name="20% - Акцент1 51 3" xfId="963"/>
    <cellStyle name="20% - Акцент1 51 3 2" xfId="964"/>
    <cellStyle name="20% - Акцент1 51 3 2 2" xfId="965"/>
    <cellStyle name="20% - Акцент1 51 3 3" xfId="966"/>
    <cellStyle name="20% - Акцент1 51 4" xfId="967"/>
    <cellStyle name="20% - Акцент1 51 4 2" xfId="968"/>
    <cellStyle name="20% - Акцент1 51 5" xfId="969"/>
    <cellStyle name="20% - Акцент1 52" xfId="970"/>
    <cellStyle name="20% - Акцент1 52 2" xfId="971"/>
    <cellStyle name="20% - Акцент1 52 2 2" xfId="972"/>
    <cellStyle name="20% - Акцент1 52 2 2 2" xfId="973"/>
    <cellStyle name="20% - Акцент1 52 2 3" xfId="974"/>
    <cellStyle name="20% - Акцент1 52 3" xfId="975"/>
    <cellStyle name="20% - Акцент1 52 3 2" xfId="976"/>
    <cellStyle name="20% - Акцент1 52 3 2 2" xfId="977"/>
    <cellStyle name="20% - Акцент1 52 3 3" xfId="978"/>
    <cellStyle name="20% - Акцент1 52 4" xfId="979"/>
    <cellStyle name="20% - Акцент1 52 4 2" xfId="980"/>
    <cellStyle name="20% - Акцент1 52 5" xfId="981"/>
    <cellStyle name="20% - Акцент1 53" xfId="982"/>
    <cellStyle name="20% - Акцент1 53 2" xfId="983"/>
    <cellStyle name="20% - Акцент1 53 2 2" xfId="984"/>
    <cellStyle name="20% - Акцент1 53 2 2 2" xfId="985"/>
    <cellStyle name="20% - Акцент1 53 2 3" xfId="986"/>
    <cellStyle name="20% - Акцент1 53 3" xfId="987"/>
    <cellStyle name="20% - Акцент1 53 3 2" xfId="988"/>
    <cellStyle name="20% - Акцент1 53 3 2 2" xfId="989"/>
    <cellStyle name="20% - Акцент1 53 3 3" xfId="990"/>
    <cellStyle name="20% - Акцент1 53 4" xfId="991"/>
    <cellStyle name="20% - Акцент1 53 4 2" xfId="992"/>
    <cellStyle name="20% - Акцент1 53 5" xfId="993"/>
    <cellStyle name="20% - Акцент1 54" xfId="994"/>
    <cellStyle name="20% - Акцент1 54 2" xfId="995"/>
    <cellStyle name="20% - Акцент1 54 2 2" xfId="996"/>
    <cellStyle name="20% - Акцент1 54 2 2 2" xfId="997"/>
    <cellStyle name="20% - Акцент1 54 2 3" xfId="998"/>
    <cellStyle name="20% - Акцент1 54 3" xfId="999"/>
    <cellStyle name="20% - Акцент1 54 3 2" xfId="1000"/>
    <cellStyle name="20% - Акцент1 54 3 2 2" xfId="1001"/>
    <cellStyle name="20% - Акцент1 54 3 3" xfId="1002"/>
    <cellStyle name="20% - Акцент1 54 4" xfId="1003"/>
    <cellStyle name="20% - Акцент1 54 4 2" xfId="1004"/>
    <cellStyle name="20% - Акцент1 54 5" xfId="1005"/>
    <cellStyle name="20% - Акцент1 55" xfId="1006"/>
    <cellStyle name="20% - Акцент1 55 2" xfId="1007"/>
    <cellStyle name="20% - Акцент1 55 2 2" xfId="1008"/>
    <cellStyle name="20% - Акцент1 55 2 2 2" xfId="1009"/>
    <cellStyle name="20% - Акцент1 55 2 3" xfId="1010"/>
    <cellStyle name="20% - Акцент1 55 3" xfId="1011"/>
    <cellStyle name="20% - Акцент1 55 3 2" xfId="1012"/>
    <cellStyle name="20% - Акцент1 55 3 2 2" xfId="1013"/>
    <cellStyle name="20% - Акцент1 55 3 3" xfId="1014"/>
    <cellStyle name="20% - Акцент1 55 4" xfId="1015"/>
    <cellStyle name="20% - Акцент1 55 4 2" xfId="1016"/>
    <cellStyle name="20% - Акцент1 55 5" xfId="1017"/>
    <cellStyle name="20% - Акцент1 56" xfId="1018"/>
    <cellStyle name="20% - Акцент1 56 2" xfId="1019"/>
    <cellStyle name="20% - Акцент1 56 2 2" xfId="1020"/>
    <cellStyle name="20% - Акцент1 56 2 2 2" xfId="1021"/>
    <cellStyle name="20% - Акцент1 56 2 3" xfId="1022"/>
    <cellStyle name="20% - Акцент1 56 3" xfId="1023"/>
    <cellStyle name="20% - Акцент1 56 3 2" xfId="1024"/>
    <cellStyle name="20% - Акцент1 56 3 2 2" xfId="1025"/>
    <cellStyle name="20% - Акцент1 56 3 3" xfId="1026"/>
    <cellStyle name="20% - Акцент1 56 4" xfId="1027"/>
    <cellStyle name="20% - Акцент1 56 4 2" xfId="1028"/>
    <cellStyle name="20% - Акцент1 56 5" xfId="1029"/>
    <cellStyle name="20% - Акцент1 57" xfId="1030"/>
    <cellStyle name="20% - Акцент1 57 2" xfId="1031"/>
    <cellStyle name="20% - Акцент1 57 2 2" xfId="1032"/>
    <cellStyle name="20% - Акцент1 57 2 2 2" xfId="1033"/>
    <cellStyle name="20% - Акцент1 57 2 3" xfId="1034"/>
    <cellStyle name="20% - Акцент1 57 3" xfId="1035"/>
    <cellStyle name="20% - Акцент1 57 3 2" xfId="1036"/>
    <cellStyle name="20% - Акцент1 57 3 2 2" xfId="1037"/>
    <cellStyle name="20% - Акцент1 57 3 3" xfId="1038"/>
    <cellStyle name="20% - Акцент1 57 4" xfId="1039"/>
    <cellStyle name="20% - Акцент1 57 4 2" xfId="1040"/>
    <cellStyle name="20% - Акцент1 57 5" xfId="1041"/>
    <cellStyle name="20% - Акцент1 58" xfId="1042"/>
    <cellStyle name="20% - Акцент1 58 2" xfId="1043"/>
    <cellStyle name="20% - Акцент1 58 2 2" xfId="1044"/>
    <cellStyle name="20% - Акцент1 58 2 2 2" xfId="1045"/>
    <cellStyle name="20% - Акцент1 58 2 3" xfId="1046"/>
    <cellStyle name="20% - Акцент1 58 3" xfId="1047"/>
    <cellStyle name="20% - Акцент1 58 3 2" xfId="1048"/>
    <cellStyle name="20% - Акцент1 58 3 2 2" xfId="1049"/>
    <cellStyle name="20% - Акцент1 58 3 3" xfId="1050"/>
    <cellStyle name="20% - Акцент1 58 4" xfId="1051"/>
    <cellStyle name="20% - Акцент1 58 4 2" xfId="1052"/>
    <cellStyle name="20% - Акцент1 58 5" xfId="1053"/>
    <cellStyle name="20% - Акцент1 59" xfId="1054"/>
    <cellStyle name="20% - Акцент1 59 2" xfId="1055"/>
    <cellStyle name="20% - Акцент1 59 2 2" xfId="1056"/>
    <cellStyle name="20% - Акцент1 59 2 2 2" xfId="1057"/>
    <cellStyle name="20% - Акцент1 59 2 3" xfId="1058"/>
    <cellStyle name="20% - Акцент1 59 3" xfId="1059"/>
    <cellStyle name="20% - Акцент1 59 3 2" xfId="1060"/>
    <cellStyle name="20% - Акцент1 59 3 2 2" xfId="1061"/>
    <cellStyle name="20% - Акцент1 59 3 3" xfId="1062"/>
    <cellStyle name="20% - Акцент1 59 4" xfId="1063"/>
    <cellStyle name="20% - Акцент1 59 4 2" xfId="1064"/>
    <cellStyle name="20% - Акцент1 59 5" xfId="1065"/>
    <cellStyle name="20% - Акцент1 6" xfId="1066"/>
    <cellStyle name="20% - Акцент1 6 2" xfId="1067"/>
    <cellStyle name="20% - Акцент1 6 2 2" xfId="1068"/>
    <cellStyle name="20% - Акцент1 6 2 2 2" xfId="1069"/>
    <cellStyle name="20% - Акцент1 6 2 2 2 2" xfId="1070"/>
    <cellStyle name="20% - Акцент1 6 2 2 3" xfId="1071"/>
    <cellStyle name="20% - Акцент1 6 2 3" xfId="1072"/>
    <cellStyle name="20% - Акцент1 6 2 3 2" xfId="1073"/>
    <cellStyle name="20% - Акцент1 6 2 3 2 2" xfId="1074"/>
    <cellStyle name="20% - Акцент1 6 2 3 3" xfId="1075"/>
    <cellStyle name="20% - Акцент1 6 2 4" xfId="1076"/>
    <cellStyle name="20% - Акцент1 6 2 4 2" xfId="1077"/>
    <cellStyle name="20% - Акцент1 6 2 5" xfId="1078"/>
    <cellStyle name="20% - Акцент1 6 3" xfId="1079"/>
    <cellStyle name="20% - Акцент1 6 3 2" xfId="1080"/>
    <cellStyle name="20% - Акцент1 6 3 2 2" xfId="1081"/>
    <cellStyle name="20% - Акцент1 6 3 2 2 2" xfId="1082"/>
    <cellStyle name="20% - Акцент1 6 3 2 3" xfId="1083"/>
    <cellStyle name="20% - Акцент1 6 3 3" xfId="1084"/>
    <cellStyle name="20% - Акцент1 6 3 3 2" xfId="1085"/>
    <cellStyle name="20% - Акцент1 6 3 3 2 2" xfId="1086"/>
    <cellStyle name="20% - Акцент1 6 3 3 3" xfId="1087"/>
    <cellStyle name="20% - Акцент1 6 3 4" xfId="1088"/>
    <cellStyle name="20% - Акцент1 6 3 4 2" xfId="1089"/>
    <cellStyle name="20% - Акцент1 6 3 5" xfId="1090"/>
    <cellStyle name="20% - Акцент1 6 4" xfId="1091"/>
    <cellStyle name="20% - Акцент1 6 4 2" xfId="1092"/>
    <cellStyle name="20% - Акцент1 6 4 2 2" xfId="1093"/>
    <cellStyle name="20% - Акцент1 6 4 2 2 2" xfId="1094"/>
    <cellStyle name="20% - Акцент1 6 4 2 3" xfId="1095"/>
    <cellStyle name="20% - Акцент1 6 4 3" xfId="1096"/>
    <cellStyle name="20% - Акцент1 6 4 3 2" xfId="1097"/>
    <cellStyle name="20% - Акцент1 6 4 3 2 2" xfId="1098"/>
    <cellStyle name="20% - Акцент1 6 4 3 3" xfId="1099"/>
    <cellStyle name="20% - Акцент1 6 4 4" xfId="1100"/>
    <cellStyle name="20% - Акцент1 6 4 4 2" xfId="1101"/>
    <cellStyle name="20% - Акцент1 6 4 5" xfId="1102"/>
    <cellStyle name="20% - Акцент1 6 5" xfId="1103"/>
    <cellStyle name="20% - Акцент1 6 5 2" xfId="1104"/>
    <cellStyle name="20% - Акцент1 6 5 2 2" xfId="1105"/>
    <cellStyle name="20% - Акцент1 6 5 2 2 2" xfId="1106"/>
    <cellStyle name="20% - Акцент1 6 5 2 3" xfId="1107"/>
    <cellStyle name="20% - Акцент1 6 5 3" xfId="1108"/>
    <cellStyle name="20% - Акцент1 6 5 3 2" xfId="1109"/>
    <cellStyle name="20% - Акцент1 6 5 3 2 2" xfId="1110"/>
    <cellStyle name="20% - Акцент1 6 5 3 3" xfId="1111"/>
    <cellStyle name="20% - Акцент1 6 5 4" xfId="1112"/>
    <cellStyle name="20% - Акцент1 6 5 4 2" xfId="1113"/>
    <cellStyle name="20% - Акцент1 6 5 5" xfId="1114"/>
    <cellStyle name="20% - Акцент1 6 6" xfId="1115"/>
    <cellStyle name="20% - Акцент1 6 6 2" xfId="1116"/>
    <cellStyle name="20% - Акцент1 6 6 2 2" xfId="1117"/>
    <cellStyle name="20% - Акцент1 6 6 3" xfId="1118"/>
    <cellStyle name="20% - Акцент1 6 7" xfId="1119"/>
    <cellStyle name="20% - Акцент1 6 7 2" xfId="1120"/>
    <cellStyle name="20% - Акцент1 6 7 2 2" xfId="1121"/>
    <cellStyle name="20% - Акцент1 6 7 3" xfId="1122"/>
    <cellStyle name="20% - Акцент1 6 8" xfId="1123"/>
    <cellStyle name="20% - Акцент1 6 8 2" xfId="1124"/>
    <cellStyle name="20% - Акцент1 6 9" xfId="1125"/>
    <cellStyle name="20% - Акцент1 60" xfId="1126"/>
    <cellStyle name="20% - Акцент1 60 2" xfId="1127"/>
    <cellStyle name="20% - Акцент1 60 2 2" xfId="1128"/>
    <cellStyle name="20% - Акцент1 60 2 2 2" xfId="1129"/>
    <cellStyle name="20% - Акцент1 60 2 3" xfId="1130"/>
    <cellStyle name="20% - Акцент1 60 3" xfId="1131"/>
    <cellStyle name="20% - Акцент1 60 3 2" xfId="1132"/>
    <cellStyle name="20% - Акцент1 60 3 2 2" xfId="1133"/>
    <cellStyle name="20% - Акцент1 60 3 3" xfId="1134"/>
    <cellStyle name="20% - Акцент1 60 4" xfId="1135"/>
    <cellStyle name="20% - Акцент1 60 4 2" xfId="1136"/>
    <cellStyle name="20% - Акцент1 60 5" xfId="1137"/>
    <cellStyle name="20% - Акцент1 61" xfId="1138"/>
    <cellStyle name="20% - Акцент1 61 2" xfId="1139"/>
    <cellStyle name="20% - Акцент1 61 2 2" xfId="1140"/>
    <cellStyle name="20% - Акцент1 61 2 2 2" xfId="1141"/>
    <cellStyle name="20% - Акцент1 61 2 3" xfId="1142"/>
    <cellStyle name="20% - Акцент1 61 3" xfId="1143"/>
    <cellStyle name="20% - Акцент1 61 3 2" xfId="1144"/>
    <cellStyle name="20% - Акцент1 61 3 2 2" xfId="1145"/>
    <cellStyle name="20% - Акцент1 61 3 3" xfId="1146"/>
    <cellStyle name="20% - Акцент1 61 4" xfId="1147"/>
    <cellStyle name="20% - Акцент1 61 4 2" xfId="1148"/>
    <cellStyle name="20% - Акцент1 61 5" xfId="1149"/>
    <cellStyle name="20% - Акцент1 62" xfId="1150"/>
    <cellStyle name="20% - Акцент1 62 2" xfId="1151"/>
    <cellStyle name="20% - Акцент1 62 2 2" xfId="1152"/>
    <cellStyle name="20% - Акцент1 62 2 2 2" xfId="1153"/>
    <cellStyle name="20% - Акцент1 62 2 3" xfId="1154"/>
    <cellStyle name="20% - Акцент1 62 3" xfId="1155"/>
    <cellStyle name="20% - Акцент1 62 3 2" xfId="1156"/>
    <cellStyle name="20% - Акцент1 62 3 2 2" xfId="1157"/>
    <cellStyle name="20% - Акцент1 62 3 3" xfId="1158"/>
    <cellStyle name="20% - Акцент1 62 4" xfId="1159"/>
    <cellStyle name="20% - Акцент1 62 4 2" xfId="1160"/>
    <cellStyle name="20% - Акцент1 62 5" xfId="1161"/>
    <cellStyle name="20% - Акцент1 63" xfId="1162"/>
    <cellStyle name="20% - Акцент1 63 2" xfId="1163"/>
    <cellStyle name="20% - Акцент1 63 2 2" xfId="1164"/>
    <cellStyle name="20% - Акцент1 63 2 2 2" xfId="1165"/>
    <cellStyle name="20% - Акцент1 63 2 3" xfId="1166"/>
    <cellStyle name="20% - Акцент1 63 3" xfId="1167"/>
    <cellStyle name="20% - Акцент1 63 3 2" xfId="1168"/>
    <cellStyle name="20% - Акцент1 63 3 2 2" xfId="1169"/>
    <cellStyle name="20% - Акцент1 63 3 3" xfId="1170"/>
    <cellStyle name="20% - Акцент1 63 4" xfId="1171"/>
    <cellStyle name="20% - Акцент1 63 4 2" xfId="1172"/>
    <cellStyle name="20% - Акцент1 63 5" xfId="1173"/>
    <cellStyle name="20% - Акцент1 64" xfId="1174"/>
    <cellStyle name="20% - Акцент1 64 2" xfId="1175"/>
    <cellStyle name="20% - Акцент1 64 2 2" xfId="1176"/>
    <cellStyle name="20% - Акцент1 64 2 2 2" xfId="1177"/>
    <cellStyle name="20% - Акцент1 64 2 3" xfId="1178"/>
    <cellStyle name="20% - Акцент1 64 3" xfId="1179"/>
    <cellStyle name="20% - Акцент1 64 3 2" xfId="1180"/>
    <cellStyle name="20% - Акцент1 64 3 2 2" xfId="1181"/>
    <cellStyle name="20% - Акцент1 64 3 3" xfId="1182"/>
    <cellStyle name="20% - Акцент1 64 4" xfId="1183"/>
    <cellStyle name="20% - Акцент1 64 4 2" xfId="1184"/>
    <cellStyle name="20% - Акцент1 64 5" xfId="1185"/>
    <cellStyle name="20% - Акцент1 65" xfId="1186"/>
    <cellStyle name="20% - Акцент1 65 2" xfId="1187"/>
    <cellStyle name="20% - Акцент1 65 2 2" xfId="1188"/>
    <cellStyle name="20% - Акцент1 65 2 2 2" xfId="1189"/>
    <cellStyle name="20% - Акцент1 65 2 3" xfId="1190"/>
    <cellStyle name="20% - Акцент1 65 3" xfId="1191"/>
    <cellStyle name="20% - Акцент1 65 3 2" xfId="1192"/>
    <cellStyle name="20% - Акцент1 65 3 2 2" xfId="1193"/>
    <cellStyle name="20% - Акцент1 65 3 3" xfId="1194"/>
    <cellStyle name="20% - Акцент1 65 4" xfId="1195"/>
    <cellStyle name="20% - Акцент1 65 4 2" xfId="1196"/>
    <cellStyle name="20% - Акцент1 65 5" xfId="1197"/>
    <cellStyle name="20% - Акцент1 66" xfId="1198"/>
    <cellStyle name="20% - Акцент1 66 2" xfId="1199"/>
    <cellStyle name="20% - Акцент1 66 2 2" xfId="1200"/>
    <cellStyle name="20% - Акцент1 66 2 2 2" xfId="1201"/>
    <cellStyle name="20% - Акцент1 66 2 3" xfId="1202"/>
    <cellStyle name="20% - Акцент1 66 3" xfId="1203"/>
    <cellStyle name="20% - Акцент1 66 3 2" xfId="1204"/>
    <cellStyle name="20% - Акцент1 66 3 2 2" xfId="1205"/>
    <cellStyle name="20% - Акцент1 66 3 3" xfId="1206"/>
    <cellStyle name="20% - Акцент1 66 4" xfId="1207"/>
    <cellStyle name="20% - Акцент1 66 4 2" xfId="1208"/>
    <cellStyle name="20% - Акцент1 66 5" xfId="1209"/>
    <cellStyle name="20% - Акцент1 67" xfId="1210"/>
    <cellStyle name="20% - Акцент1 67 2" xfId="1211"/>
    <cellStyle name="20% - Акцент1 67 2 2" xfId="1212"/>
    <cellStyle name="20% - Акцент1 67 2 2 2" xfId="1213"/>
    <cellStyle name="20% - Акцент1 67 2 3" xfId="1214"/>
    <cellStyle name="20% - Акцент1 67 3" xfId="1215"/>
    <cellStyle name="20% - Акцент1 67 3 2" xfId="1216"/>
    <cellStyle name="20% - Акцент1 67 3 2 2" xfId="1217"/>
    <cellStyle name="20% - Акцент1 67 3 3" xfId="1218"/>
    <cellStyle name="20% - Акцент1 67 4" xfId="1219"/>
    <cellStyle name="20% - Акцент1 67 4 2" xfId="1220"/>
    <cellStyle name="20% - Акцент1 67 5" xfId="1221"/>
    <cellStyle name="20% - Акцент1 68" xfId="1222"/>
    <cellStyle name="20% - Акцент1 68 2" xfId="1223"/>
    <cellStyle name="20% - Акцент1 68 2 2" xfId="1224"/>
    <cellStyle name="20% - Акцент1 68 2 2 2" xfId="1225"/>
    <cellStyle name="20% - Акцент1 68 2 3" xfId="1226"/>
    <cellStyle name="20% - Акцент1 68 3" xfId="1227"/>
    <cellStyle name="20% - Акцент1 68 3 2" xfId="1228"/>
    <cellStyle name="20% - Акцент1 68 3 2 2" xfId="1229"/>
    <cellStyle name="20% - Акцент1 68 3 3" xfId="1230"/>
    <cellStyle name="20% - Акцент1 68 4" xfId="1231"/>
    <cellStyle name="20% - Акцент1 68 4 2" xfId="1232"/>
    <cellStyle name="20% - Акцент1 68 5" xfId="1233"/>
    <cellStyle name="20% - Акцент1 69" xfId="1234"/>
    <cellStyle name="20% - Акцент1 69 2" xfId="1235"/>
    <cellStyle name="20% - Акцент1 69 2 2" xfId="1236"/>
    <cellStyle name="20% - Акцент1 69 2 2 2" xfId="1237"/>
    <cellStyle name="20% - Акцент1 69 2 3" xfId="1238"/>
    <cellStyle name="20% - Акцент1 69 3" xfId="1239"/>
    <cellStyle name="20% - Акцент1 69 3 2" xfId="1240"/>
    <cellStyle name="20% - Акцент1 69 3 2 2" xfId="1241"/>
    <cellStyle name="20% - Акцент1 69 3 3" xfId="1242"/>
    <cellStyle name="20% - Акцент1 69 4" xfId="1243"/>
    <cellStyle name="20% - Акцент1 69 4 2" xfId="1244"/>
    <cellStyle name="20% - Акцент1 69 5" xfId="1245"/>
    <cellStyle name="20% - Акцент1 7" xfId="1246"/>
    <cellStyle name="20% - Акцент1 7 2" xfId="1247"/>
    <cellStyle name="20% - Акцент1 7 2 2" xfId="1248"/>
    <cellStyle name="20% - Акцент1 7 2 2 2" xfId="1249"/>
    <cellStyle name="20% - Акцент1 7 2 2 2 2" xfId="1250"/>
    <cellStyle name="20% - Акцент1 7 2 2 3" xfId="1251"/>
    <cellStyle name="20% - Акцент1 7 2 3" xfId="1252"/>
    <cellStyle name="20% - Акцент1 7 2 3 2" xfId="1253"/>
    <cellStyle name="20% - Акцент1 7 2 3 2 2" xfId="1254"/>
    <cellStyle name="20% - Акцент1 7 2 3 3" xfId="1255"/>
    <cellStyle name="20% - Акцент1 7 2 4" xfId="1256"/>
    <cellStyle name="20% - Акцент1 7 2 4 2" xfId="1257"/>
    <cellStyle name="20% - Акцент1 7 2 5" xfId="1258"/>
    <cellStyle name="20% - Акцент1 7 3" xfId="1259"/>
    <cellStyle name="20% - Акцент1 7 3 2" xfId="1260"/>
    <cellStyle name="20% - Акцент1 7 3 2 2" xfId="1261"/>
    <cellStyle name="20% - Акцент1 7 3 2 2 2" xfId="1262"/>
    <cellStyle name="20% - Акцент1 7 3 2 3" xfId="1263"/>
    <cellStyle name="20% - Акцент1 7 3 3" xfId="1264"/>
    <cellStyle name="20% - Акцент1 7 3 3 2" xfId="1265"/>
    <cellStyle name="20% - Акцент1 7 3 3 2 2" xfId="1266"/>
    <cellStyle name="20% - Акцент1 7 3 3 3" xfId="1267"/>
    <cellStyle name="20% - Акцент1 7 3 4" xfId="1268"/>
    <cellStyle name="20% - Акцент1 7 3 4 2" xfId="1269"/>
    <cellStyle name="20% - Акцент1 7 3 5" xfId="1270"/>
    <cellStyle name="20% - Акцент1 7 4" xfId="1271"/>
    <cellStyle name="20% - Акцент1 7 4 2" xfId="1272"/>
    <cellStyle name="20% - Акцент1 7 4 2 2" xfId="1273"/>
    <cellStyle name="20% - Акцент1 7 4 2 2 2" xfId="1274"/>
    <cellStyle name="20% - Акцент1 7 4 2 3" xfId="1275"/>
    <cellStyle name="20% - Акцент1 7 4 3" xfId="1276"/>
    <cellStyle name="20% - Акцент1 7 4 3 2" xfId="1277"/>
    <cellStyle name="20% - Акцент1 7 4 3 2 2" xfId="1278"/>
    <cellStyle name="20% - Акцент1 7 4 3 3" xfId="1279"/>
    <cellStyle name="20% - Акцент1 7 4 4" xfId="1280"/>
    <cellStyle name="20% - Акцент1 7 4 4 2" xfId="1281"/>
    <cellStyle name="20% - Акцент1 7 4 5" xfId="1282"/>
    <cellStyle name="20% - Акцент1 7 5" xfId="1283"/>
    <cellStyle name="20% - Акцент1 7 5 2" xfId="1284"/>
    <cellStyle name="20% - Акцент1 7 5 2 2" xfId="1285"/>
    <cellStyle name="20% - Акцент1 7 5 2 2 2" xfId="1286"/>
    <cellStyle name="20% - Акцент1 7 5 2 3" xfId="1287"/>
    <cellStyle name="20% - Акцент1 7 5 3" xfId="1288"/>
    <cellStyle name="20% - Акцент1 7 5 3 2" xfId="1289"/>
    <cellStyle name="20% - Акцент1 7 5 3 2 2" xfId="1290"/>
    <cellStyle name="20% - Акцент1 7 5 3 3" xfId="1291"/>
    <cellStyle name="20% - Акцент1 7 5 4" xfId="1292"/>
    <cellStyle name="20% - Акцент1 7 5 4 2" xfId="1293"/>
    <cellStyle name="20% - Акцент1 7 5 5" xfId="1294"/>
    <cellStyle name="20% - Акцент1 7 6" xfId="1295"/>
    <cellStyle name="20% - Акцент1 7 6 2" xfId="1296"/>
    <cellStyle name="20% - Акцент1 7 6 2 2" xfId="1297"/>
    <cellStyle name="20% - Акцент1 7 6 3" xfId="1298"/>
    <cellStyle name="20% - Акцент1 7 7" xfId="1299"/>
    <cellStyle name="20% - Акцент1 7 7 2" xfId="1300"/>
    <cellStyle name="20% - Акцент1 7 7 2 2" xfId="1301"/>
    <cellStyle name="20% - Акцент1 7 7 3" xfId="1302"/>
    <cellStyle name="20% - Акцент1 7 8" xfId="1303"/>
    <cellStyle name="20% - Акцент1 7 8 2" xfId="1304"/>
    <cellStyle name="20% - Акцент1 7 9" xfId="1305"/>
    <cellStyle name="20% - Акцент1 70" xfId="1306"/>
    <cellStyle name="20% - Акцент1 70 2" xfId="1307"/>
    <cellStyle name="20% - Акцент1 70 2 2" xfId="1308"/>
    <cellStyle name="20% - Акцент1 70 2 2 2" xfId="1309"/>
    <cellStyle name="20% - Акцент1 70 2 3" xfId="1310"/>
    <cellStyle name="20% - Акцент1 70 3" xfId="1311"/>
    <cellStyle name="20% - Акцент1 70 3 2" xfId="1312"/>
    <cellStyle name="20% - Акцент1 70 3 2 2" xfId="1313"/>
    <cellStyle name="20% - Акцент1 70 3 3" xfId="1314"/>
    <cellStyle name="20% - Акцент1 70 4" xfId="1315"/>
    <cellStyle name="20% - Акцент1 70 4 2" xfId="1316"/>
    <cellStyle name="20% - Акцент1 70 5" xfId="1317"/>
    <cellStyle name="20% - Акцент1 71" xfId="1318"/>
    <cellStyle name="20% - Акцент1 71 2" xfId="1319"/>
    <cellStyle name="20% - Акцент1 71 2 2" xfId="1320"/>
    <cellStyle name="20% - Акцент1 71 2 2 2" xfId="1321"/>
    <cellStyle name="20% - Акцент1 71 2 3" xfId="1322"/>
    <cellStyle name="20% - Акцент1 71 3" xfId="1323"/>
    <cellStyle name="20% - Акцент1 71 3 2" xfId="1324"/>
    <cellStyle name="20% - Акцент1 71 3 2 2" xfId="1325"/>
    <cellStyle name="20% - Акцент1 71 3 3" xfId="1326"/>
    <cellStyle name="20% - Акцент1 71 4" xfId="1327"/>
    <cellStyle name="20% - Акцент1 71 4 2" xfId="1328"/>
    <cellStyle name="20% - Акцент1 71 5" xfId="1329"/>
    <cellStyle name="20% - Акцент1 72" xfId="1330"/>
    <cellStyle name="20% - Акцент1 72 2" xfId="1331"/>
    <cellStyle name="20% - Акцент1 72 2 2" xfId="1332"/>
    <cellStyle name="20% - Акцент1 72 2 2 2" xfId="1333"/>
    <cellStyle name="20% - Акцент1 72 2 3" xfId="1334"/>
    <cellStyle name="20% - Акцент1 72 3" xfId="1335"/>
    <cellStyle name="20% - Акцент1 72 3 2" xfId="1336"/>
    <cellStyle name="20% - Акцент1 72 3 2 2" xfId="1337"/>
    <cellStyle name="20% - Акцент1 72 3 3" xfId="1338"/>
    <cellStyle name="20% - Акцент1 72 4" xfId="1339"/>
    <cellStyle name="20% - Акцент1 72 4 2" xfId="1340"/>
    <cellStyle name="20% - Акцент1 72 5" xfId="1341"/>
    <cellStyle name="20% - Акцент1 73" xfId="1342"/>
    <cellStyle name="20% - Акцент1 73 2" xfId="1343"/>
    <cellStyle name="20% - Акцент1 73 2 2" xfId="1344"/>
    <cellStyle name="20% - Акцент1 73 2 2 2" xfId="1345"/>
    <cellStyle name="20% - Акцент1 73 2 3" xfId="1346"/>
    <cellStyle name="20% - Акцент1 73 3" xfId="1347"/>
    <cellStyle name="20% - Акцент1 73 3 2" xfId="1348"/>
    <cellStyle name="20% - Акцент1 73 3 2 2" xfId="1349"/>
    <cellStyle name="20% - Акцент1 73 3 3" xfId="1350"/>
    <cellStyle name="20% - Акцент1 73 4" xfId="1351"/>
    <cellStyle name="20% - Акцент1 73 4 2" xfId="1352"/>
    <cellStyle name="20% - Акцент1 73 5" xfId="1353"/>
    <cellStyle name="20% - Акцент1 74" xfId="1354"/>
    <cellStyle name="20% - Акцент1 74 2" xfId="1355"/>
    <cellStyle name="20% - Акцент1 74 2 2" xfId="1356"/>
    <cellStyle name="20% - Акцент1 74 2 2 2" xfId="1357"/>
    <cellStyle name="20% - Акцент1 74 2 3" xfId="1358"/>
    <cellStyle name="20% - Акцент1 74 3" xfId="1359"/>
    <cellStyle name="20% - Акцент1 74 3 2" xfId="1360"/>
    <cellStyle name="20% - Акцент1 74 3 2 2" xfId="1361"/>
    <cellStyle name="20% - Акцент1 74 3 3" xfId="1362"/>
    <cellStyle name="20% - Акцент1 74 4" xfId="1363"/>
    <cellStyle name="20% - Акцент1 74 4 2" xfId="1364"/>
    <cellStyle name="20% - Акцент1 74 5" xfId="1365"/>
    <cellStyle name="20% - Акцент1 75" xfId="1366"/>
    <cellStyle name="20% - Акцент1 75 2" xfId="1367"/>
    <cellStyle name="20% - Акцент1 75 2 2" xfId="1368"/>
    <cellStyle name="20% - Акцент1 75 2 2 2" xfId="1369"/>
    <cellStyle name="20% - Акцент1 75 2 3" xfId="1370"/>
    <cellStyle name="20% - Акцент1 75 3" xfId="1371"/>
    <cellStyle name="20% - Акцент1 75 3 2" xfId="1372"/>
    <cellStyle name="20% - Акцент1 75 3 2 2" xfId="1373"/>
    <cellStyle name="20% - Акцент1 75 3 3" xfId="1374"/>
    <cellStyle name="20% - Акцент1 75 4" xfId="1375"/>
    <cellStyle name="20% - Акцент1 75 4 2" xfId="1376"/>
    <cellStyle name="20% - Акцент1 75 5" xfId="1377"/>
    <cellStyle name="20% - Акцент1 76" xfId="1378"/>
    <cellStyle name="20% - Акцент1 76 2" xfId="1379"/>
    <cellStyle name="20% - Акцент1 76 2 2" xfId="1380"/>
    <cellStyle name="20% - Акцент1 76 2 2 2" xfId="1381"/>
    <cellStyle name="20% - Акцент1 76 2 3" xfId="1382"/>
    <cellStyle name="20% - Акцент1 76 3" xfId="1383"/>
    <cellStyle name="20% - Акцент1 76 3 2" xfId="1384"/>
    <cellStyle name="20% - Акцент1 76 3 2 2" xfId="1385"/>
    <cellStyle name="20% - Акцент1 76 3 3" xfId="1386"/>
    <cellStyle name="20% - Акцент1 76 4" xfId="1387"/>
    <cellStyle name="20% - Акцент1 76 4 2" xfId="1388"/>
    <cellStyle name="20% - Акцент1 76 5" xfId="1389"/>
    <cellStyle name="20% - Акцент1 77" xfId="1390"/>
    <cellStyle name="20% - Акцент1 77 2" xfId="1391"/>
    <cellStyle name="20% - Акцент1 77 2 2" xfId="1392"/>
    <cellStyle name="20% - Акцент1 77 2 2 2" xfId="1393"/>
    <cellStyle name="20% - Акцент1 77 2 3" xfId="1394"/>
    <cellStyle name="20% - Акцент1 77 3" xfId="1395"/>
    <cellStyle name="20% - Акцент1 77 3 2" xfId="1396"/>
    <cellStyle name="20% - Акцент1 77 3 2 2" xfId="1397"/>
    <cellStyle name="20% - Акцент1 77 3 3" xfId="1398"/>
    <cellStyle name="20% - Акцент1 77 4" xfId="1399"/>
    <cellStyle name="20% - Акцент1 77 4 2" xfId="1400"/>
    <cellStyle name="20% - Акцент1 77 5" xfId="1401"/>
    <cellStyle name="20% - Акцент1 78" xfId="1402"/>
    <cellStyle name="20% - Акцент1 78 2" xfId="1403"/>
    <cellStyle name="20% - Акцент1 78 2 2" xfId="1404"/>
    <cellStyle name="20% - Акцент1 78 2 2 2" xfId="1405"/>
    <cellStyle name="20% - Акцент1 78 2 3" xfId="1406"/>
    <cellStyle name="20% - Акцент1 78 3" xfId="1407"/>
    <cellStyle name="20% - Акцент1 78 3 2" xfId="1408"/>
    <cellStyle name="20% - Акцент1 78 3 2 2" xfId="1409"/>
    <cellStyle name="20% - Акцент1 78 3 3" xfId="1410"/>
    <cellStyle name="20% - Акцент1 78 4" xfId="1411"/>
    <cellStyle name="20% - Акцент1 78 4 2" xfId="1412"/>
    <cellStyle name="20% - Акцент1 78 5" xfId="1413"/>
    <cellStyle name="20% - Акцент1 79" xfId="1414"/>
    <cellStyle name="20% - Акцент1 79 2" xfId="1415"/>
    <cellStyle name="20% - Акцент1 79 2 2" xfId="1416"/>
    <cellStyle name="20% - Акцент1 79 2 2 2" xfId="1417"/>
    <cellStyle name="20% - Акцент1 79 2 3" xfId="1418"/>
    <cellStyle name="20% - Акцент1 79 3" xfId="1419"/>
    <cellStyle name="20% - Акцент1 79 3 2" xfId="1420"/>
    <cellStyle name="20% - Акцент1 79 3 2 2" xfId="1421"/>
    <cellStyle name="20% - Акцент1 79 3 3" xfId="1422"/>
    <cellStyle name="20% - Акцент1 79 4" xfId="1423"/>
    <cellStyle name="20% - Акцент1 79 4 2" xfId="1424"/>
    <cellStyle name="20% - Акцент1 79 5" xfId="1425"/>
    <cellStyle name="20% - Акцент1 8" xfId="1426"/>
    <cellStyle name="20% - Акцент1 8 2" xfId="1427"/>
    <cellStyle name="20% - Акцент1 8 2 2" xfId="1428"/>
    <cellStyle name="20% - Акцент1 8 2 2 2" xfId="1429"/>
    <cellStyle name="20% - Акцент1 8 2 2 2 2" xfId="1430"/>
    <cellStyle name="20% - Акцент1 8 2 2 3" xfId="1431"/>
    <cellStyle name="20% - Акцент1 8 2 3" xfId="1432"/>
    <cellStyle name="20% - Акцент1 8 2 3 2" xfId="1433"/>
    <cellStyle name="20% - Акцент1 8 2 3 2 2" xfId="1434"/>
    <cellStyle name="20% - Акцент1 8 2 3 3" xfId="1435"/>
    <cellStyle name="20% - Акцент1 8 2 4" xfId="1436"/>
    <cellStyle name="20% - Акцент1 8 2 4 2" xfId="1437"/>
    <cellStyle name="20% - Акцент1 8 2 5" xfId="1438"/>
    <cellStyle name="20% - Акцент1 8 3" xfId="1439"/>
    <cellStyle name="20% - Акцент1 8 3 2" xfId="1440"/>
    <cellStyle name="20% - Акцент1 8 3 2 2" xfId="1441"/>
    <cellStyle name="20% - Акцент1 8 3 2 2 2" xfId="1442"/>
    <cellStyle name="20% - Акцент1 8 3 2 3" xfId="1443"/>
    <cellStyle name="20% - Акцент1 8 3 3" xfId="1444"/>
    <cellStyle name="20% - Акцент1 8 3 3 2" xfId="1445"/>
    <cellStyle name="20% - Акцент1 8 3 3 2 2" xfId="1446"/>
    <cellStyle name="20% - Акцент1 8 3 3 3" xfId="1447"/>
    <cellStyle name="20% - Акцент1 8 3 4" xfId="1448"/>
    <cellStyle name="20% - Акцент1 8 3 4 2" xfId="1449"/>
    <cellStyle name="20% - Акцент1 8 3 5" xfId="1450"/>
    <cellStyle name="20% - Акцент1 8 4" xfId="1451"/>
    <cellStyle name="20% - Акцент1 8 4 2" xfId="1452"/>
    <cellStyle name="20% - Акцент1 8 4 2 2" xfId="1453"/>
    <cellStyle name="20% - Акцент1 8 4 2 2 2" xfId="1454"/>
    <cellStyle name="20% - Акцент1 8 4 2 3" xfId="1455"/>
    <cellStyle name="20% - Акцент1 8 4 3" xfId="1456"/>
    <cellStyle name="20% - Акцент1 8 4 3 2" xfId="1457"/>
    <cellStyle name="20% - Акцент1 8 4 3 2 2" xfId="1458"/>
    <cellStyle name="20% - Акцент1 8 4 3 3" xfId="1459"/>
    <cellStyle name="20% - Акцент1 8 4 4" xfId="1460"/>
    <cellStyle name="20% - Акцент1 8 4 4 2" xfId="1461"/>
    <cellStyle name="20% - Акцент1 8 4 5" xfId="1462"/>
    <cellStyle name="20% - Акцент1 8 5" xfId="1463"/>
    <cellStyle name="20% - Акцент1 8 5 2" xfId="1464"/>
    <cellStyle name="20% - Акцент1 8 5 2 2" xfId="1465"/>
    <cellStyle name="20% - Акцент1 8 5 2 2 2" xfId="1466"/>
    <cellStyle name="20% - Акцент1 8 5 2 3" xfId="1467"/>
    <cellStyle name="20% - Акцент1 8 5 3" xfId="1468"/>
    <cellStyle name="20% - Акцент1 8 5 3 2" xfId="1469"/>
    <cellStyle name="20% - Акцент1 8 5 3 2 2" xfId="1470"/>
    <cellStyle name="20% - Акцент1 8 5 3 3" xfId="1471"/>
    <cellStyle name="20% - Акцент1 8 5 4" xfId="1472"/>
    <cellStyle name="20% - Акцент1 8 5 4 2" xfId="1473"/>
    <cellStyle name="20% - Акцент1 8 5 5" xfId="1474"/>
    <cellStyle name="20% - Акцент1 8 6" xfId="1475"/>
    <cellStyle name="20% - Акцент1 8 6 2" xfId="1476"/>
    <cellStyle name="20% - Акцент1 8 6 2 2" xfId="1477"/>
    <cellStyle name="20% - Акцент1 8 6 3" xfId="1478"/>
    <cellStyle name="20% - Акцент1 8 7" xfId="1479"/>
    <cellStyle name="20% - Акцент1 8 7 2" xfId="1480"/>
    <cellStyle name="20% - Акцент1 8 7 2 2" xfId="1481"/>
    <cellStyle name="20% - Акцент1 8 7 3" xfId="1482"/>
    <cellStyle name="20% - Акцент1 8 8" xfId="1483"/>
    <cellStyle name="20% - Акцент1 8 8 2" xfId="1484"/>
    <cellStyle name="20% - Акцент1 8 9" xfId="1485"/>
    <cellStyle name="20% - Акцент1 80" xfId="1486"/>
    <cellStyle name="20% - Акцент1 80 2" xfId="1487"/>
    <cellStyle name="20% - Акцент1 80 2 2" xfId="1488"/>
    <cellStyle name="20% - Акцент1 80 2 2 2" xfId="1489"/>
    <cellStyle name="20% - Акцент1 80 2 3" xfId="1490"/>
    <cellStyle name="20% - Акцент1 80 3" xfId="1491"/>
    <cellStyle name="20% - Акцент1 80 3 2" xfId="1492"/>
    <cellStyle name="20% - Акцент1 80 3 2 2" xfId="1493"/>
    <cellStyle name="20% - Акцент1 80 3 3" xfId="1494"/>
    <cellStyle name="20% - Акцент1 80 4" xfId="1495"/>
    <cellStyle name="20% - Акцент1 80 4 2" xfId="1496"/>
    <cellStyle name="20% - Акцент1 80 5" xfId="1497"/>
    <cellStyle name="20% - Акцент1 81" xfId="1498"/>
    <cellStyle name="20% - Акцент1 81 2" xfId="1499"/>
    <cellStyle name="20% - Акцент1 81 2 2" xfId="1500"/>
    <cellStyle name="20% - Акцент1 81 2 2 2" xfId="1501"/>
    <cellStyle name="20% - Акцент1 81 2 3" xfId="1502"/>
    <cellStyle name="20% - Акцент1 81 3" xfId="1503"/>
    <cellStyle name="20% - Акцент1 81 3 2" xfId="1504"/>
    <cellStyle name="20% - Акцент1 81 3 2 2" xfId="1505"/>
    <cellStyle name="20% - Акцент1 81 3 3" xfId="1506"/>
    <cellStyle name="20% - Акцент1 81 4" xfId="1507"/>
    <cellStyle name="20% - Акцент1 81 4 2" xfId="1508"/>
    <cellStyle name="20% - Акцент1 81 5" xfId="1509"/>
    <cellStyle name="20% - Акцент1 82" xfId="1510"/>
    <cellStyle name="20% - Акцент1 82 2" xfId="1511"/>
    <cellStyle name="20% - Акцент1 82 2 2" xfId="1512"/>
    <cellStyle name="20% - Акцент1 82 2 2 2" xfId="1513"/>
    <cellStyle name="20% - Акцент1 82 2 3" xfId="1514"/>
    <cellStyle name="20% - Акцент1 82 3" xfId="1515"/>
    <cellStyle name="20% - Акцент1 82 3 2" xfId="1516"/>
    <cellStyle name="20% - Акцент1 82 3 2 2" xfId="1517"/>
    <cellStyle name="20% - Акцент1 82 3 3" xfId="1518"/>
    <cellStyle name="20% - Акцент1 82 4" xfId="1519"/>
    <cellStyle name="20% - Акцент1 82 4 2" xfId="1520"/>
    <cellStyle name="20% - Акцент1 82 5" xfId="1521"/>
    <cellStyle name="20% - Акцент1 83" xfId="1522"/>
    <cellStyle name="20% - Акцент1 83 2" xfId="1523"/>
    <cellStyle name="20% - Акцент1 83 2 2" xfId="1524"/>
    <cellStyle name="20% - Акцент1 83 2 2 2" xfId="1525"/>
    <cellStyle name="20% - Акцент1 83 2 3" xfId="1526"/>
    <cellStyle name="20% - Акцент1 83 3" xfId="1527"/>
    <cellStyle name="20% - Акцент1 83 3 2" xfId="1528"/>
    <cellStyle name="20% - Акцент1 83 3 2 2" xfId="1529"/>
    <cellStyle name="20% - Акцент1 83 3 3" xfId="1530"/>
    <cellStyle name="20% - Акцент1 83 4" xfId="1531"/>
    <cellStyle name="20% - Акцент1 83 4 2" xfId="1532"/>
    <cellStyle name="20% - Акцент1 83 5" xfId="1533"/>
    <cellStyle name="20% - Акцент1 84" xfId="1534"/>
    <cellStyle name="20% - Акцент1 84 2" xfId="1535"/>
    <cellStyle name="20% - Акцент1 84 2 2" xfId="1536"/>
    <cellStyle name="20% - Акцент1 84 2 2 2" xfId="1537"/>
    <cellStyle name="20% - Акцент1 84 2 3" xfId="1538"/>
    <cellStyle name="20% - Акцент1 84 3" xfId="1539"/>
    <cellStyle name="20% - Акцент1 84 3 2" xfId="1540"/>
    <cellStyle name="20% - Акцент1 84 3 2 2" xfId="1541"/>
    <cellStyle name="20% - Акцент1 84 3 3" xfId="1542"/>
    <cellStyle name="20% - Акцент1 84 4" xfId="1543"/>
    <cellStyle name="20% - Акцент1 84 4 2" xfId="1544"/>
    <cellStyle name="20% - Акцент1 84 5" xfId="1545"/>
    <cellStyle name="20% - Акцент1 85" xfId="1546"/>
    <cellStyle name="20% - Акцент1 85 2" xfId="1547"/>
    <cellStyle name="20% - Акцент1 85 2 2" xfId="1548"/>
    <cellStyle name="20% - Акцент1 85 2 2 2" xfId="1549"/>
    <cellStyle name="20% - Акцент1 85 2 3" xfId="1550"/>
    <cellStyle name="20% - Акцент1 85 3" xfId="1551"/>
    <cellStyle name="20% - Акцент1 85 3 2" xfId="1552"/>
    <cellStyle name="20% - Акцент1 85 3 2 2" xfId="1553"/>
    <cellStyle name="20% - Акцент1 85 3 3" xfId="1554"/>
    <cellStyle name="20% - Акцент1 85 4" xfId="1555"/>
    <cellStyle name="20% - Акцент1 85 4 2" xfId="1556"/>
    <cellStyle name="20% - Акцент1 85 5" xfId="1557"/>
    <cellStyle name="20% - Акцент1 86" xfId="1558"/>
    <cellStyle name="20% - Акцент1 86 2" xfId="1559"/>
    <cellStyle name="20% - Акцент1 86 2 2" xfId="1560"/>
    <cellStyle name="20% - Акцент1 86 2 2 2" xfId="1561"/>
    <cellStyle name="20% - Акцент1 86 2 3" xfId="1562"/>
    <cellStyle name="20% - Акцент1 86 3" xfId="1563"/>
    <cellStyle name="20% - Акцент1 86 3 2" xfId="1564"/>
    <cellStyle name="20% - Акцент1 86 3 2 2" xfId="1565"/>
    <cellStyle name="20% - Акцент1 86 3 3" xfId="1566"/>
    <cellStyle name="20% - Акцент1 86 4" xfId="1567"/>
    <cellStyle name="20% - Акцент1 86 4 2" xfId="1568"/>
    <cellStyle name="20% - Акцент1 86 5" xfId="1569"/>
    <cellStyle name="20% - Акцент1 87" xfId="1570"/>
    <cellStyle name="20% - Акцент1 87 2" xfId="1571"/>
    <cellStyle name="20% - Акцент1 87 2 2" xfId="1572"/>
    <cellStyle name="20% - Акцент1 87 2 2 2" xfId="1573"/>
    <cellStyle name="20% - Акцент1 87 2 3" xfId="1574"/>
    <cellStyle name="20% - Акцент1 87 3" xfId="1575"/>
    <cellStyle name="20% - Акцент1 87 3 2" xfId="1576"/>
    <cellStyle name="20% - Акцент1 87 3 2 2" xfId="1577"/>
    <cellStyle name="20% - Акцент1 87 3 3" xfId="1578"/>
    <cellStyle name="20% - Акцент1 87 4" xfId="1579"/>
    <cellStyle name="20% - Акцент1 87 4 2" xfId="1580"/>
    <cellStyle name="20% - Акцент1 87 5" xfId="1581"/>
    <cellStyle name="20% - Акцент1 88" xfId="1582"/>
    <cellStyle name="20% - Акцент1 88 2" xfId="1583"/>
    <cellStyle name="20% - Акцент1 88 2 2" xfId="1584"/>
    <cellStyle name="20% - Акцент1 88 3" xfId="1585"/>
    <cellStyle name="20% - Акцент1 89" xfId="1586"/>
    <cellStyle name="20% - Акцент1 89 2" xfId="1587"/>
    <cellStyle name="20% - Акцент1 89 2 2" xfId="1588"/>
    <cellStyle name="20% - Акцент1 89 3" xfId="1589"/>
    <cellStyle name="20% - Акцент1 9" xfId="1590"/>
    <cellStyle name="20% - Акцент1 9 2" xfId="1591"/>
    <cellStyle name="20% - Акцент1 9 2 2" xfId="1592"/>
    <cellStyle name="20% - Акцент1 9 2 2 2" xfId="1593"/>
    <cellStyle name="20% - Акцент1 9 2 2 2 2" xfId="1594"/>
    <cellStyle name="20% - Акцент1 9 2 2 3" xfId="1595"/>
    <cellStyle name="20% - Акцент1 9 2 3" xfId="1596"/>
    <cellStyle name="20% - Акцент1 9 2 3 2" xfId="1597"/>
    <cellStyle name="20% - Акцент1 9 2 3 2 2" xfId="1598"/>
    <cellStyle name="20% - Акцент1 9 2 3 3" xfId="1599"/>
    <cellStyle name="20% - Акцент1 9 2 4" xfId="1600"/>
    <cellStyle name="20% - Акцент1 9 2 4 2" xfId="1601"/>
    <cellStyle name="20% - Акцент1 9 2 5" xfId="1602"/>
    <cellStyle name="20% - Акцент1 9 3" xfId="1603"/>
    <cellStyle name="20% - Акцент1 9 3 2" xfId="1604"/>
    <cellStyle name="20% - Акцент1 9 3 2 2" xfId="1605"/>
    <cellStyle name="20% - Акцент1 9 3 2 2 2" xfId="1606"/>
    <cellStyle name="20% - Акцент1 9 3 2 3" xfId="1607"/>
    <cellStyle name="20% - Акцент1 9 3 3" xfId="1608"/>
    <cellStyle name="20% - Акцент1 9 3 3 2" xfId="1609"/>
    <cellStyle name="20% - Акцент1 9 3 3 2 2" xfId="1610"/>
    <cellStyle name="20% - Акцент1 9 3 3 3" xfId="1611"/>
    <cellStyle name="20% - Акцент1 9 3 4" xfId="1612"/>
    <cellStyle name="20% - Акцент1 9 3 4 2" xfId="1613"/>
    <cellStyle name="20% - Акцент1 9 3 5" xfId="1614"/>
    <cellStyle name="20% - Акцент1 9 4" xfId="1615"/>
    <cellStyle name="20% - Акцент1 9 4 2" xfId="1616"/>
    <cellStyle name="20% - Акцент1 9 4 2 2" xfId="1617"/>
    <cellStyle name="20% - Акцент1 9 4 2 2 2" xfId="1618"/>
    <cellStyle name="20% - Акцент1 9 4 2 3" xfId="1619"/>
    <cellStyle name="20% - Акцент1 9 4 3" xfId="1620"/>
    <cellStyle name="20% - Акцент1 9 4 3 2" xfId="1621"/>
    <cellStyle name="20% - Акцент1 9 4 3 2 2" xfId="1622"/>
    <cellStyle name="20% - Акцент1 9 4 3 3" xfId="1623"/>
    <cellStyle name="20% - Акцент1 9 4 4" xfId="1624"/>
    <cellStyle name="20% - Акцент1 9 4 4 2" xfId="1625"/>
    <cellStyle name="20% - Акцент1 9 4 5" xfId="1626"/>
    <cellStyle name="20% - Акцент1 9 5" xfId="1627"/>
    <cellStyle name="20% - Акцент1 9 5 2" xfId="1628"/>
    <cellStyle name="20% - Акцент1 9 5 2 2" xfId="1629"/>
    <cellStyle name="20% - Акцент1 9 5 2 2 2" xfId="1630"/>
    <cellStyle name="20% - Акцент1 9 5 2 3" xfId="1631"/>
    <cellStyle name="20% - Акцент1 9 5 3" xfId="1632"/>
    <cellStyle name="20% - Акцент1 9 5 3 2" xfId="1633"/>
    <cellStyle name="20% - Акцент1 9 5 3 2 2" xfId="1634"/>
    <cellStyle name="20% - Акцент1 9 5 3 3" xfId="1635"/>
    <cellStyle name="20% - Акцент1 9 5 4" xfId="1636"/>
    <cellStyle name="20% - Акцент1 9 5 4 2" xfId="1637"/>
    <cellStyle name="20% - Акцент1 9 5 5" xfId="1638"/>
    <cellStyle name="20% - Акцент1 9 6" xfId="1639"/>
    <cellStyle name="20% - Акцент1 9 6 2" xfId="1640"/>
    <cellStyle name="20% - Акцент1 9 6 2 2" xfId="1641"/>
    <cellStyle name="20% - Акцент1 9 6 3" xfId="1642"/>
    <cellStyle name="20% - Акцент1 9 7" xfId="1643"/>
    <cellStyle name="20% - Акцент1 9 7 2" xfId="1644"/>
    <cellStyle name="20% - Акцент1 9 7 2 2" xfId="1645"/>
    <cellStyle name="20% - Акцент1 9 7 3" xfId="1646"/>
    <cellStyle name="20% - Акцент1 9 8" xfId="1647"/>
    <cellStyle name="20% - Акцент1 9 8 2" xfId="1648"/>
    <cellStyle name="20% - Акцент1 9 9" xfId="1649"/>
    <cellStyle name="20% - Акцент1 90" xfId="1650"/>
    <cellStyle name="20% - Акцент1 90 2" xfId="1651"/>
    <cellStyle name="20% - Акцент1 90 2 2" xfId="1652"/>
    <cellStyle name="20% - Акцент1 90 3" xfId="1653"/>
    <cellStyle name="20% - Акцент1 91" xfId="1654"/>
    <cellStyle name="20% - Акцент1 91 2" xfId="1655"/>
    <cellStyle name="20% - Акцент1 91 2 2" xfId="1656"/>
    <cellStyle name="20% - Акцент1 91 3" xfId="1657"/>
    <cellStyle name="20% - Акцент1 92" xfId="1658"/>
    <cellStyle name="20% - Акцент1 92 2" xfId="1659"/>
    <cellStyle name="20% - Акцент1 92 2 2" xfId="1660"/>
    <cellStyle name="20% - Акцент1 92 3" xfId="1661"/>
    <cellStyle name="20% - Акцент1 93" xfId="1662"/>
    <cellStyle name="20% - Акцент1 93 2" xfId="1663"/>
    <cellStyle name="20% - Акцент1 93 2 2" xfId="1664"/>
    <cellStyle name="20% - Акцент1 93 3" xfId="1665"/>
    <cellStyle name="20% - Акцент1 94" xfId="1666"/>
    <cellStyle name="20% - Акцент1 94 2" xfId="1667"/>
    <cellStyle name="20% - Акцент1 94 2 2" xfId="1668"/>
    <cellStyle name="20% - Акцент1 94 3" xfId="1669"/>
    <cellStyle name="20% - Акцент1 95" xfId="1670"/>
    <cellStyle name="20% - Акцент1 95 2" xfId="1671"/>
    <cellStyle name="20% - Акцент1 95 2 2" xfId="1672"/>
    <cellStyle name="20% - Акцент1 95 3" xfId="1673"/>
    <cellStyle name="20% - Акцент1 96" xfId="1674"/>
    <cellStyle name="20% - Акцент1 96 2" xfId="1675"/>
    <cellStyle name="20% - Акцент1 96 2 2" xfId="1676"/>
    <cellStyle name="20% - Акцент1 96 3" xfId="1677"/>
    <cellStyle name="20% - Акцент1 97" xfId="1678"/>
    <cellStyle name="20% - Акцент1 97 2" xfId="1679"/>
    <cellStyle name="20% - Акцент1 97 2 2" xfId="1680"/>
    <cellStyle name="20% - Акцент1 97 3" xfId="1681"/>
    <cellStyle name="20% - Акцент1 98" xfId="1682"/>
    <cellStyle name="20% - Акцент1 98 2" xfId="1683"/>
    <cellStyle name="20% - Акцент1 98 2 2" xfId="1684"/>
    <cellStyle name="20% - Акцент1 98 3" xfId="1685"/>
    <cellStyle name="20% - Акцент1 99" xfId="1686"/>
    <cellStyle name="20% - Акцент1 99 2" xfId="1687"/>
    <cellStyle name="20% - Акцент1 99 2 2" xfId="1688"/>
    <cellStyle name="20% - Акцент1 99 3" xfId="1689"/>
    <cellStyle name="20% - Акцент2" xfId="1690" builtinId="34" customBuiltin="1"/>
    <cellStyle name="20% - Акцент2 10" xfId="1691"/>
    <cellStyle name="20% - Акцент2 10 2" xfId="1692"/>
    <cellStyle name="20% - Акцент2 10 2 2" xfId="1693"/>
    <cellStyle name="20% - Акцент2 10 2 2 2" xfId="1694"/>
    <cellStyle name="20% - Акцент2 10 2 3" xfId="1695"/>
    <cellStyle name="20% - Акцент2 10 3" xfId="1696"/>
    <cellStyle name="20% - Акцент2 10 3 2" xfId="1697"/>
    <cellStyle name="20% - Акцент2 10 3 2 2" xfId="1698"/>
    <cellStyle name="20% - Акцент2 10 3 3" xfId="1699"/>
    <cellStyle name="20% - Акцент2 10 4" xfId="1700"/>
    <cellStyle name="20% - Акцент2 10 4 2" xfId="1701"/>
    <cellStyle name="20% - Акцент2 10 5" xfId="1702"/>
    <cellStyle name="20% - Акцент2 100" xfId="1703"/>
    <cellStyle name="20% - Акцент2 100 2" xfId="1704"/>
    <cellStyle name="20% - Акцент2 100 2 2" xfId="1705"/>
    <cellStyle name="20% - Акцент2 100 3" xfId="1706"/>
    <cellStyle name="20% - Акцент2 101" xfId="1707"/>
    <cellStyle name="20% - Акцент2 101 2" xfId="1708"/>
    <cellStyle name="20% - Акцент2 101 2 2" xfId="1709"/>
    <cellStyle name="20% - Акцент2 101 3" xfId="1710"/>
    <cellStyle name="20% - Акцент2 102" xfId="1711"/>
    <cellStyle name="20% - Акцент2 102 2" xfId="1712"/>
    <cellStyle name="20% - Акцент2 102 2 2" xfId="1713"/>
    <cellStyle name="20% - Акцент2 102 3" xfId="1714"/>
    <cellStyle name="20% - Акцент2 103" xfId="1715"/>
    <cellStyle name="20% - Акцент2 103 2" xfId="1716"/>
    <cellStyle name="20% - Акцент2 103 2 2" xfId="1717"/>
    <cellStyle name="20% - Акцент2 103 3" xfId="1718"/>
    <cellStyle name="20% - Акцент2 104" xfId="1719"/>
    <cellStyle name="20% - Акцент2 104 2" xfId="1720"/>
    <cellStyle name="20% - Акцент2 104 2 2" xfId="1721"/>
    <cellStyle name="20% - Акцент2 104 3" xfId="1722"/>
    <cellStyle name="20% - Акцент2 105" xfId="1723"/>
    <cellStyle name="20% - Акцент2 105 2" xfId="1724"/>
    <cellStyle name="20% - Акцент2 105 2 2" xfId="1725"/>
    <cellStyle name="20% - Акцент2 105 3" xfId="1726"/>
    <cellStyle name="20% - Акцент2 106" xfId="1727"/>
    <cellStyle name="20% - Акцент2 106 2" xfId="1728"/>
    <cellStyle name="20% - Акцент2 106 2 2" xfId="1729"/>
    <cellStyle name="20% - Акцент2 106 3" xfId="1730"/>
    <cellStyle name="20% - Акцент2 107" xfId="1731"/>
    <cellStyle name="20% - Акцент2 107 2" xfId="1732"/>
    <cellStyle name="20% - Акцент2 107 2 2" xfId="1733"/>
    <cellStyle name="20% - Акцент2 107 3" xfId="1734"/>
    <cellStyle name="20% - Акцент2 108" xfId="1735"/>
    <cellStyle name="20% - Акцент2 108 2" xfId="1736"/>
    <cellStyle name="20% - Акцент2 108 2 2" xfId="1737"/>
    <cellStyle name="20% - Акцент2 108 3" xfId="1738"/>
    <cellStyle name="20% - Акцент2 109" xfId="1739"/>
    <cellStyle name="20% - Акцент2 109 2" xfId="1740"/>
    <cellStyle name="20% - Акцент2 109 2 2" xfId="1741"/>
    <cellStyle name="20% - Акцент2 109 3" xfId="1742"/>
    <cellStyle name="20% - Акцент2 11" xfId="1743"/>
    <cellStyle name="20% - Акцент2 11 2" xfId="1744"/>
    <cellStyle name="20% - Акцент2 11 2 2" xfId="1745"/>
    <cellStyle name="20% - Акцент2 11 2 2 2" xfId="1746"/>
    <cellStyle name="20% - Акцент2 11 2 3" xfId="1747"/>
    <cellStyle name="20% - Акцент2 11 3" xfId="1748"/>
    <cellStyle name="20% - Акцент2 11 3 2" xfId="1749"/>
    <cellStyle name="20% - Акцент2 11 3 2 2" xfId="1750"/>
    <cellStyle name="20% - Акцент2 11 3 3" xfId="1751"/>
    <cellStyle name="20% - Акцент2 11 4" xfId="1752"/>
    <cellStyle name="20% - Акцент2 11 4 2" xfId="1753"/>
    <cellStyle name="20% - Акцент2 11 5" xfId="1754"/>
    <cellStyle name="20% - Акцент2 110" xfId="1755"/>
    <cellStyle name="20% - Акцент2 110 2" xfId="1756"/>
    <cellStyle name="20% - Акцент2 110 2 2" xfId="1757"/>
    <cellStyle name="20% - Акцент2 110 3" xfId="1758"/>
    <cellStyle name="20% - Акцент2 111" xfId="1759"/>
    <cellStyle name="20% - Акцент2 111 2" xfId="1760"/>
    <cellStyle name="20% - Акцент2 111 2 2" xfId="1761"/>
    <cellStyle name="20% - Акцент2 111 3" xfId="1762"/>
    <cellStyle name="20% - Акцент2 112" xfId="1763"/>
    <cellStyle name="20% - Акцент2 112 2" xfId="1764"/>
    <cellStyle name="20% - Акцент2 112 2 2" xfId="1765"/>
    <cellStyle name="20% - Акцент2 112 3" xfId="1766"/>
    <cellStyle name="20% - Акцент2 113" xfId="1767"/>
    <cellStyle name="20% - Акцент2 113 2" xfId="1768"/>
    <cellStyle name="20% - Акцент2 113 2 2" xfId="1769"/>
    <cellStyle name="20% - Акцент2 113 3" xfId="1770"/>
    <cellStyle name="20% - Акцент2 114" xfId="1771"/>
    <cellStyle name="20% - Акцент2 114 2" xfId="1772"/>
    <cellStyle name="20% - Акцент2 114 2 2" xfId="1773"/>
    <cellStyle name="20% - Акцент2 114 3" xfId="1774"/>
    <cellStyle name="20% - Акцент2 115" xfId="1775"/>
    <cellStyle name="20% - Акцент2 115 2" xfId="1776"/>
    <cellStyle name="20% - Акцент2 115 2 2" xfId="1777"/>
    <cellStyle name="20% - Акцент2 115 3" xfId="1778"/>
    <cellStyle name="20% - Акцент2 116" xfId="1779"/>
    <cellStyle name="20% - Акцент2 116 2" xfId="1780"/>
    <cellStyle name="20% - Акцент2 116 2 2" xfId="1781"/>
    <cellStyle name="20% - Акцент2 116 3" xfId="1782"/>
    <cellStyle name="20% - Акцент2 117" xfId="1783"/>
    <cellStyle name="20% - Акцент2 117 2" xfId="1784"/>
    <cellStyle name="20% - Акцент2 117 2 2" xfId="1785"/>
    <cellStyle name="20% - Акцент2 117 3" xfId="1786"/>
    <cellStyle name="20% - Акцент2 118" xfId="1787"/>
    <cellStyle name="20% - Акцент2 118 2" xfId="1788"/>
    <cellStyle name="20% - Акцент2 118 2 2" xfId="1789"/>
    <cellStyle name="20% - Акцент2 118 3" xfId="1790"/>
    <cellStyle name="20% - Акцент2 119" xfId="1791"/>
    <cellStyle name="20% - Акцент2 119 2" xfId="1792"/>
    <cellStyle name="20% - Акцент2 119 2 2" xfId="1793"/>
    <cellStyle name="20% - Акцент2 119 3" xfId="1794"/>
    <cellStyle name="20% - Акцент2 12" xfId="1795"/>
    <cellStyle name="20% - Акцент2 12 2" xfId="1796"/>
    <cellStyle name="20% - Акцент2 12 2 2" xfId="1797"/>
    <cellStyle name="20% - Акцент2 12 2 2 2" xfId="1798"/>
    <cellStyle name="20% - Акцент2 12 2 3" xfId="1799"/>
    <cellStyle name="20% - Акцент2 12 3" xfId="1800"/>
    <cellStyle name="20% - Акцент2 12 3 2" xfId="1801"/>
    <cellStyle name="20% - Акцент2 12 3 2 2" xfId="1802"/>
    <cellStyle name="20% - Акцент2 12 3 3" xfId="1803"/>
    <cellStyle name="20% - Акцент2 12 4" xfId="1804"/>
    <cellStyle name="20% - Акцент2 12 4 2" xfId="1805"/>
    <cellStyle name="20% - Акцент2 12 5" xfId="1806"/>
    <cellStyle name="20% - Акцент2 120" xfId="1807"/>
    <cellStyle name="20% - Акцент2 120 2" xfId="1808"/>
    <cellStyle name="20% - Акцент2 120 2 2" xfId="1809"/>
    <cellStyle name="20% - Акцент2 120 3" xfId="1810"/>
    <cellStyle name="20% - Акцент2 121" xfId="1811"/>
    <cellStyle name="20% - Акцент2 121 2" xfId="1812"/>
    <cellStyle name="20% - Акцент2 121 2 2" xfId="1813"/>
    <cellStyle name="20% - Акцент2 121 3" xfId="1814"/>
    <cellStyle name="20% - Акцент2 122" xfId="1815"/>
    <cellStyle name="20% - Акцент2 122 2" xfId="1816"/>
    <cellStyle name="20% - Акцент2 122 2 2" xfId="1817"/>
    <cellStyle name="20% - Акцент2 122 3" xfId="1818"/>
    <cellStyle name="20% - Акцент2 123" xfId="1819"/>
    <cellStyle name="20% - Акцент2 123 2" xfId="1820"/>
    <cellStyle name="20% - Акцент2 123 2 2" xfId="1821"/>
    <cellStyle name="20% - Акцент2 123 3" xfId="1822"/>
    <cellStyle name="20% - Акцент2 124" xfId="1823"/>
    <cellStyle name="20% - Акцент2 124 2" xfId="1824"/>
    <cellStyle name="20% - Акцент2 124 2 2" xfId="1825"/>
    <cellStyle name="20% - Акцент2 124 3" xfId="1826"/>
    <cellStyle name="20% - Акцент2 125" xfId="1827"/>
    <cellStyle name="20% - Акцент2 125 2" xfId="1828"/>
    <cellStyle name="20% - Акцент2 125 2 2" xfId="1829"/>
    <cellStyle name="20% - Акцент2 125 3" xfId="1830"/>
    <cellStyle name="20% - Акцент2 126" xfId="1831"/>
    <cellStyle name="20% - Акцент2 126 2" xfId="1832"/>
    <cellStyle name="20% - Акцент2 126 2 2" xfId="1833"/>
    <cellStyle name="20% - Акцент2 126 3" xfId="1834"/>
    <cellStyle name="20% - Акцент2 127" xfId="1835"/>
    <cellStyle name="20% - Акцент2 127 2" xfId="1836"/>
    <cellStyle name="20% - Акцент2 127 2 2" xfId="1837"/>
    <cellStyle name="20% - Акцент2 127 3" xfId="1838"/>
    <cellStyle name="20% - Акцент2 128" xfId="1839"/>
    <cellStyle name="20% - Акцент2 128 2" xfId="1840"/>
    <cellStyle name="20% - Акцент2 128 2 2" xfId="1841"/>
    <cellStyle name="20% - Акцент2 128 3" xfId="1842"/>
    <cellStyle name="20% - Акцент2 129" xfId="1843"/>
    <cellStyle name="20% - Акцент2 129 2" xfId="1844"/>
    <cellStyle name="20% - Акцент2 129 2 2" xfId="1845"/>
    <cellStyle name="20% - Акцент2 129 3" xfId="1846"/>
    <cellStyle name="20% - Акцент2 13" xfId="1847"/>
    <cellStyle name="20% - Акцент2 13 2" xfId="1848"/>
    <cellStyle name="20% - Акцент2 13 2 2" xfId="1849"/>
    <cellStyle name="20% - Акцент2 13 2 2 2" xfId="1850"/>
    <cellStyle name="20% - Акцент2 13 2 3" xfId="1851"/>
    <cellStyle name="20% - Акцент2 13 3" xfId="1852"/>
    <cellStyle name="20% - Акцент2 13 3 2" xfId="1853"/>
    <cellStyle name="20% - Акцент2 13 3 2 2" xfId="1854"/>
    <cellStyle name="20% - Акцент2 13 3 3" xfId="1855"/>
    <cellStyle name="20% - Акцент2 13 4" xfId="1856"/>
    <cellStyle name="20% - Акцент2 13 4 2" xfId="1857"/>
    <cellStyle name="20% - Акцент2 13 5" xfId="1858"/>
    <cellStyle name="20% - Акцент2 130" xfId="1859"/>
    <cellStyle name="20% - Акцент2 130 2" xfId="1860"/>
    <cellStyle name="20% - Акцент2 130 2 2" xfId="1861"/>
    <cellStyle name="20% - Акцент2 130 3" xfId="1862"/>
    <cellStyle name="20% - Акцент2 131" xfId="1863"/>
    <cellStyle name="20% - Акцент2 131 2" xfId="1864"/>
    <cellStyle name="20% - Акцент2 131 2 2" xfId="1865"/>
    <cellStyle name="20% - Акцент2 131 3" xfId="1866"/>
    <cellStyle name="20% - Акцент2 132" xfId="1867"/>
    <cellStyle name="20% - Акцент2 132 2" xfId="1868"/>
    <cellStyle name="20% - Акцент2 132 2 2" xfId="1869"/>
    <cellStyle name="20% - Акцент2 132 3" xfId="1870"/>
    <cellStyle name="20% - Акцент2 133" xfId="1871"/>
    <cellStyle name="20% - Акцент2 133 2" xfId="1872"/>
    <cellStyle name="20% - Акцент2 133 2 2" xfId="1873"/>
    <cellStyle name="20% - Акцент2 133 3" xfId="1874"/>
    <cellStyle name="20% - Акцент2 134" xfId="1875"/>
    <cellStyle name="20% - Акцент2 134 2" xfId="1876"/>
    <cellStyle name="20% - Акцент2 134 2 2" xfId="1877"/>
    <cellStyle name="20% - Акцент2 134 3" xfId="1878"/>
    <cellStyle name="20% - Акцент2 135" xfId="1879"/>
    <cellStyle name="20% - Акцент2 135 2" xfId="1880"/>
    <cellStyle name="20% - Акцент2 135 2 2" xfId="1881"/>
    <cellStyle name="20% - Акцент2 135 3" xfId="1882"/>
    <cellStyle name="20% - Акцент2 136" xfId="1883"/>
    <cellStyle name="20% - Акцент2 136 2" xfId="1884"/>
    <cellStyle name="20% - Акцент2 136 2 2" xfId="1885"/>
    <cellStyle name="20% - Акцент2 136 3" xfId="1886"/>
    <cellStyle name="20% - Акцент2 137" xfId="1887"/>
    <cellStyle name="20% - Акцент2 138" xfId="1888"/>
    <cellStyle name="20% - Акцент2 14" xfId="1889"/>
    <cellStyle name="20% - Акцент2 14 2" xfId="1890"/>
    <cellStyle name="20% - Акцент2 14 2 2" xfId="1891"/>
    <cellStyle name="20% - Акцент2 14 2 2 2" xfId="1892"/>
    <cellStyle name="20% - Акцент2 14 2 3" xfId="1893"/>
    <cellStyle name="20% - Акцент2 14 3" xfId="1894"/>
    <cellStyle name="20% - Акцент2 14 3 2" xfId="1895"/>
    <cellStyle name="20% - Акцент2 14 3 2 2" xfId="1896"/>
    <cellStyle name="20% - Акцент2 14 3 3" xfId="1897"/>
    <cellStyle name="20% - Акцент2 14 4" xfId="1898"/>
    <cellStyle name="20% - Акцент2 14 4 2" xfId="1899"/>
    <cellStyle name="20% - Акцент2 14 5" xfId="1900"/>
    <cellStyle name="20% - Акцент2 15" xfId="1901"/>
    <cellStyle name="20% - Акцент2 15 2" xfId="1902"/>
    <cellStyle name="20% - Акцент2 15 2 2" xfId="1903"/>
    <cellStyle name="20% - Акцент2 15 2 2 2" xfId="1904"/>
    <cellStyle name="20% - Акцент2 15 2 3" xfId="1905"/>
    <cellStyle name="20% - Акцент2 15 3" xfId="1906"/>
    <cellStyle name="20% - Акцент2 15 3 2" xfId="1907"/>
    <cellStyle name="20% - Акцент2 15 3 2 2" xfId="1908"/>
    <cellStyle name="20% - Акцент2 15 3 3" xfId="1909"/>
    <cellStyle name="20% - Акцент2 15 4" xfId="1910"/>
    <cellStyle name="20% - Акцент2 15 4 2" xfId="1911"/>
    <cellStyle name="20% - Акцент2 15 5" xfId="1912"/>
    <cellStyle name="20% - Акцент2 16" xfId="1913"/>
    <cellStyle name="20% - Акцент2 16 2" xfId="1914"/>
    <cellStyle name="20% - Акцент2 16 2 2" xfId="1915"/>
    <cellStyle name="20% - Акцент2 16 2 2 2" xfId="1916"/>
    <cellStyle name="20% - Акцент2 16 2 3" xfId="1917"/>
    <cellStyle name="20% - Акцент2 16 3" xfId="1918"/>
    <cellStyle name="20% - Акцент2 16 3 2" xfId="1919"/>
    <cellStyle name="20% - Акцент2 16 3 2 2" xfId="1920"/>
    <cellStyle name="20% - Акцент2 16 3 3" xfId="1921"/>
    <cellStyle name="20% - Акцент2 16 4" xfId="1922"/>
    <cellStyle name="20% - Акцент2 16 4 2" xfId="1923"/>
    <cellStyle name="20% - Акцент2 16 5" xfId="1924"/>
    <cellStyle name="20% - Акцент2 17" xfId="1925"/>
    <cellStyle name="20% - Акцент2 17 2" xfId="1926"/>
    <cellStyle name="20% - Акцент2 17 2 2" xfId="1927"/>
    <cellStyle name="20% - Акцент2 17 2 2 2" xfId="1928"/>
    <cellStyle name="20% - Акцент2 17 2 3" xfId="1929"/>
    <cellStyle name="20% - Акцент2 17 3" xfId="1930"/>
    <cellStyle name="20% - Акцент2 17 3 2" xfId="1931"/>
    <cellStyle name="20% - Акцент2 17 3 2 2" xfId="1932"/>
    <cellStyle name="20% - Акцент2 17 3 3" xfId="1933"/>
    <cellStyle name="20% - Акцент2 17 4" xfId="1934"/>
    <cellStyle name="20% - Акцент2 17 4 2" xfId="1935"/>
    <cellStyle name="20% - Акцент2 17 5" xfId="1936"/>
    <cellStyle name="20% - Акцент2 18" xfId="1937"/>
    <cellStyle name="20% - Акцент2 18 2" xfId="1938"/>
    <cellStyle name="20% - Акцент2 18 2 2" xfId="1939"/>
    <cellStyle name="20% - Акцент2 18 2 2 2" xfId="1940"/>
    <cellStyle name="20% - Акцент2 18 2 3" xfId="1941"/>
    <cellStyle name="20% - Акцент2 18 3" xfId="1942"/>
    <cellStyle name="20% - Акцент2 18 3 2" xfId="1943"/>
    <cellStyle name="20% - Акцент2 18 3 2 2" xfId="1944"/>
    <cellStyle name="20% - Акцент2 18 3 3" xfId="1945"/>
    <cellStyle name="20% - Акцент2 18 4" xfId="1946"/>
    <cellStyle name="20% - Акцент2 18 4 2" xfId="1947"/>
    <cellStyle name="20% - Акцент2 18 5" xfId="1948"/>
    <cellStyle name="20% - Акцент2 19" xfId="1949"/>
    <cellStyle name="20% - Акцент2 19 2" xfId="1950"/>
    <cellStyle name="20% - Акцент2 19 2 2" xfId="1951"/>
    <cellStyle name="20% - Акцент2 19 2 2 2" xfId="1952"/>
    <cellStyle name="20% - Акцент2 19 2 3" xfId="1953"/>
    <cellStyle name="20% - Акцент2 19 3" xfId="1954"/>
    <cellStyle name="20% - Акцент2 19 3 2" xfId="1955"/>
    <cellStyle name="20% - Акцент2 19 3 2 2" xfId="1956"/>
    <cellStyle name="20% - Акцент2 19 3 3" xfId="1957"/>
    <cellStyle name="20% - Акцент2 19 4" xfId="1958"/>
    <cellStyle name="20% - Акцент2 19 4 2" xfId="1959"/>
    <cellStyle name="20% - Акцент2 19 5" xfId="1960"/>
    <cellStyle name="20% - Акцент2 2" xfId="1961"/>
    <cellStyle name="20% - Акцент2 2 10" xfId="1962"/>
    <cellStyle name="20% - Акцент2 2 10 2" xfId="1963"/>
    <cellStyle name="20% - Акцент2 2 10 2 2" xfId="1964"/>
    <cellStyle name="20% - Акцент2 2 10 3" xfId="1965"/>
    <cellStyle name="20% - Акцент2 2 11" xfId="1966"/>
    <cellStyle name="20% - Акцент2 2 11 2" xfId="1967"/>
    <cellStyle name="20% - Акцент2 2 11 2 2" xfId="1968"/>
    <cellStyle name="20% - Акцент2 2 11 3" xfId="1969"/>
    <cellStyle name="20% - Акцент2 2 12" xfId="1970"/>
    <cellStyle name="20% - Акцент2 2 12 2" xfId="1971"/>
    <cellStyle name="20% - Акцент2 2 12 2 2" xfId="1972"/>
    <cellStyle name="20% - Акцент2 2 12 3" xfId="1973"/>
    <cellStyle name="20% - Акцент2 2 13" xfId="1974"/>
    <cellStyle name="20% - Акцент2 2 13 2" xfId="1975"/>
    <cellStyle name="20% - Акцент2 2 13 2 2" xfId="1976"/>
    <cellStyle name="20% - Акцент2 2 13 3" xfId="1977"/>
    <cellStyle name="20% - Акцент2 2 14" xfId="1978"/>
    <cellStyle name="20% - Акцент2 2 14 2" xfId="1979"/>
    <cellStyle name="20% - Акцент2 2 14 2 2" xfId="1980"/>
    <cellStyle name="20% - Акцент2 2 14 3" xfId="1981"/>
    <cellStyle name="20% - Акцент2 2 15" xfId="1982"/>
    <cellStyle name="20% - Акцент2 2 15 2" xfId="1983"/>
    <cellStyle name="20% - Акцент2 2 15 2 2" xfId="1984"/>
    <cellStyle name="20% - Акцент2 2 15 3" xfId="1985"/>
    <cellStyle name="20% - Акцент2 2 16" xfId="1986"/>
    <cellStyle name="20% - Акцент2 2 16 2" xfId="1987"/>
    <cellStyle name="20% - Акцент2 2 16 2 2" xfId="1988"/>
    <cellStyle name="20% - Акцент2 2 16 3" xfId="1989"/>
    <cellStyle name="20% - Акцент2 2 17" xfId="1990"/>
    <cellStyle name="20% - Акцент2 2 17 2" xfId="1991"/>
    <cellStyle name="20% - Акцент2 2 17 2 2" xfId="1992"/>
    <cellStyle name="20% - Акцент2 2 17 3" xfId="1993"/>
    <cellStyle name="20% - Акцент2 2 18" xfId="1994"/>
    <cellStyle name="20% - Акцент2 2 18 2" xfId="1995"/>
    <cellStyle name="20% - Акцент2 2 18 2 2" xfId="1996"/>
    <cellStyle name="20% - Акцент2 2 18 3" xfId="1997"/>
    <cellStyle name="20% - Акцент2 2 19" xfId="1998"/>
    <cellStyle name="20% - Акцент2 2 19 2" xfId="1999"/>
    <cellStyle name="20% - Акцент2 2 19 2 2" xfId="2000"/>
    <cellStyle name="20% - Акцент2 2 19 3" xfId="2001"/>
    <cellStyle name="20% - Акцент2 2 2" xfId="2002"/>
    <cellStyle name="20% - Акцент2 2 2 2" xfId="2003"/>
    <cellStyle name="20% - Акцент2 2 2 2 2" xfId="2004"/>
    <cellStyle name="20% - Акцент2 2 2 2 2 2" xfId="2005"/>
    <cellStyle name="20% - Акцент2 2 2 2 3" xfId="2006"/>
    <cellStyle name="20% - Акцент2 2 2 3" xfId="2007"/>
    <cellStyle name="20% - Акцент2 2 2 3 2" xfId="2008"/>
    <cellStyle name="20% - Акцент2 2 2 3 2 2" xfId="2009"/>
    <cellStyle name="20% - Акцент2 2 2 3 3" xfId="2010"/>
    <cellStyle name="20% - Акцент2 2 2 4" xfId="2011"/>
    <cellStyle name="20% - Акцент2 2 2 4 2" xfId="2012"/>
    <cellStyle name="20% - Акцент2 2 2 5" xfId="2013"/>
    <cellStyle name="20% - Акцент2 2 20" xfId="2014"/>
    <cellStyle name="20% - Акцент2 2 20 2" xfId="2015"/>
    <cellStyle name="20% - Акцент2 2 20 2 2" xfId="2016"/>
    <cellStyle name="20% - Акцент2 2 20 3" xfId="2017"/>
    <cellStyle name="20% - Акцент2 2 21" xfId="2018"/>
    <cellStyle name="20% - Акцент2 2 21 2" xfId="2019"/>
    <cellStyle name="20% - Акцент2 2 21 2 2" xfId="2020"/>
    <cellStyle name="20% - Акцент2 2 21 3" xfId="2021"/>
    <cellStyle name="20% - Акцент2 2 22" xfId="2022"/>
    <cellStyle name="20% - Акцент2 2 22 2" xfId="2023"/>
    <cellStyle name="20% - Акцент2 2 22 2 2" xfId="2024"/>
    <cellStyle name="20% - Акцент2 2 22 3" xfId="2025"/>
    <cellStyle name="20% - Акцент2 2 23" xfId="2026"/>
    <cellStyle name="20% - Акцент2 2 23 2" xfId="2027"/>
    <cellStyle name="20% - Акцент2 2 23 2 2" xfId="2028"/>
    <cellStyle name="20% - Акцент2 2 23 3" xfId="2029"/>
    <cellStyle name="20% - Акцент2 2 24" xfId="2030"/>
    <cellStyle name="20% - Акцент2 2 24 2" xfId="2031"/>
    <cellStyle name="20% - Акцент2 2 24 2 2" xfId="2032"/>
    <cellStyle name="20% - Акцент2 2 24 3" xfId="2033"/>
    <cellStyle name="20% - Акцент2 2 25" xfId="2034"/>
    <cellStyle name="20% - Акцент2 2 25 2" xfId="2035"/>
    <cellStyle name="20% - Акцент2 2 26" xfId="2036"/>
    <cellStyle name="20% - Акцент2 2 3" xfId="2037"/>
    <cellStyle name="20% - Акцент2 2 3 2" xfId="2038"/>
    <cellStyle name="20% - Акцент2 2 3 2 2" xfId="2039"/>
    <cellStyle name="20% - Акцент2 2 3 2 2 2" xfId="2040"/>
    <cellStyle name="20% - Акцент2 2 3 2 3" xfId="2041"/>
    <cellStyle name="20% - Акцент2 2 3 3" xfId="2042"/>
    <cellStyle name="20% - Акцент2 2 3 3 2" xfId="2043"/>
    <cellStyle name="20% - Акцент2 2 3 3 2 2" xfId="2044"/>
    <cellStyle name="20% - Акцент2 2 3 3 3" xfId="2045"/>
    <cellStyle name="20% - Акцент2 2 3 4" xfId="2046"/>
    <cellStyle name="20% - Акцент2 2 3 4 2" xfId="2047"/>
    <cellStyle name="20% - Акцент2 2 3 5" xfId="2048"/>
    <cellStyle name="20% - Акцент2 2 4" xfId="2049"/>
    <cellStyle name="20% - Акцент2 2 4 2" xfId="2050"/>
    <cellStyle name="20% - Акцент2 2 4 2 2" xfId="2051"/>
    <cellStyle name="20% - Акцент2 2 4 2 2 2" xfId="2052"/>
    <cellStyle name="20% - Акцент2 2 4 2 3" xfId="2053"/>
    <cellStyle name="20% - Акцент2 2 4 3" xfId="2054"/>
    <cellStyle name="20% - Акцент2 2 4 3 2" xfId="2055"/>
    <cellStyle name="20% - Акцент2 2 4 3 2 2" xfId="2056"/>
    <cellStyle name="20% - Акцент2 2 4 3 3" xfId="2057"/>
    <cellStyle name="20% - Акцент2 2 4 4" xfId="2058"/>
    <cellStyle name="20% - Акцент2 2 4 4 2" xfId="2059"/>
    <cellStyle name="20% - Акцент2 2 4 5" xfId="2060"/>
    <cellStyle name="20% - Акцент2 2 5" xfId="2061"/>
    <cellStyle name="20% - Акцент2 2 5 2" xfId="2062"/>
    <cellStyle name="20% - Акцент2 2 5 2 2" xfId="2063"/>
    <cellStyle name="20% - Акцент2 2 5 2 2 2" xfId="2064"/>
    <cellStyle name="20% - Акцент2 2 5 2 3" xfId="2065"/>
    <cellStyle name="20% - Акцент2 2 5 3" xfId="2066"/>
    <cellStyle name="20% - Акцент2 2 5 3 2" xfId="2067"/>
    <cellStyle name="20% - Акцент2 2 5 3 2 2" xfId="2068"/>
    <cellStyle name="20% - Акцент2 2 5 3 3" xfId="2069"/>
    <cellStyle name="20% - Акцент2 2 5 4" xfId="2070"/>
    <cellStyle name="20% - Акцент2 2 5 4 2" xfId="2071"/>
    <cellStyle name="20% - Акцент2 2 5 5" xfId="2072"/>
    <cellStyle name="20% - Акцент2 2 6" xfId="2073"/>
    <cellStyle name="20% - Акцент2 2 6 2" xfId="2074"/>
    <cellStyle name="20% - Акцент2 2 6 2 2" xfId="2075"/>
    <cellStyle name="20% - Акцент2 2 6 3" xfId="2076"/>
    <cellStyle name="20% - Акцент2 2 7" xfId="2077"/>
    <cellStyle name="20% - Акцент2 2 7 2" xfId="2078"/>
    <cellStyle name="20% - Акцент2 2 7 2 2" xfId="2079"/>
    <cellStyle name="20% - Акцент2 2 7 3" xfId="2080"/>
    <cellStyle name="20% - Акцент2 2 8" xfId="2081"/>
    <cellStyle name="20% - Акцент2 2 8 2" xfId="2082"/>
    <cellStyle name="20% - Акцент2 2 8 2 2" xfId="2083"/>
    <cellStyle name="20% - Акцент2 2 8 3" xfId="2084"/>
    <cellStyle name="20% - Акцент2 2 9" xfId="2085"/>
    <cellStyle name="20% - Акцент2 2 9 2" xfId="2086"/>
    <cellStyle name="20% - Акцент2 2 9 2 2" xfId="2087"/>
    <cellStyle name="20% - Акцент2 2 9 3" xfId="2088"/>
    <cellStyle name="20% - Акцент2 20" xfId="2089"/>
    <cellStyle name="20% - Акцент2 20 2" xfId="2090"/>
    <cellStyle name="20% - Акцент2 20 2 2" xfId="2091"/>
    <cellStyle name="20% - Акцент2 20 2 2 2" xfId="2092"/>
    <cellStyle name="20% - Акцент2 20 2 3" xfId="2093"/>
    <cellStyle name="20% - Акцент2 20 3" xfId="2094"/>
    <cellStyle name="20% - Акцент2 20 3 2" xfId="2095"/>
    <cellStyle name="20% - Акцент2 20 3 2 2" xfId="2096"/>
    <cellStyle name="20% - Акцент2 20 3 3" xfId="2097"/>
    <cellStyle name="20% - Акцент2 20 4" xfId="2098"/>
    <cellStyle name="20% - Акцент2 20 4 2" xfId="2099"/>
    <cellStyle name="20% - Акцент2 20 5" xfId="2100"/>
    <cellStyle name="20% - Акцент2 21" xfId="2101"/>
    <cellStyle name="20% - Акцент2 21 2" xfId="2102"/>
    <cellStyle name="20% - Акцент2 21 2 2" xfId="2103"/>
    <cellStyle name="20% - Акцент2 21 2 2 2" xfId="2104"/>
    <cellStyle name="20% - Акцент2 21 2 3" xfId="2105"/>
    <cellStyle name="20% - Акцент2 21 3" xfId="2106"/>
    <cellStyle name="20% - Акцент2 21 3 2" xfId="2107"/>
    <cellStyle name="20% - Акцент2 21 3 2 2" xfId="2108"/>
    <cellStyle name="20% - Акцент2 21 3 3" xfId="2109"/>
    <cellStyle name="20% - Акцент2 21 4" xfId="2110"/>
    <cellStyle name="20% - Акцент2 21 4 2" xfId="2111"/>
    <cellStyle name="20% - Акцент2 21 5" xfId="2112"/>
    <cellStyle name="20% - Акцент2 22" xfId="2113"/>
    <cellStyle name="20% - Акцент2 22 2" xfId="2114"/>
    <cellStyle name="20% - Акцент2 22 2 2" xfId="2115"/>
    <cellStyle name="20% - Акцент2 22 2 2 2" xfId="2116"/>
    <cellStyle name="20% - Акцент2 22 2 3" xfId="2117"/>
    <cellStyle name="20% - Акцент2 22 3" xfId="2118"/>
    <cellStyle name="20% - Акцент2 22 3 2" xfId="2119"/>
    <cellStyle name="20% - Акцент2 22 3 2 2" xfId="2120"/>
    <cellStyle name="20% - Акцент2 22 3 3" xfId="2121"/>
    <cellStyle name="20% - Акцент2 22 4" xfId="2122"/>
    <cellStyle name="20% - Акцент2 22 4 2" xfId="2123"/>
    <cellStyle name="20% - Акцент2 22 5" xfId="2124"/>
    <cellStyle name="20% - Акцент2 23" xfId="2125"/>
    <cellStyle name="20% - Акцент2 23 2" xfId="2126"/>
    <cellStyle name="20% - Акцент2 23 2 2" xfId="2127"/>
    <cellStyle name="20% - Акцент2 23 2 2 2" xfId="2128"/>
    <cellStyle name="20% - Акцент2 23 2 3" xfId="2129"/>
    <cellStyle name="20% - Акцент2 23 3" xfId="2130"/>
    <cellStyle name="20% - Акцент2 23 3 2" xfId="2131"/>
    <cellStyle name="20% - Акцент2 23 3 2 2" xfId="2132"/>
    <cellStyle name="20% - Акцент2 23 3 3" xfId="2133"/>
    <cellStyle name="20% - Акцент2 23 4" xfId="2134"/>
    <cellStyle name="20% - Акцент2 23 4 2" xfId="2135"/>
    <cellStyle name="20% - Акцент2 23 5" xfId="2136"/>
    <cellStyle name="20% - Акцент2 24" xfId="2137"/>
    <cellStyle name="20% - Акцент2 24 2" xfId="2138"/>
    <cellStyle name="20% - Акцент2 24 2 2" xfId="2139"/>
    <cellStyle name="20% - Акцент2 24 2 2 2" xfId="2140"/>
    <cellStyle name="20% - Акцент2 24 2 3" xfId="2141"/>
    <cellStyle name="20% - Акцент2 24 3" xfId="2142"/>
    <cellStyle name="20% - Акцент2 24 3 2" xfId="2143"/>
    <cellStyle name="20% - Акцент2 24 3 2 2" xfId="2144"/>
    <cellStyle name="20% - Акцент2 24 3 3" xfId="2145"/>
    <cellStyle name="20% - Акцент2 24 4" xfId="2146"/>
    <cellStyle name="20% - Акцент2 24 4 2" xfId="2147"/>
    <cellStyle name="20% - Акцент2 24 5" xfId="2148"/>
    <cellStyle name="20% - Акцент2 25" xfId="2149"/>
    <cellStyle name="20% - Акцент2 25 2" xfId="2150"/>
    <cellStyle name="20% - Акцент2 25 2 2" xfId="2151"/>
    <cellStyle name="20% - Акцент2 25 2 2 2" xfId="2152"/>
    <cellStyle name="20% - Акцент2 25 2 3" xfId="2153"/>
    <cellStyle name="20% - Акцент2 25 3" xfId="2154"/>
    <cellStyle name="20% - Акцент2 25 3 2" xfId="2155"/>
    <cellStyle name="20% - Акцент2 25 3 2 2" xfId="2156"/>
    <cellStyle name="20% - Акцент2 25 3 3" xfId="2157"/>
    <cellStyle name="20% - Акцент2 25 4" xfId="2158"/>
    <cellStyle name="20% - Акцент2 25 4 2" xfId="2159"/>
    <cellStyle name="20% - Акцент2 25 5" xfId="2160"/>
    <cellStyle name="20% - Акцент2 26" xfId="2161"/>
    <cellStyle name="20% - Акцент2 26 2" xfId="2162"/>
    <cellStyle name="20% - Акцент2 26 2 2" xfId="2163"/>
    <cellStyle name="20% - Акцент2 26 2 2 2" xfId="2164"/>
    <cellStyle name="20% - Акцент2 26 2 3" xfId="2165"/>
    <cellStyle name="20% - Акцент2 26 3" xfId="2166"/>
    <cellStyle name="20% - Акцент2 26 3 2" xfId="2167"/>
    <cellStyle name="20% - Акцент2 26 3 2 2" xfId="2168"/>
    <cellStyle name="20% - Акцент2 26 3 3" xfId="2169"/>
    <cellStyle name="20% - Акцент2 26 4" xfId="2170"/>
    <cellStyle name="20% - Акцент2 26 4 2" xfId="2171"/>
    <cellStyle name="20% - Акцент2 26 5" xfId="2172"/>
    <cellStyle name="20% - Акцент2 27" xfId="2173"/>
    <cellStyle name="20% - Акцент2 27 2" xfId="2174"/>
    <cellStyle name="20% - Акцент2 27 2 2" xfId="2175"/>
    <cellStyle name="20% - Акцент2 27 2 2 2" xfId="2176"/>
    <cellStyle name="20% - Акцент2 27 2 3" xfId="2177"/>
    <cellStyle name="20% - Акцент2 27 3" xfId="2178"/>
    <cellStyle name="20% - Акцент2 27 3 2" xfId="2179"/>
    <cellStyle name="20% - Акцент2 27 3 2 2" xfId="2180"/>
    <cellStyle name="20% - Акцент2 27 3 3" xfId="2181"/>
    <cellStyle name="20% - Акцент2 27 4" xfId="2182"/>
    <cellStyle name="20% - Акцент2 27 4 2" xfId="2183"/>
    <cellStyle name="20% - Акцент2 27 5" xfId="2184"/>
    <cellStyle name="20% - Акцент2 28" xfId="2185"/>
    <cellStyle name="20% - Акцент2 28 2" xfId="2186"/>
    <cellStyle name="20% - Акцент2 28 2 2" xfId="2187"/>
    <cellStyle name="20% - Акцент2 28 2 2 2" xfId="2188"/>
    <cellStyle name="20% - Акцент2 28 2 3" xfId="2189"/>
    <cellStyle name="20% - Акцент2 28 3" xfId="2190"/>
    <cellStyle name="20% - Акцент2 28 3 2" xfId="2191"/>
    <cellStyle name="20% - Акцент2 28 3 2 2" xfId="2192"/>
    <cellStyle name="20% - Акцент2 28 3 3" xfId="2193"/>
    <cellStyle name="20% - Акцент2 28 4" xfId="2194"/>
    <cellStyle name="20% - Акцент2 28 4 2" xfId="2195"/>
    <cellStyle name="20% - Акцент2 28 5" xfId="2196"/>
    <cellStyle name="20% - Акцент2 29" xfId="2197"/>
    <cellStyle name="20% - Акцент2 29 2" xfId="2198"/>
    <cellStyle name="20% - Акцент2 29 2 2" xfId="2199"/>
    <cellStyle name="20% - Акцент2 29 2 2 2" xfId="2200"/>
    <cellStyle name="20% - Акцент2 29 2 3" xfId="2201"/>
    <cellStyle name="20% - Акцент2 29 3" xfId="2202"/>
    <cellStyle name="20% - Акцент2 29 3 2" xfId="2203"/>
    <cellStyle name="20% - Акцент2 29 3 2 2" xfId="2204"/>
    <cellStyle name="20% - Акцент2 29 3 3" xfId="2205"/>
    <cellStyle name="20% - Акцент2 29 4" xfId="2206"/>
    <cellStyle name="20% - Акцент2 29 4 2" xfId="2207"/>
    <cellStyle name="20% - Акцент2 29 5" xfId="2208"/>
    <cellStyle name="20% - Акцент2 3" xfId="2209"/>
    <cellStyle name="20% - Акцент2 3 2" xfId="2210"/>
    <cellStyle name="20% - Акцент2 3 2 2" xfId="2211"/>
    <cellStyle name="20% - Акцент2 3 2 2 2" xfId="2212"/>
    <cellStyle name="20% - Акцент2 3 2 2 2 2" xfId="2213"/>
    <cellStyle name="20% - Акцент2 3 2 2 3" xfId="2214"/>
    <cellStyle name="20% - Акцент2 3 2 3" xfId="2215"/>
    <cellStyle name="20% - Акцент2 3 2 3 2" xfId="2216"/>
    <cellStyle name="20% - Акцент2 3 2 3 2 2" xfId="2217"/>
    <cellStyle name="20% - Акцент2 3 2 3 3" xfId="2218"/>
    <cellStyle name="20% - Акцент2 3 2 4" xfId="2219"/>
    <cellStyle name="20% - Акцент2 3 2 4 2" xfId="2220"/>
    <cellStyle name="20% - Акцент2 3 2 5" xfId="2221"/>
    <cellStyle name="20% - Акцент2 3 3" xfId="2222"/>
    <cellStyle name="20% - Акцент2 3 3 2" xfId="2223"/>
    <cellStyle name="20% - Акцент2 3 3 2 2" xfId="2224"/>
    <cellStyle name="20% - Акцент2 3 3 2 2 2" xfId="2225"/>
    <cellStyle name="20% - Акцент2 3 3 2 3" xfId="2226"/>
    <cellStyle name="20% - Акцент2 3 3 3" xfId="2227"/>
    <cellStyle name="20% - Акцент2 3 3 3 2" xfId="2228"/>
    <cellStyle name="20% - Акцент2 3 3 3 2 2" xfId="2229"/>
    <cellStyle name="20% - Акцент2 3 3 3 3" xfId="2230"/>
    <cellStyle name="20% - Акцент2 3 3 4" xfId="2231"/>
    <cellStyle name="20% - Акцент2 3 3 4 2" xfId="2232"/>
    <cellStyle name="20% - Акцент2 3 3 5" xfId="2233"/>
    <cellStyle name="20% - Акцент2 3 4" xfId="2234"/>
    <cellStyle name="20% - Акцент2 3 4 2" xfId="2235"/>
    <cellStyle name="20% - Акцент2 3 4 2 2" xfId="2236"/>
    <cellStyle name="20% - Акцент2 3 4 2 2 2" xfId="2237"/>
    <cellStyle name="20% - Акцент2 3 4 2 3" xfId="2238"/>
    <cellStyle name="20% - Акцент2 3 4 3" xfId="2239"/>
    <cellStyle name="20% - Акцент2 3 4 3 2" xfId="2240"/>
    <cellStyle name="20% - Акцент2 3 4 3 2 2" xfId="2241"/>
    <cellStyle name="20% - Акцент2 3 4 3 3" xfId="2242"/>
    <cellStyle name="20% - Акцент2 3 4 4" xfId="2243"/>
    <cellStyle name="20% - Акцент2 3 4 4 2" xfId="2244"/>
    <cellStyle name="20% - Акцент2 3 4 5" xfId="2245"/>
    <cellStyle name="20% - Акцент2 3 5" xfId="2246"/>
    <cellStyle name="20% - Акцент2 3 5 2" xfId="2247"/>
    <cellStyle name="20% - Акцент2 3 5 2 2" xfId="2248"/>
    <cellStyle name="20% - Акцент2 3 5 2 2 2" xfId="2249"/>
    <cellStyle name="20% - Акцент2 3 5 2 3" xfId="2250"/>
    <cellStyle name="20% - Акцент2 3 5 3" xfId="2251"/>
    <cellStyle name="20% - Акцент2 3 5 3 2" xfId="2252"/>
    <cellStyle name="20% - Акцент2 3 5 3 2 2" xfId="2253"/>
    <cellStyle name="20% - Акцент2 3 5 3 3" xfId="2254"/>
    <cellStyle name="20% - Акцент2 3 5 4" xfId="2255"/>
    <cellStyle name="20% - Акцент2 3 5 4 2" xfId="2256"/>
    <cellStyle name="20% - Акцент2 3 5 5" xfId="2257"/>
    <cellStyle name="20% - Акцент2 3 6" xfId="2258"/>
    <cellStyle name="20% - Акцент2 3 6 2" xfId="2259"/>
    <cellStyle name="20% - Акцент2 3 6 2 2" xfId="2260"/>
    <cellStyle name="20% - Акцент2 3 6 3" xfId="2261"/>
    <cellStyle name="20% - Акцент2 3 7" xfId="2262"/>
    <cellStyle name="20% - Акцент2 3 7 2" xfId="2263"/>
    <cellStyle name="20% - Акцент2 3 7 2 2" xfId="2264"/>
    <cellStyle name="20% - Акцент2 3 7 3" xfId="2265"/>
    <cellStyle name="20% - Акцент2 3 8" xfId="2266"/>
    <cellStyle name="20% - Акцент2 3 8 2" xfId="2267"/>
    <cellStyle name="20% - Акцент2 3 9" xfId="2268"/>
    <cellStyle name="20% - Акцент2 30" xfId="2269"/>
    <cellStyle name="20% - Акцент2 30 2" xfId="2270"/>
    <cellStyle name="20% - Акцент2 30 2 2" xfId="2271"/>
    <cellStyle name="20% - Акцент2 30 2 2 2" xfId="2272"/>
    <cellStyle name="20% - Акцент2 30 2 3" xfId="2273"/>
    <cellStyle name="20% - Акцент2 30 3" xfId="2274"/>
    <cellStyle name="20% - Акцент2 30 3 2" xfId="2275"/>
    <cellStyle name="20% - Акцент2 30 3 2 2" xfId="2276"/>
    <cellStyle name="20% - Акцент2 30 3 3" xfId="2277"/>
    <cellStyle name="20% - Акцент2 30 4" xfId="2278"/>
    <cellStyle name="20% - Акцент2 30 4 2" xfId="2279"/>
    <cellStyle name="20% - Акцент2 30 5" xfId="2280"/>
    <cellStyle name="20% - Акцент2 31" xfId="2281"/>
    <cellStyle name="20% - Акцент2 31 2" xfId="2282"/>
    <cellStyle name="20% - Акцент2 31 2 2" xfId="2283"/>
    <cellStyle name="20% - Акцент2 31 2 2 2" xfId="2284"/>
    <cellStyle name="20% - Акцент2 31 2 3" xfId="2285"/>
    <cellStyle name="20% - Акцент2 31 3" xfId="2286"/>
    <cellStyle name="20% - Акцент2 31 3 2" xfId="2287"/>
    <cellStyle name="20% - Акцент2 31 3 2 2" xfId="2288"/>
    <cellStyle name="20% - Акцент2 31 3 3" xfId="2289"/>
    <cellStyle name="20% - Акцент2 31 4" xfId="2290"/>
    <cellStyle name="20% - Акцент2 31 4 2" xfId="2291"/>
    <cellStyle name="20% - Акцент2 31 5" xfId="2292"/>
    <cellStyle name="20% - Акцент2 32" xfId="2293"/>
    <cellStyle name="20% - Акцент2 32 2" xfId="2294"/>
    <cellStyle name="20% - Акцент2 32 2 2" xfId="2295"/>
    <cellStyle name="20% - Акцент2 32 2 2 2" xfId="2296"/>
    <cellStyle name="20% - Акцент2 32 2 3" xfId="2297"/>
    <cellStyle name="20% - Акцент2 32 3" xfId="2298"/>
    <cellStyle name="20% - Акцент2 32 3 2" xfId="2299"/>
    <cellStyle name="20% - Акцент2 32 3 2 2" xfId="2300"/>
    <cellStyle name="20% - Акцент2 32 3 3" xfId="2301"/>
    <cellStyle name="20% - Акцент2 32 4" xfId="2302"/>
    <cellStyle name="20% - Акцент2 32 4 2" xfId="2303"/>
    <cellStyle name="20% - Акцент2 32 5" xfId="2304"/>
    <cellStyle name="20% - Акцент2 33" xfId="2305"/>
    <cellStyle name="20% - Акцент2 33 2" xfId="2306"/>
    <cellStyle name="20% - Акцент2 33 2 2" xfId="2307"/>
    <cellStyle name="20% - Акцент2 33 2 2 2" xfId="2308"/>
    <cellStyle name="20% - Акцент2 33 2 3" xfId="2309"/>
    <cellStyle name="20% - Акцент2 33 3" xfId="2310"/>
    <cellStyle name="20% - Акцент2 33 3 2" xfId="2311"/>
    <cellStyle name="20% - Акцент2 33 3 2 2" xfId="2312"/>
    <cellStyle name="20% - Акцент2 33 3 3" xfId="2313"/>
    <cellStyle name="20% - Акцент2 33 4" xfId="2314"/>
    <cellStyle name="20% - Акцент2 33 4 2" xfId="2315"/>
    <cellStyle name="20% - Акцент2 33 5" xfId="2316"/>
    <cellStyle name="20% - Акцент2 34" xfId="2317"/>
    <cellStyle name="20% - Акцент2 34 2" xfId="2318"/>
    <cellStyle name="20% - Акцент2 34 2 2" xfId="2319"/>
    <cellStyle name="20% - Акцент2 34 2 2 2" xfId="2320"/>
    <cellStyle name="20% - Акцент2 34 2 3" xfId="2321"/>
    <cellStyle name="20% - Акцент2 34 3" xfId="2322"/>
    <cellStyle name="20% - Акцент2 34 3 2" xfId="2323"/>
    <cellStyle name="20% - Акцент2 34 3 2 2" xfId="2324"/>
    <cellStyle name="20% - Акцент2 34 3 3" xfId="2325"/>
    <cellStyle name="20% - Акцент2 34 4" xfId="2326"/>
    <cellStyle name="20% - Акцент2 34 4 2" xfId="2327"/>
    <cellStyle name="20% - Акцент2 34 5" xfId="2328"/>
    <cellStyle name="20% - Акцент2 35" xfId="2329"/>
    <cellStyle name="20% - Акцент2 35 2" xfId="2330"/>
    <cellStyle name="20% - Акцент2 35 2 2" xfId="2331"/>
    <cellStyle name="20% - Акцент2 35 2 2 2" xfId="2332"/>
    <cellStyle name="20% - Акцент2 35 2 3" xfId="2333"/>
    <cellStyle name="20% - Акцент2 35 3" xfId="2334"/>
    <cellStyle name="20% - Акцент2 35 3 2" xfId="2335"/>
    <cellStyle name="20% - Акцент2 35 3 2 2" xfId="2336"/>
    <cellStyle name="20% - Акцент2 35 3 3" xfId="2337"/>
    <cellStyle name="20% - Акцент2 35 4" xfId="2338"/>
    <cellStyle name="20% - Акцент2 35 4 2" xfId="2339"/>
    <cellStyle name="20% - Акцент2 35 5" xfId="2340"/>
    <cellStyle name="20% - Акцент2 36" xfId="2341"/>
    <cellStyle name="20% - Акцент2 36 2" xfId="2342"/>
    <cellStyle name="20% - Акцент2 36 2 2" xfId="2343"/>
    <cellStyle name="20% - Акцент2 36 2 2 2" xfId="2344"/>
    <cellStyle name="20% - Акцент2 36 2 3" xfId="2345"/>
    <cellStyle name="20% - Акцент2 36 3" xfId="2346"/>
    <cellStyle name="20% - Акцент2 36 3 2" xfId="2347"/>
    <cellStyle name="20% - Акцент2 36 3 2 2" xfId="2348"/>
    <cellStyle name="20% - Акцент2 36 3 3" xfId="2349"/>
    <cellStyle name="20% - Акцент2 36 4" xfId="2350"/>
    <cellStyle name="20% - Акцент2 36 4 2" xfId="2351"/>
    <cellStyle name="20% - Акцент2 36 5" xfId="2352"/>
    <cellStyle name="20% - Акцент2 37" xfId="2353"/>
    <cellStyle name="20% - Акцент2 37 2" xfId="2354"/>
    <cellStyle name="20% - Акцент2 37 2 2" xfId="2355"/>
    <cellStyle name="20% - Акцент2 37 2 2 2" xfId="2356"/>
    <cellStyle name="20% - Акцент2 37 2 3" xfId="2357"/>
    <cellStyle name="20% - Акцент2 37 3" xfId="2358"/>
    <cellStyle name="20% - Акцент2 37 3 2" xfId="2359"/>
    <cellStyle name="20% - Акцент2 37 3 2 2" xfId="2360"/>
    <cellStyle name="20% - Акцент2 37 3 3" xfId="2361"/>
    <cellStyle name="20% - Акцент2 37 4" xfId="2362"/>
    <cellStyle name="20% - Акцент2 37 4 2" xfId="2363"/>
    <cellStyle name="20% - Акцент2 37 5" xfId="2364"/>
    <cellStyle name="20% - Акцент2 38" xfId="2365"/>
    <cellStyle name="20% - Акцент2 38 2" xfId="2366"/>
    <cellStyle name="20% - Акцент2 38 2 2" xfId="2367"/>
    <cellStyle name="20% - Акцент2 38 2 2 2" xfId="2368"/>
    <cellStyle name="20% - Акцент2 38 2 3" xfId="2369"/>
    <cellStyle name="20% - Акцент2 38 3" xfId="2370"/>
    <cellStyle name="20% - Акцент2 38 3 2" xfId="2371"/>
    <cellStyle name="20% - Акцент2 38 3 2 2" xfId="2372"/>
    <cellStyle name="20% - Акцент2 38 3 3" xfId="2373"/>
    <cellStyle name="20% - Акцент2 38 4" xfId="2374"/>
    <cellStyle name="20% - Акцент2 38 4 2" xfId="2375"/>
    <cellStyle name="20% - Акцент2 38 5" xfId="2376"/>
    <cellStyle name="20% - Акцент2 39" xfId="2377"/>
    <cellStyle name="20% - Акцент2 39 2" xfId="2378"/>
    <cellStyle name="20% - Акцент2 39 2 2" xfId="2379"/>
    <cellStyle name="20% - Акцент2 39 2 2 2" xfId="2380"/>
    <cellStyle name="20% - Акцент2 39 2 3" xfId="2381"/>
    <cellStyle name="20% - Акцент2 39 3" xfId="2382"/>
    <cellStyle name="20% - Акцент2 39 3 2" xfId="2383"/>
    <cellStyle name="20% - Акцент2 39 3 2 2" xfId="2384"/>
    <cellStyle name="20% - Акцент2 39 3 3" xfId="2385"/>
    <cellStyle name="20% - Акцент2 39 4" xfId="2386"/>
    <cellStyle name="20% - Акцент2 39 4 2" xfId="2387"/>
    <cellStyle name="20% - Акцент2 39 5" xfId="2388"/>
    <cellStyle name="20% - Акцент2 4" xfId="2389"/>
    <cellStyle name="20% - Акцент2 4 2" xfId="2390"/>
    <cellStyle name="20% - Акцент2 4 2 2" xfId="2391"/>
    <cellStyle name="20% - Акцент2 4 2 2 2" xfId="2392"/>
    <cellStyle name="20% - Акцент2 4 2 2 2 2" xfId="2393"/>
    <cellStyle name="20% - Акцент2 4 2 2 3" xfId="2394"/>
    <cellStyle name="20% - Акцент2 4 2 3" xfId="2395"/>
    <cellStyle name="20% - Акцент2 4 2 3 2" xfId="2396"/>
    <cellStyle name="20% - Акцент2 4 2 3 2 2" xfId="2397"/>
    <cellStyle name="20% - Акцент2 4 2 3 3" xfId="2398"/>
    <cellStyle name="20% - Акцент2 4 2 4" xfId="2399"/>
    <cellStyle name="20% - Акцент2 4 2 4 2" xfId="2400"/>
    <cellStyle name="20% - Акцент2 4 2 5" xfId="2401"/>
    <cellStyle name="20% - Акцент2 4 3" xfId="2402"/>
    <cellStyle name="20% - Акцент2 4 3 2" xfId="2403"/>
    <cellStyle name="20% - Акцент2 4 3 2 2" xfId="2404"/>
    <cellStyle name="20% - Акцент2 4 3 2 2 2" xfId="2405"/>
    <cellStyle name="20% - Акцент2 4 3 2 3" xfId="2406"/>
    <cellStyle name="20% - Акцент2 4 3 3" xfId="2407"/>
    <cellStyle name="20% - Акцент2 4 3 3 2" xfId="2408"/>
    <cellStyle name="20% - Акцент2 4 3 3 2 2" xfId="2409"/>
    <cellStyle name="20% - Акцент2 4 3 3 3" xfId="2410"/>
    <cellStyle name="20% - Акцент2 4 3 4" xfId="2411"/>
    <cellStyle name="20% - Акцент2 4 3 4 2" xfId="2412"/>
    <cellStyle name="20% - Акцент2 4 3 5" xfId="2413"/>
    <cellStyle name="20% - Акцент2 4 4" xfId="2414"/>
    <cellStyle name="20% - Акцент2 4 4 2" xfId="2415"/>
    <cellStyle name="20% - Акцент2 4 4 2 2" xfId="2416"/>
    <cellStyle name="20% - Акцент2 4 4 2 2 2" xfId="2417"/>
    <cellStyle name="20% - Акцент2 4 4 2 3" xfId="2418"/>
    <cellStyle name="20% - Акцент2 4 4 3" xfId="2419"/>
    <cellStyle name="20% - Акцент2 4 4 3 2" xfId="2420"/>
    <cellStyle name="20% - Акцент2 4 4 3 2 2" xfId="2421"/>
    <cellStyle name="20% - Акцент2 4 4 3 3" xfId="2422"/>
    <cellStyle name="20% - Акцент2 4 4 4" xfId="2423"/>
    <cellStyle name="20% - Акцент2 4 4 4 2" xfId="2424"/>
    <cellStyle name="20% - Акцент2 4 4 5" xfId="2425"/>
    <cellStyle name="20% - Акцент2 4 5" xfId="2426"/>
    <cellStyle name="20% - Акцент2 4 5 2" xfId="2427"/>
    <cellStyle name="20% - Акцент2 4 5 2 2" xfId="2428"/>
    <cellStyle name="20% - Акцент2 4 5 2 2 2" xfId="2429"/>
    <cellStyle name="20% - Акцент2 4 5 2 3" xfId="2430"/>
    <cellStyle name="20% - Акцент2 4 5 3" xfId="2431"/>
    <cellStyle name="20% - Акцент2 4 5 3 2" xfId="2432"/>
    <cellStyle name="20% - Акцент2 4 5 3 2 2" xfId="2433"/>
    <cellStyle name="20% - Акцент2 4 5 3 3" xfId="2434"/>
    <cellStyle name="20% - Акцент2 4 5 4" xfId="2435"/>
    <cellStyle name="20% - Акцент2 4 5 4 2" xfId="2436"/>
    <cellStyle name="20% - Акцент2 4 5 5" xfId="2437"/>
    <cellStyle name="20% - Акцент2 4 6" xfId="2438"/>
    <cellStyle name="20% - Акцент2 4 6 2" xfId="2439"/>
    <cellStyle name="20% - Акцент2 4 6 2 2" xfId="2440"/>
    <cellStyle name="20% - Акцент2 4 6 3" xfId="2441"/>
    <cellStyle name="20% - Акцент2 4 7" xfId="2442"/>
    <cellStyle name="20% - Акцент2 4 7 2" xfId="2443"/>
    <cellStyle name="20% - Акцент2 4 7 2 2" xfId="2444"/>
    <cellStyle name="20% - Акцент2 4 7 3" xfId="2445"/>
    <cellStyle name="20% - Акцент2 4 8" xfId="2446"/>
    <cellStyle name="20% - Акцент2 4 8 2" xfId="2447"/>
    <cellStyle name="20% - Акцент2 4 9" xfId="2448"/>
    <cellStyle name="20% - Акцент2 40" xfId="2449"/>
    <cellStyle name="20% - Акцент2 40 2" xfId="2450"/>
    <cellStyle name="20% - Акцент2 40 2 2" xfId="2451"/>
    <cellStyle name="20% - Акцент2 40 2 2 2" xfId="2452"/>
    <cellStyle name="20% - Акцент2 40 2 3" xfId="2453"/>
    <cellStyle name="20% - Акцент2 40 3" xfId="2454"/>
    <cellStyle name="20% - Акцент2 40 3 2" xfId="2455"/>
    <cellStyle name="20% - Акцент2 40 3 2 2" xfId="2456"/>
    <cellStyle name="20% - Акцент2 40 3 3" xfId="2457"/>
    <cellStyle name="20% - Акцент2 40 4" xfId="2458"/>
    <cellStyle name="20% - Акцент2 40 4 2" xfId="2459"/>
    <cellStyle name="20% - Акцент2 40 5" xfId="2460"/>
    <cellStyle name="20% - Акцент2 41" xfId="2461"/>
    <cellStyle name="20% - Акцент2 41 2" xfId="2462"/>
    <cellStyle name="20% - Акцент2 41 2 2" xfId="2463"/>
    <cellStyle name="20% - Акцент2 41 2 2 2" xfId="2464"/>
    <cellStyle name="20% - Акцент2 41 2 3" xfId="2465"/>
    <cellStyle name="20% - Акцент2 41 3" xfId="2466"/>
    <cellStyle name="20% - Акцент2 41 3 2" xfId="2467"/>
    <cellStyle name="20% - Акцент2 41 3 2 2" xfId="2468"/>
    <cellStyle name="20% - Акцент2 41 3 3" xfId="2469"/>
    <cellStyle name="20% - Акцент2 41 4" xfId="2470"/>
    <cellStyle name="20% - Акцент2 41 4 2" xfId="2471"/>
    <cellStyle name="20% - Акцент2 41 5" xfId="2472"/>
    <cellStyle name="20% - Акцент2 42" xfId="2473"/>
    <cellStyle name="20% - Акцент2 42 2" xfId="2474"/>
    <cellStyle name="20% - Акцент2 42 2 2" xfId="2475"/>
    <cellStyle name="20% - Акцент2 42 2 2 2" xfId="2476"/>
    <cellStyle name="20% - Акцент2 42 2 3" xfId="2477"/>
    <cellStyle name="20% - Акцент2 42 3" xfId="2478"/>
    <cellStyle name="20% - Акцент2 42 3 2" xfId="2479"/>
    <cellStyle name="20% - Акцент2 42 3 2 2" xfId="2480"/>
    <cellStyle name="20% - Акцент2 42 3 3" xfId="2481"/>
    <cellStyle name="20% - Акцент2 42 4" xfId="2482"/>
    <cellStyle name="20% - Акцент2 42 4 2" xfId="2483"/>
    <cellStyle name="20% - Акцент2 42 5" xfId="2484"/>
    <cellStyle name="20% - Акцент2 43" xfId="2485"/>
    <cellStyle name="20% - Акцент2 43 2" xfId="2486"/>
    <cellStyle name="20% - Акцент2 43 2 2" xfId="2487"/>
    <cellStyle name="20% - Акцент2 43 2 2 2" xfId="2488"/>
    <cellStyle name="20% - Акцент2 43 2 3" xfId="2489"/>
    <cellStyle name="20% - Акцент2 43 3" xfId="2490"/>
    <cellStyle name="20% - Акцент2 43 3 2" xfId="2491"/>
    <cellStyle name="20% - Акцент2 43 3 2 2" xfId="2492"/>
    <cellStyle name="20% - Акцент2 43 3 3" xfId="2493"/>
    <cellStyle name="20% - Акцент2 43 4" xfId="2494"/>
    <cellStyle name="20% - Акцент2 43 4 2" xfId="2495"/>
    <cellStyle name="20% - Акцент2 43 5" xfId="2496"/>
    <cellStyle name="20% - Акцент2 44" xfId="2497"/>
    <cellStyle name="20% - Акцент2 44 2" xfId="2498"/>
    <cellStyle name="20% - Акцент2 44 2 2" xfId="2499"/>
    <cellStyle name="20% - Акцент2 44 2 2 2" xfId="2500"/>
    <cellStyle name="20% - Акцент2 44 2 3" xfId="2501"/>
    <cellStyle name="20% - Акцент2 44 3" xfId="2502"/>
    <cellStyle name="20% - Акцент2 44 3 2" xfId="2503"/>
    <cellStyle name="20% - Акцент2 44 3 2 2" xfId="2504"/>
    <cellStyle name="20% - Акцент2 44 3 3" xfId="2505"/>
    <cellStyle name="20% - Акцент2 44 4" xfId="2506"/>
    <cellStyle name="20% - Акцент2 44 4 2" xfId="2507"/>
    <cellStyle name="20% - Акцент2 44 5" xfId="2508"/>
    <cellStyle name="20% - Акцент2 45" xfId="2509"/>
    <cellStyle name="20% - Акцент2 45 2" xfId="2510"/>
    <cellStyle name="20% - Акцент2 45 2 2" xfId="2511"/>
    <cellStyle name="20% - Акцент2 45 2 2 2" xfId="2512"/>
    <cellStyle name="20% - Акцент2 45 2 3" xfId="2513"/>
    <cellStyle name="20% - Акцент2 45 3" xfId="2514"/>
    <cellStyle name="20% - Акцент2 45 3 2" xfId="2515"/>
    <cellStyle name="20% - Акцент2 45 3 2 2" xfId="2516"/>
    <cellStyle name="20% - Акцент2 45 3 3" xfId="2517"/>
    <cellStyle name="20% - Акцент2 45 4" xfId="2518"/>
    <cellStyle name="20% - Акцент2 45 4 2" xfId="2519"/>
    <cellStyle name="20% - Акцент2 45 5" xfId="2520"/>
    <cellStyle name="20% - Акцент2 46" xfId="2521"/>
    <cellStyle name="20% - Акцент2 46 2" xfId="2522"/>
    <cellStyle name="20% - Акцент2 46 2 2" xfId="2523"/>
    <cellStyle name="20% - Акцент2 46 2 2 2" xfId="2524"/>
    <cellStyle name="20% - Акцент2 46 2 3" xfId="2525"/>
    <cellStyle name="20% - Акцент2 46 3" xfId="2526"/>
    <cellStyle name="20% - Акцент2 46 3 2" xfId="2527"/>
    <cellStyle name="20% - Акцент2 46 3 2 2" xfId="2528"/>
    <cellStyle name="20% - Акцент2 46 3 3" xfId="2529"/>
    <cellStyle name="20% - Акцент2 46 4" xfId="2530"/>
    <cellStyle name="20% - Акцент2 46 4 2" xfId="2531"/>
    <cellStyle name="20% - Акцент2 46 5" xfId="2532"/>
    <cellStyle name="20% - Акцент2 47" xfId="2533"/>
    <cellStyle name="20% - Акцент2 47 2" xfId="2534"/>
    <cellStyle name="20% - Акцент2 47 2 2" xfId="2535"/>
    <cellStyle name="20% - Акцент2 47 2 2 2" xfId="2536"/>
    <cellStyle name="20% - Акцент2 47 2 3" xfId="2537"/>
    <cellStyle name="20% - Акцент2 47 3" xfId="2538"/>
    <cellStyle name="20% - Акцент2 47 3 2" xfId="2539"/>
    <cellStyle name="20% - Акцент2 47 3 2 2" xfId="2540"/>
    <cellStyle name="20% - Акцент2 47 3 3" xfId="2541"/>
    <cellStyle name="20% - Акцент2 47 4" xfId="2542"/>
    <cellStyle name="20% - Акцент2 47 4 2" xfId="2543"/>
    <cellStyle name="20% - Акцент2 47 5" xfId="2544"/>
    <cellStyle name="20% - Акцент2 48" xfId="2545"/>
    <cellStyle name="20% - Акцент2 48 2" xfId="2546"/>
    <cellStyle name="20% - Акцент2 48 2 2" xfId="2547"/>
    <cellStyle name="20% - Акцент2 48 2 2 2" xfId="2548"/>
    <cellStyle name="20% - Акцент2 48 2 3" xfId="2549"/>
    <cellStyle name="20% - Акцент2 48 3" xfId="2550"/>
    <cellStyle name="20% - Акцент2 48 3 2" xfId="2551"/>
    <cellStyle name="20% - Акцент2 48 3 2 2" xfId="2552"/>
    <cellStyle name="20% - Акцент2 48 3 3" xfId="2553"/>
    <cellStyle name="20% - Акцент2 48 4" xfId="2554"/>
    <cellStyle name="20% - Акцент2 48 4 2" xfId="2555"/>
    <cellStyle name="20% - Акцент2 48 5" xfId="2556"/>
    <cellStyle name="20% - Акцент2 49" xfId="2557"/>
    <cellStyle name="20% - Акцент2 49 2" xfId="2558"/>
    <cellStyle name="20% - Акцент2 49 2 2" xfId="2559"/>
    <cellStyle name="20% - Акцент2 49 2 2 2" xfId="2560"/>
    <cellStyle name="20% - Акцент2 49 2 3" xfId="2561"/>
    <cellStyle name="20% - Акцент2 49 3" xfId="2562"/>
    <cellStyle name="20% - Акцент2 49 3 2" xfId="2563"/>
    <cellStyle name="20% - Акцент2 49 3 2 2" xfId="2564"/>
    <cellStyle name="20% - Акцент2 49 3 3" xfId="2565"/>
    <cellStyle name="20% - Акцент2 49 4" xfId="2566"/>
    <cellStyle name="20% - Акцент2 49 4 2" xfId="2567"/>
    <cellStyle name="20% - Акцент2 49 5" xfId="2568"/>
    <cellStyle name="20% - Акцент2 5" xfId="2569"/>
    <cellStyle name="20% - Акцент2 5 2" xfId="2570"/>
    <cellStyle name="20% - Акцент2 5 2 2" xfId="2571"/>
    <cellStyle name="20% - Акцент2 5 2 2 2" xfId="2572"/>
    <cellStyle name="20% - Акцент2 5 2 2 2 2" xfId="2573"/>
    <cellStyle name="20% - Акцент2 5 2 2 3" xfId="2574"/>
    <cellStyle name="20% - Акцент2 5 2 3" xfId="2575"/>
    <cellStyle name="20% - Акцент2 5 2 3 2" xfId="2576"/>
    <cellStyle name="20% - Акцент2 5 2 3 2 2" xfId="2577"/>
    <cellStyle name="20% - Акцент2 5 2 3 3" xfId="2578"/>
    <cellStyle name="20% - Акцент2 5 2 4" xfId="2579"/>
    <cellStyle name="20% - Акцент2 5 2 4 2" xfId="2580"/>
    <cellStyle name="20% - Акцент2 5 2 5" xfId="2581"/>
    <cellStyle name="20% - Акцент2 5 3" xfId="2582"/>
    <cellStyle name="20% - Акцент2 5 3 2" xfId="2583"/>
    <cellStyle name="20% - Акцент2 5 3 2 2" xfId="2584"/>
    <cellStyle name="20% - Акцент2 5 3 2 2 2" xfId="2585"/>
    <cellStyle name="20% - Акцент2 5 3 2 3" xfId="2586"/>
    <cellStyle name="20% - Акцент2 5 3 3" xfId="2587"/>
    <cellStyle name="20% - Акцент2 5 3 3 2" xfId="2588"/>
    <cellStyle name="20% - Акцент2 5 3 3 2 2" xfId="2589"/>
    <cellStyle name="20% - Акцент2 5 3 3 3" xfId="2590"/>
    <cellStyle name="20% - Акцент2 5 3 4" xfId="2591"/>
    <cellStyle name="20% - Акцент2 5 3 4 2" xfId="2592"/>
    <cellStyle name="20% - Акцент2 5 3 5" xfId="2593"/>
    <cellStyle name="20% - Акцент2 5 4" xfId="2594"/>
    <cellStyle name="20% - Акцент2 5 4 2" xfId="2595"/>
    <cellStyle name="20% - Акцент2 5 4 2 2" xfId="2596"/>
    <cellStyle name="20% - Акцент2 5 4 2 2 2" xfId="2597"/>
    <cellStyle name="20% - Акцент2 5 4 2 3" xfId="2598"/>
    <cellStyle name="20% - Акцент2 5 4 3" xfId="2599"/>
    <cellStyle name="20% - Акцент2 5 4 3 2" xfId="2600"/>
    <cellStyle name="20% - Акцент2 5 4 3 2 2" xfId="2601"/>
    <cellStyle name="20% - Акцент2 5 4 3 3" xfId="2602"/>
    <cellStyle name="20% - Акцент2 5 4 4" xfId="2603"/>
    <cellStyle name="20% - Акцент2 5 4 4 2" xfId="2604"/>
    <cellStyle name="20% - Акцент2 5 4 5" xfId="2605"/>
    <cellStyle name="20% - Акцент2 5 5" xfId="2606"/>
    <cellStyle name="20% - Акцент2 5 5 2" xfId="2607"/>
    <cellStyle name="20% - Акцент2 5 5 2 2" xfId="2608"/>
    <cellStyle name="20% - Акцент2 5 5 2 2 2" xfId="2609"/>
    <cellStyle name="20% - Акцент2 5 5 2 3" xfId="2610"/>
    <cellStyle name="20% - Акцент2 5 5 3" xfId="2611"/>
    <cellStyle name="20% - Акцент2 5 5 3 2" xfId="2612"/>
    <cellStyle name="20% - Акцент2 5 5 3 2 2" xfId="2613"/>
    <cellStyle name="20% - Акцент2 5 5 3 3" xfId="2614"/>
    <cellStyle name="20% - Акцент2 5 5 4" xfId="2615"/>
    <cellStyle name="20% - Акцент2 5 5 4 2" xfId="2616"/>
    <cellStyle name="20% - Акцент2 5 5 5" xfId="2617"/>
    <cellStyle name="20% - Акцент2 5 6" xfId="2618"/>
    <cellStyle name="20% - Акцент2 5 6 2" xfId="2619"/>
    <cellStyle name="20% - Акцент2 5 6 2 2" xfId="2620"/>
    <cellStyle name="20% - Акцент2 5 6 3" xfId="2621"/>
    <cellStyle name="20% - Акцент2 5 7" xfId="2622"/>
    <cellStyle name="20% - Акцент2 5 7 2" xfId="2623"/>
    <cellStyle name="20% - Акцент2 5 7 2 2" xfId="2624"/>
    <cellStyle name="20% - Акцент2 5 7 3" xfId="2625"/>
    <cellStyle name="20% - Акцент2 5 8" xfId="2626"/>
    <cellStyle name="20% - Акцент2 5 8 2" xfId="2627"/>
    <cellStyle name="20% - Акцент2 5 9" xfId="2628"/>
    <cellStyle name="20% - Акцент2 50" xfId="2629"/>
    <cellStyle name="20% - Акцент2 50 2" xfId="2630"/>
    <cellStyle name="20% - Акцент2 50 2 2" xfId="2631"/>
    <cellStyle name="20% - Акцент2 50 2 2 2" xfId="2632"/>
    <cellStyle name="20% - Акцент2 50 2 3" xfId="2633"/>
    <cellStyle name="20% - Акцент2 50 3" xfId="2634"/>
    <cellStyle name="20% - Акцент2 50 3 2" xfId="2635"/>
    <cellStyle name="20% - Акцент2 50 3 2 2" xfId="2636"/>
    <cellStyle name="20% - Акцент2 50 3 3" xfId="2637"/>
    <cellStyle name="20% - Акцент2 50 4" xfId="2638"/>
    <cellStyle name="20% - Акцент2 50 4 2" xfId="2639"/>
    <cellStyle name="20% - Акцент2 50 5" xfId="2640"/>
    <cellStyle name="20% - Акцент2 51" xfId="2641"/>
    <cellStyle name="20% - Акцент2 51 2" xfId="2642"/>
    <cellStyle name="20% - Акцент2 51 2 2" xfId="2643"/>
    <cellStyle name="20% - Акцент2 51 2 2 2" xfId="2644"/>
    <cellStyle name="20% - Акцент2 51 2 3" xfId="2645"/>
    <cellStyle name="20% - Акцент2 51 3" xfId="2646"/>
    <cellStyle name="20% - Акцент2 51 3 2" xfId="2647"/>
    <cellStyle name="20% - Акцент2 51 3 2 2" xfId="2648"/>
    <cellStyle name="20% - Акцент2 51 3 3" xfId="2649"/>
    <cellStyle name="20% - Акцент2 51 4" xfId="2650"/>
    <cellStyle name="20% - Акцент2 51 4 2" xfId="2651"/>
    <cellStyle name="20% - Акцент2 51 5" xfId="2652"/>
    <cellStyle name="20% - Акцент2 52" xfId="2653"/>
    <cellStyle name="20% - Акцент2 52 2" xfId="2654"/>
    <cellStyle name="20% - Акцент2 52 2 2" xfId="2655"/>
    <cellStyle name="20% - Акцент2 52 2 2 2" xfId="2656"/>
    <cellStyle name="20% - Акцент2 52 2 3" xfId="2657"/>
    <cellStyle name="20% - Акцент2 52 3" xfId="2658"/>
    <cellStyle name="20% - Акцент2 52 3 2" xfId="2659"/>
    <cellStyle name="20% - Акцент2 52 3 2 2" xfId="2660"/>
    <cellStyle name="20% - Акцент2 52 3 3" xfId="2661"/>
    <cellStyle name="20% - Акцент2 52 4" xfId="2662"/>
    <cellStyle name="20% - Акцент2 52 4 2" xfId="2663"/>
    <cellStyle name="20% - Акцент2 52 5" xfId="2664"/>
    <cellStyle name="20% - Акцент2 53" xfId="2665"/>
    <cellStyle name="20% - Акцент2 53 2" xfId="2666"/>
    <cellStyle name="20% - Акцент2 53 2 2" xfId="2667"/>
    <cellStyle name="20% - Акцент2 53 2 2 2" xfId="2668"/>
    <cellStyle name="20% - Акцент2 53 2 3" xfId="2669"/>
    <cellStyle name="20% - Акцент2 53 3" xfId="2670"/>
    <cellStyle name="20% - Акцент2 53 3 2" xfId="2671"/>
    <cellStyle name="20% - Акцент2 53 3 2 2" xfId="2672"/>
    <cellStyle name="20% - Акцент2 53 3 3" xfId="2673"/>
    <cellStyle name="20% - Акцент2 53 4" xfId="2674"/>
    <cellStyle name="20% - Акцент2 53 4 2" xfId="2675"/>
    <cellStyle name="20% - Акцент2 53 5" xfId="2676"/>
    <cellStyle name="20% - Акцент2 54" xfId="2677"/>
    <cellStyle name="20% - Акцент2 54 2" xfId="2678"/>
    <cellStyle name="20% - Акцент2 54 2 2" xfId="2679"/>
    <cellStyle name="20% - Акцент2 54 2 2 2" xfId="2680"/>
    <cellStyle name="20% - Акцент2 54 2 3" xfId="2681"/>
    <cellStyle name="20% - Акцент2 54 3" xfId="2682"/>
    <cellStyle name="20% - Акцент2 54 3 2" xfId="2683"/>
    <cellStyle name="20% - Акцент2 54 3 2 2" xfId="2684"/>
    <cellStyle name="20% - Акцент2 54 3 3" xfId="2685"/>
    <cellStyle name="20% - Акцент2 54 4" xfId="2686"/>
    <cellStyle name="20% - Акцент2 54 4 2" xfId="2687"/>
    <cellStyle name="20% - Акцент2 54 5" xfId="2688"/>
    <cellStyle name="20% - Акцент2 55" xfId="2689"/>
    <cellStyle name="20% - Акцент2 55 2" xfId="2690"/>
    <cellStyle name="20% - Акцент2 55 2 2" xfId="2691"/>
    <cellStyle name="20% - Акцент2 55 2 2 2" xfId="2692"/>
    <cellStyle name="20% - Акцент2 55 2 3" xfId="2693"/>
    <cellStyle name="20% - Акцент2 55 3" xfId="2694"/>
    <cellStyle name="20% - Акцент2 55 3 2" xfId="2695"/>
    <cellStyle name="20% - Акцент2 55 3 2 2" xfId="2696"/>
    <cellStyle name="20% - Акцент2 55 3 3" xfId="2697"/>
    <cellStyle name="20% - Акцент2 55 4" xfId="2698"/>
    <cellStyle name="20% - Акцент2 55 4 2" xfId="2699"/>
    <cellStyle name="20% - Акцент2 55 5" xfId="2700"/>
    <cellStyle name="20% - Акцент2 56" xfId="2701"/>
    <cellStyle name="20% - Акцент2 56 2" xfId="2702"/>
    <cellStyle name="20% - Акцент2 56 2 2" xfId="2703"/>
    <cellStyle name="20% - Акцент2 56 2 2 2" xfId="2704"/>
    <cellStyle name="20% - Акцент2 56 2 3" xfId="2705"/>
    <cellStyle name="20% - Акцент2 56 3" xfId="2706"/>
    <cellStyle name="20% - Акцент2 56 3 2" xfId="2707"/>
    <cellStyle name="20% - Акцент2 56 3 2 2" xfId="2708"/>
    <cellStyle name="20% - Акцент2 56 3 3" xfId="2709"/>
    <cellStyle name="20% - Акцент2 56 4" xfId="2710"/>
    <cellStyle name="20% - Акцент2 56 4 2" xfId="2711"/>
    <cellStyle name="20% - Акцент2 56 5" xfId="2712"/>
    <cellStyle name="20% - Акцент2 57" xfId="2713"/>
    <cellStyle name="20% - Акцент2 57 2" xfId="2714"/>
    <cellStyle name="20% - Акцент2 57 2 2" xfId="2715"/>
    <cellStyle name="20% - Акцент2 57 2 2 2" xfId="2716"/>
    <cellStyle name="20% - Акцент2 57 2 3" xfId="2717"/>
    <cellStyle name="20% - Акцент2 57 3" xfId="2718"/>
    <cellStyle name="20% - Акцент2 57 3 2" xfId="2719"/>
    <cellStyle name="20% - Акцент2 57 3 2 2" xfId="2720"/>
    <cellStyle name="20% - Акцент2 57 3 3" xfId="2721"/>
    <cellStyle name="20% - Акцент2 57 4" xfId="2722"/>
    <cellStyle name="20% - Акцент2 57 4 2" xfId="2723"/>
    <cellStyle name="20% - Акцент2 57 5" xfId="2724"/>
    <cellStyle name="20% - Акцент2 58" xfId="2725"/>
    <cellStyle name="20% - Акцент2 58 2" xfId="2726"/>
    <cellStyle name="20% - Акцент2 58 2 2" xfId="2727"/>
    <cellStyle name="20% - Акцент2 58 2 2 2" xfId="2728"/>
    <cellStyle name="20% - Акцент2 58 2 3" xfId="2729"/>
    <cellStyle name="20% - Акцент2 58 3" xfId="2730"/>
    <cellStyle name="20% - Акцент2 58 3 2" xfId="2731"/>
    <cellStyle name="20% - Акцент2 58 3 2 2" xfId="2732"/>
    <cellStyle name="20% - Акцент2 58 3 3" xfId="2733"/>
    <cellStyle name="20% - Акцент2 58 4" xfId="2734"/>
    <cellStyle name="20% - Акцент2 58 4 2" xfId="2735"/>
    <cellStyle name="20% - Акцент2 58 5" xfId="2736"/>
    <cellStyle name="20% - Акцент2 59" xfId="2737"/>
    <cellStyle name="20% - Акцент2 59 2" xfId="2738"/>
    <cellStyle name="20% - Акцент2 59 2 2" xfId="2739"/>
    <cellStyle name="20% - Акцент2 59 2 2 2" xfId="2740"/>
    <cellStyle name="20% - Акцент2 59 2 3" xfId="2741"/>
    <cellStyle name="20% - Акцент2 59 3" xfId="2742"/>
    <cellStyle name="20% - Акцент2 59 3 2" xfId="2743"/>
    <cellStyle name="20% - Акцент2 59 3 2 2" xfId="2744"/>
    <cellStyle name="20% - Акцент2 59 3 3" xfId="2745"/>
    <cellStyle name="20% - Акцент2 59 4" xfId="2746"/>
    <cellStyle name="20% - Акцент2 59 4 2" xfId="2747"/>
    <cellStyle name="20% - Акцент2 59 5" xfId="2748"/>
    <cellStyle name="20% - Акцент2 6" xfId="2749"/>
    <cellStyle name="20% - Акцент2 6 2" xfId="2750"/>
    <cellStyle name="20% - Акцент2 6 2 2" xfId="2751"/>
    <cellStyle name="20% - Акцент2 6 2 2 2" xfId="2752"/>
    <cellStyle name="20% - Акцент2 6 2 2 2 2" xfId="2753"/>
    <cellStyle name="20% - Акцент2 6 2 2 3" xfId="2754"/>
    <cellStyle name="20% - Акцент2 6 2 3" xfId="2755"/>
    <cellStyle name="20% - Акцент2 6 2 3 2" xfId="2756"/>
    <cellStyle name="20% - Акцент2 6 2 3 2 2" xfId="2757"/>
    <cellStyle name="20% - Акцент2 6 2 3 3" xfId="2758"/>
    <cellStyle name="20% - Акцент2 6 2 4" xfId="2759"/>
    <cellStyle name="20% - Акцент2 6 2 4 2" xfId="2760"/>
    <cellStyle name="20% - Акцент2 6 2 5" xfId="2761"/>
    <cellStyle name="20% - Акцент2 6 3" xfId="2762"/>
    <cellStyle name="20% - Акцент2 6 3 2" xfId="2763"/>
    <cellStyle name="20% - Акцент2 6 3 2 2" xfId="2764"/>
    <cellStyle name="20% - Акцент2 6 3 2 2 2" xfId="2765"/>
    <cellStyle name="20% - Акцент2 6 3 2 3" xfId="2766"/>
    <cellStyle name="20% - Акцент2 6 3 3" xfId="2767"/>
    <cellStyle name="20% - Акцент2 6 3 3 2" xfId="2768"/>
    <cellStyle name="20% - Акцент2 6 3 3 2 2" xfId="2769"/>
    <cellStyle name="20% - Акцент2 6 3 3 3" xfId="2770"/>
    <cellStyle name="20% - Акцент2 6 3 4" xfId="2771"/>
    <cellStyle name="20% - Акцент2 6 3 4 2" xfId="2772"/>
    <cellStyle name="20% - Акцент2 6 3 5" xfId="2773"/>
    <cellStyle name="20% - Акцент2 6 4" xfId="2774"/>
    <cellStyle name="20% - Акцент2 6 4 2" xfId="2775"/>
    <cellStyle name="20% - Акцент2 6 4 2 2" xfId="2776"/>
    <cellStyle name="20% - Акцент2 6 4 2 2 2" xfId="2777"/>
    <cellStyle name="20% - Акцент2 6 4 2 3" xfId="2778"/>
    <cellStyle name="20% - Акцент2 6 4 3" xfId="2779"/>
    <cellStyle name="20% - Акцент2 6 4 3 2" xfId="2780"/>
    <cellStyle name="20% - Акцент2 6 4 3 2 2" xfId="2781"/>
    <cellStyle name="20% - Акцент2 6 4 3 3" xfId="2782"/>
    <cellStyle name="20% - Акцент2 6 4 4" xfId="2783"/>
    <cellStyle name="20% - Акцент2 6 4 4 2" xfId="2784"/>
    <cellStyle name="20% - Акцент2 6 4 5" xfId="2785"/>
    <cellStyle name="20% - Акцент2 6 5" xfId="2786"/>
    <cellStyle name="20% - Акцент2 6 5 2" xfId="2787"/>
    <cellStyle name="20% - Акцент2 6 5 2 2" xfId="2788"/>
    <cellStyle name="20% - Акцент2 6 5 2 2 2" xfId="2789"/>
    <cellStyle name="20% - Акцент2 6 5 2 3" xfId="2790"/>
    <cellStyle name="20% - Акцент2 6 5 3" xfId="2791"/>
    <cellStyle name="20% - Акцент2 6 5 3 2" xfId="2792"/>
    <cellStyle name="20% - Акцент2 6 5 3 2 2" xfId="2793"/>
    <cellStyle name="20% - Акцент2 6 5 3 3" xfId="2794"/>
    <cellStyle name="20% - Акцент2 6 5 4" xfId="2795"/>
    <cellStyle name="20% - Акцент2 6 5 4 2" xfId="2796"/>
    <cellStyle name="20% - Акцент2 6 5 5" xfId="2797"/>
    <cellStyle name="20% - Акцент2 6 6" xfId="2798"/>
    <cellStyle name="20% - Акцент2 6 6 2" xfId="2799"/>
    <cellStyle name="20% - Акцент2 6 6 2 2" xfId="2800"/>
    <cellStyle name="20% - Акцент2 6 6 3" xfId="2801"/>
    <cellStyle name="20% - Акцент2 6 7" xfId="2802"/>
    <cellStyle name="20% - Акцент2 6 7 2" xfId="2803"/>
    <cellStyle name="20% - Акцент2 6 7 2 2" xfId="2804"/>
    <cellStyle name="20% - Акцент2 6 7 3" xfId="2805"/>
    <cellStyle name="20% - Акцент2 6 8" xfId="2806"/>
    <cellStyle name="20% - Акцент2 6 8 2" xfId="2807"/>
    <cellStyle name="20% - Акцент2 6 9" xfId="2808"/>
    <cellStyle name="20% - Акцент2 60" xfId="2809"/>
    <cellStyle name="20% - Акцент2 60 2" xfId="2810"/>
    <cellStyle name="20% - Акцент2 60 2 2" xfId="2811"/>
    <cellStyle name="20% - Акцент2 60 2 2 2" xfId="2812"/>
    <cellStyle name="20% - Акцент2 60 2 3" xfId="2813"/>
    <cellStyle name="20% - Акцент2 60 3" xfId="2814"/>
    <cellStyle name="20% - Акцент2 60 3 2" xfId="2815"/>
    <cellStyle name="20% - Акцент2 60 3 2 2" xfId="2816"/>
    <cellStyle name="20% - Акцент2 60 3 3" xfId="2817"/>
    <cellStyle name="20% - Акцент2 60 4" xfId="2818"/>
    <cellStyle name="20% - Акцент2 60 4 2" xfId="2819"/>
    <cellStyle name="20% - Акцент2 60 5" xfId="2820"/>
    <cellStyle name="20% - Акцент2 61" xfId="2821"/>
    <cellStyle name="20% - Акцент2 61 2" xfId="2822"/>
    <cellStyle name="20% - Акцент2 61 2 2" xfId="2823"/>
    <cellStyle name="20% - Акцент2 61 2 2 2" xfId="2824"/>
    <cellStyle name="20% - Акцент2 61 2 3" xfId="2825"/>
    <cellStyle name="20% - Акцент2 61 3" xfId="2826"/>
    <cellStyle name="20% - Акцент2 61 3 2" xfId="2827"/>
    <cellStyle name="20% - Акцент2 61 3 2 2" xfId="2828"/>
    <cellStyle name="20% - Акцент2 61 3 3" xfId="2829"/>
    <cellStyle name="20% - Акцент2 61 4" xfId="2830"/>
    <cellStyle name="20% - Акцент2 61 4 2" xfId="2831"/>
    <cellStyle name="20% - Акцент2 61 5" xfId="2832"/>
    <cellStyle name="20% - Акцент2 62" xfId="2833"/>
    <cellStyle name="20% - Акцент2 62 2" xfId="2834"/>
    <cellStyle name="20% - Акцент2 62 2 2" xfId="2835"/>
    <cellStyle name="20% - Акцент2 62 2 2 2" xfId="2836"/>
    <cellStyle name="20% - Акцент2 62 2 3" xfId="2837"/>
    <cellStyle name="20% - Акцент2 62 3" xfId="2838"/>
    <cellStyle name="20% - Акцент2 62 3 2" xfId="2839"/>
    <cellStyle name="20% - Акцент2 62 3 2 2" xfId="2840"/>
    <cellStyle name="20% - Акцент2 62 3 3" xfId="2841"/>
    <cellStyle name="20% - Акцент2 62 4" xfId="2842"/>
    <cellStyle name="20% - Акцент2 62 4 2" xfId="2843"/>
    <cellStyle name="20% - Акцент2 62 5" xfId="2844"/>
    <cellStyle name="20% - Акцент2 63" xfId="2845"/>
    <cellStyle name="20% - Акцент2 63 2" xfId="2846"/>
    <cellStyle name="20% - Акцент2 63 2 2" xfId="2847"/>
    <cellStyle name="20% - Акцент2 63 2 2 2" xfId="2848"/>
    <cellStyle name="20% - Акцент2 63 2 3" xfId="2849"/>
    <cellStyle name="20% - Акцент2 63 3" xfId="2850"/>
    <cellStyle name="20% - Акцент2 63 3 2" xfId="2851"/>
    <cellStyle name="20% - Акцент2 63 3 2 2" xfId="2852"/>
    <cellStyle name="20% - Акцент2 63 3 3" xfId="2853"/>
    <cellStyle name="20% - Акцент2 63 4" xfId="2854"/>
    <cellStyle name="20% - Акцент2 63 4 2" xfId="2855"/>
    <cellStyle name="20% - Акцент2 63 5" xfId="2856"/>
    <cellStyle name="20% - Акцент2 64" xfId="2857"/>
    <cellStyle name="20% - Акцент2 64 2" xfId="2858"/>
    <cellStyle name="20% - Акцент2 64 2 2" xfId="2859"/>
    <cellStyle name="20% - Акцент2 64 2 2 2" xfId="2860"/>
    <cellStyle name="20% - Акцент2 64 2 3" xfId="2861"/>
    <cellStyle name="20% - Акцент2 64 3" xfId="2862"/>
    <cellStyle name="20% - Акцент2 64 3 2" xfId="2863"/>
    <cellStyle name="20% - Акцент2 64 3 2 2" xfId="2864"/>
    <cellStyle name="20% - Акцент2 64 3 3" xfId="2865"/>
    <cellStyle name="20% - Акцент2 64 4" xfId="2866"/>
    <cellStyle name="20% - Акцент2 64 4 2" xfId="2867"/>
    <cellStyle name="20% - Акцент2 64 5" xfId="2868"/>
    <cellStyle name="20% - Акцент2 65" xfId="2869"/>
    <cellStyle name="20% - Акцент2 65 2" xfId="2870"/>
    <cellStyle name="20% - Акцент2 65 2 2" xfId="2871"/>
    <cellStyle name="20% - Акцент2 65 2 2 2" xfId="2872"/>
    <cellStyle name="20% - Акцент2 65 2 3" xfId="2873"/>
    <cellStyle name="20% - Акцент2 65 3" xfId="2874"/>
    <cellStyle name="20% - Акцент2 65 3 2" xfId="2875"/>
    <cellStyle name="20% - Акцент2 65 3 2 2" xfId="2876"/>
    <cellStyle name="20% - Акцент2 65 3 3" xfId="2877"/>
    <cellStyle name="20% - Акцент2 65 4" xfId="2878"/>
    <cellStyle name="20% - Акцент2 65 4 2" xfId="2879"/>
    <cellStyle name="20% - Акцент2 65 5" xfId="2880"/>
    <cellStyle name="20% - Акцент2 66" xfId="2881"/>
    <cellStyle name="20% - Акцент2 66 2" xfId="2882"/>
    <cellStyle name="20% - Акцент2 66 2 2" xfId="2883"/>
    <cellStyle name="20% - Акцент2 66 2 2 2" xfId="2884"/>
    <cellStyle name="20% - Акцент2 66 2 3" xfId="2885"/>
    <cellStyle name="20% - Акцент2 66 3" xfId="2886"/>
    <cellStyle name="20% - Акцент2 66 3 2" xfId="2887"/>
    <cellStyle name="20% - Акцент2 66 3 2 2" xfId="2888"/>
    <cellStyle name="20% - Акцент2 66 3 3" xfId="2889"/>
    <cellStyle name="20% - Акцент2 66 4" xfId="2890"/>
    <cellStyle name="20% - Акцент2 66 4 2" xfId="2891"/>
    <cellStyle name="20% - Акцент2 66 5" xfId="2892"/>
    <cellStyle name="20% - Акцент2 67" xfId="2893"/>
    <cellStyle name="20% - Акцент2 67 2" xfId="2894"/>
    <cellStyle name="20% - Акцент2 67 2 2" xfId="2895"/>
    <cellStyle name="20% - Акцент2 67 2 2 2" xfId="2896"/>
    <cellStyle name="20% - Акцент2 67 2 3" xfId="2897"/>
    <cellStyle name="20% - Акцент2 67 3" xfId="2898"/>
    <cellStyle name="20% - Акцент2 67 3 2" xfId="2899"/>
    <cellStyle name="20% - Акцент2 67 3 2 2" xfId="2900"/>
    <cellStyle name="20% - Акцент2 67 3 3" xfId="2901"/>
    <cellStyle name="20% - Акцент2 67 4" xfId="2902"/>
    <cellStyle name="20% - Акцент2 67 4 2" xfId="2903"/>
    <cellStyle name="20% - Акцент2 67 5" xfId="2904"/>
    <cellStyle name="20% - Акцент2 68" xfId="2905"/>
    <cellStyle name="20% - Акцент2 68 2" xfId="2906"/>
    <cellStyle name="20% - Акцент2 68 2 2" xfId="2907"/>
    <cellStyle name="20% - Акцент2 68 2 2 2" xfId="2908"/>
    <cellStyle name="20% - Акцент2 68 2 3" xfId="2909"/>
    <cellStyle name="20% - Акцент2 68 3" xfId="2910"/>
    <cellStyle name="20% - Акцент2 68 3 2" xfId="2911"/>
    <cellStyle name="20% - Акцент2 68 3 2 2" xfId="2912"/>
    <cellStyle name="20% - Акцент2 68 3 3" xfId="2913"/>
    <cellStyle name="20% - Акцент2 68 4" xfId="2914"/>
    <cellStyle name="20% - Акцент2 68 4 2" xfId="2915"/>
    <cellStyle name="20% - Акцент2 68 5" xfId="2916"/>
    <cellStyle name="20% - Акцент2 69" xfId="2917"/>
    <cellStyle name="20% - Акцент2 69 2" xfId="2918"/>
    <cellStyle name="20% - Акцент2 69 2 2" xfId="2919"/>
    <cellStyle name="20% - Акцент2 69 2 2 2" xfId="2920"/>
    <cellStyle name="20% - Акцент2 69 2 3" xfId="2921"/>
    <cellStyle name="20% - Акцент2 69 3" xfId="2922"/>
    <cellStyle name="20% - Акцент2 69 3 2" xfId="2923"/>
    <cellStyle name="20% - Акцент2 69 3 2 2" xfId="2924"/>
    <cellStyle name="20% - Акцент2 69 3 3" xfId="2925"/>
    <cellStyle name="20% - Акцент2 69 4" xfId="2926"/>
    <cellStyle name="20% - Акцент2 69 4 2" xfId="2927"/>
    <cellStyle name="20% - Акцент2 69 5" xfId="2928"/>
    <cellStyle name="20% - Акцент2 7" xfId="2929"/>
    <cellStyle name="20% - Акцент2 7 2" xfId="2930"/>
    <cellStyle name="20% - Акцент2 7 2 2" xfId="2931"/>
    <cellStyle name="20% - Акцент2 7 2 2 2" xfId="2932"/>
    <cellStyle name="20% - Акцент2 7 2 2 2 2" xfId="2933"/>
    <cellStyle name="20% - Акцент2 7 2 2 3" xfId="2934"/>
    <cellStyle name="20% - Акцент2 7 2 3" xfId="2935"/>
    <cellStyle name="20% - Акцент2 7 2 3 2" xfId="2936"/>
    <cellStyle name="20% - Акцент2 7 2 3 2 2" xfId="2937"/>
    <cellStyle name="20% - Акцент2 7 2 3 3" xfId="2938"/>
    <cellStyle name="20% - Акцент2 7 2 4" xfId="2939"/>
    <cellStyle name="20% - Акцент2 7 2 4 2" xfId="2940"/>
    <cellStyle name="20% - Акцент2 7 2 5" xfId="2941"/>
    <cellStyle name="20% - Акцент2 7 3" xfId="2942"/>
    <cellStyle name="20% - Акцент2 7 3 2" xfId="2943"/>
    <cellStyle name="20% - Акцент2 7 3 2 2" xfId="2944"/>
    <cellStyle name="20% - Акцент2 7 3 2 2 2" xfId="2945"/>
    <cellStyle name="20% - Акцент2 7 3 2 3" xfId="2946"/>
    <cellStyle name="20% - Акцент2 7 3 3" xfId="2947"/>
    <cellStyle name="20% - Акцент2 7 3 3 2" xfId="2948"/>
    <cellStyle name="20% - Акцент2 7 3 3 2 2" xfId="2949"/>
    <cellStyle name="20% - Акцент2 7 3 3 3" xfId="2950"/>
    <cellStyle name="20% - Акцент2 7 3 4" xfId="2951"/>
    <cellStyle name="20% - Акцент2 7 3 4 2" xfId="2952"/>
    <cellStyle name="20% - Акцент2 7 3 5" xfId="2953"/>
    <cellStyle name="20% - Акцент2 7 4" xfId="2954"/>
    <cellStyle name="20% - Акцент2 7 4 2" xfId="2955"/>
    <cellStyle name="20% - Акцент2 7 4 2 2" xfId="2956"/>
    <cellStyle name="20% - Акцент2 7 4 2 2 2" xfId="2957"/>
    <cellStyle name="20% - Акцент2 7 4 2 3" xfId="2958"/>
    <cellStyle name="20% - Акцент2 7 4 3" xfId="2959"/>
    <cellStyle name="20% - Акцент2 7 4 3 2" xfId="2960"/>
    <cellStyle name="20% - Акцент2 7 4 3 2 2" xfId="2961"/>
    <cellStyle name="20% - Акцент2 7 4 3 3" xfId="2962"/>
    <cellStyle name="20% - Акцент2 7 4 4" xfId="2963"/>
    <cellStyle name="20% - Акцент2 7 4 4 2" xfId="2964"/>
    <cellStyle name="20% - Акцент2 7 4 5" xfId="2965"/>
    <cellStyle name="20% - Акцент2 7 5" xfId="2966"/>
    <cellStyle name="20% - Акцент2 7 5 2" xfId="2967"/>
    <cellStyle name="20% - Акцент2 7 5 2 2" xfId="2968"/>
    <cellStyle name="20% - Акцент2 7 5 2 2 2" xfId="2969"/>
    <cellStyle name="20% - Акцент2 7 5 2 3" xfId="2970"/>
    <cellStyle name="20% - Акцент2 7 5 3" xfId="2971"/>
    <cellStyle name="20% - Акцент2 7 5 3 2" xfId="2972"/>
    <cellStyle name="20% - Акцент2 7 5 3 2 2" xfId="2973"/>
    <cellStyle name="20% - Акцент2 7 5 3 3" xfId="2974"/>
    <cellStyle name="20% - Акцент2 7 5 4" xfId="2975"/>
    <cellStyle name="20% - Акцент2 7 5 4 2" xfId="2976"/>
    <cellStyle name="20% - Акцент2 7 5 5" xfId="2977"/>
    <cellStyle name="20% - Акцент2 7 6" xfId="2978"/>
    <cellStyle name="20% - Акцент2 7 6 2" xfId="2979"/>
    <cellStyle name="20% - Акцент2 7 6 2 2" xfId="2980"/>
    <cellStyle name="20% - Акцент2 7 6 3" xfId="2981"/>
    <cellStyle name="20% - Акцент2 7 7" xfId="2982"/>
    <cellStyle name="20% - Акцент2 7 7 2" xfId="2983"/>
    <cellStyle name="20% - Акцент2 7 7 2 2" xfId="2984"/>
    <cellStyle name="20% - Акцент2 7 7 3" xfId="2985"/>
    <cellStyle name="20% - Акцент2 7 8" xfId="2986"/>
    <cellStyle name="20% - Акцент2 7 8 2" xfId="2987"/>
    <cellStyle name="20% - Акцент2 7 9" xfId="2988"/>
    <cellStyle name="20% - Акцент2 70" xfId="2989"/>
    <cellStyle name="20% - Акцент2 70 2" xfId="2990"/>
    <cellStyle name="20% - Акцент2 70 2 2" xfId="2991"/>
    <cellStyle name="20% - Акцент2 70 2 2 2" xfId="2992"/>
    <cellStyle name="20% - Акцент2 70 2 3" xfId="2993"/>
    <cellStyle name="20% - Акцент2 70 3" xfId="2994"/>
    <cellStyle name="20% - Акцент2 70 3 2" xfId="2995"/>
    <cellStyle name="20% - Акцент2 70 3 2 2" xfId="2996"/>
    <cellStyle name="20% - Акцент2 70 3 3" xfId="2997"/>
    <cellStyle name="20% - Акцент2 70 4" xfId="2998"/>
    <cellStyle name="20% - Акцент2 70 4 2" xfId="2999"/>
    <cellStyle name="20% - Акцент2 70 5" xfId="3000"/>
    <cellStyle name="20% - Акцент2 71" xfId="3001"/>
    <cellStyle name="20% - Акцент2 71 2" xfId="3002"/>
    <cellStyle name="20% - Акцент2 71 2 2" xfId="3003"/>
    <cellStyle name="20% - Акцент2 71 2 2 2" xfId="3004"/>
    <cellStyle name="20% - Акцент2 71 2 3" xfId="3005"/>
    <cellStyle name="20% - Акцент2 71 3" xfId="3006"/>
    <cellStyle name="20% - Акцент2 71 3 2" xfId="3007"/>
    <cellStyle name="20% - Акцент2 71 3 2 2" xfId="3008"/>
    <cellStyle name="20% - Акцент2 71 3 3" xfId="3009"/>
    <cellStyle name="20% - Акцент2 71 4" xfId="3010"/>
    <cellStyle name="20% - Акцент2 71 4 2" xfId="3011"/>
    <cellStyle name="20% - Акцент2 71 5" xfId="3012"/>
    <cellStyle name="20% - Акцент2 72" xfId="3013"/>
    <cellStyle name="20% - Акцент2 72 2" xfId="3014"/>
    <cellStyle name="20% - Акцент2 72 2 2" xfId="3015"/>
    <cellStyle name="20% - Акцент2 72 2 2 2" xfId="3016"/>
    <cellStyle name="20% - Акцент2 72 2 3" xfId="3017"/>
    <cellStyle name="20% - Акцент2 72 3" xfId="3018"/>
    <cellStyle name="20% - Акцент2 72 3 2" xfId="3019"/>
    <cellStyle name="20% - Акцент2 72 3 2 2" xfId="3020"/>
    <cellStyle name="20% - Акцент2 72 3 3" xfId="3021"/>
    <cellStyle name="20% - Акцент2 72 4" xfId="3022"/>
    <cellStyle name="20% - Акцент2 72 4 2" xfId="3023"/>
    <cellStyle name="20% - Акцент2 72 5" xfId="3024"/>
    <cellStyle name="20% - Акцент2 73" xfId="3025"/>
    <cellStyle name="20% - Акцент2 73 2" xfId="3026"/>
    <cellStyle name="20% - Акцент2 73 2 2" xfId="3027"/>
    <cellStyle name="20% - Акцент2 73 2 2 2" xfId="3028"/>
    <cellStyle name="20% - Акцент2 73 2 3" xfId="3029"/>
    <cellStyle name="20% - Акцент2 73 3" xfId="3030"/>
    <cellStyle name="20% - Акцент2 73 3 2" xfId="3031"/>
    <cellStyle name="20% - Акцент2 73 3 2 2" xfId="3032"/>
    <cellStyle name="20% - Акцент2 73 3 3" xfId="3033"/>
    <cellStyle name="20% - Акцент2 73 4" xfId="3034"/>
    <cellStyle name="20% - Акцент2 73 4 2" xfId="3035"/>
    <cellStyle name="20% - Акцент2 73 5" xfId="3036"/>
    <cellStyle name="20% - Акцент2 74" xfId="3037"/>
    <cellStyle name="20% - Акцент2 74 2" xfId="3038"/>
    <cellStyle name="20% - Акцент2 74 2 2" xfId="3039"/>
    <cellStyle name="20% - Акцент2 74 2 2 2" xfId="3040"/>
    <cellStyle name="20% - Акцент2 74 2 3" xfId="3041"/>
    <cellStyle name="20% - Акцент2 74 3" xfId="3042"/>
    <cellStyle name="20% - Акцент2 74 3 2" xfId="3043"/>
    <cellStyle name="20% - Акцент2 74 3 2 2" xfId="3044"/>
    <cellStyle name="20% - Акцент2 74 3 3" xfId="3045"/>
    <cellStyle name="20% - Акцент2 74 4" xfId="3046"/>
    <cellStyle name="20% - Акцент2 74 4 2" xfId="3047"/>
    <cellStyle name="20% - Акцент2 74 5" xfId="3048"/>
    <cellStyle name="20% - Акцент2 75" xfId="3049"/>
    <cellStyle name="20% - Акцент2 75 2" xfId="3050"/>
    <cellStyle name="20% - Акцент2 75 2 2" xfId="3051"/>
    <cellStyle name="20% - Акцент2 75 2 2 2" xfId="3052"/>
    <cellStyle name="20% - Акцент2 75 2 3" xfId="3053"/>
    <cellStyle name="20% - Акцент2 75 3" xfId="3054"/>
    <cellStyle name="20% - Акцент2 75 3 2" xfId="3055"/>
    <cellStyle name="20% - Акцент2 75 3 2 2" xfId="3056"/>
    <cellStyle name="20% - Акцент2 75 3 3" xfId="3057"/>
    <cellStyle name="20% - Акцент2 75 4" xfId="3058"/>
    <cellStyle name="20% - Акцент2 75 4 2" xfId="3059"/>
    <cellStyle name="20% - Акцент2 75 5" xfId="3060"/>
    <cellStyle name="20% - Акцент2 76" xfId="3061"/>
    <cellStyle name="20% - Акцент2 76 2" xfId="3062"/>
    <cellStyle name="20% - Акцент2 76 2 2" xfId="3063"/>
    <cellStyle name="20% - Акцент2 76 2 2 2" xfId="3064"/>
    <cellStyle name="20% - Акцент2 76 2 3" xfId="3065"/>
    <cellStyle name="20% - Акцент2 76 3" xfId="3066"/>
    <cellStyle name="20% - Акцент2 76 3 2" xfId="3067"/>
    <cellStyle name="20% - Акцент2 76 3 2 2" xfId="3068"/>
    <cellStyle name="20% - Акцент2 76 3 3" xfId="3069"/>
    <cellStyle name="20% - Акцент2 76 4" xfId="3070"/>
    <cellStyle name="20% - Акцент2 76 4 2" xfId="3071"/>
    <cellStyle name="20% - Акцент2 76 5" xfId="3072"/>
    <cellStyle name="20% - Акцент2 77" xfId="3073"/>
    <cellStyle name="20% - Акцент2 77 2" xfId="3074"/>
    <cellStyle name="20% - Акцент2 77 2 2" xfId="3075"/>
    <cellStyle name="20% - Акцент2 77 2 2 2" xfId="3076"/>
    <cellStyle name="20% - Акцент2 77 2 3" xfId="3077"/>
    <cellStyle name="20% - Акцент2 77 3" xfId="3078"/>
    <cellStyle name="20% - Акцент2 77 3 2" xfId="3079"/>
    <cellStyle name="20% - Акцент2 77 3 2 2" xfId="3080"/>
    <cellStyle name="20% - Акцент2 77 3 3" xfId="3081"/>
    <cellStyle name="20% - Акцент2 77 4" xfId="3082"/>
    <cellStyle name="20% - Акцент2 77 4 2" xfId="3083"/>
    <cellStyle name="20% - Акцент2 77 5" xfId="3084"/>
    <cellStyle name="20% - Акцент2 78" xfId="3085"/>
    <cellStyle name="20% - Акцент2 78 2" xfId="3086"/>
    <cellStyle name="20% - Акцент2 78 2 2" xfId="3087"/>
    <cellStyle name="20% - Акцент2 78 2 2 2" xfId="3088"/>
    <cellStyle name="20% - Акцент2 78 2 3" xfId="3089"/>
    <cellStyle name="20% - Акцент2 78 3" xfId="3090"/>
    <cellStyle name="20% - Акцент2 78 3 2" xfId="3091"/>
    <cellStyle name="20% - Акцент2 78 3 2 2" xfId="3092"/>
    <cellStyle name="20% - Акцент2 78 3 3" xfId="3093"/>
    <cellStyle name="20% - Акцент2 78 4" xfId="3094"/>
    <cellStyle name="20% - Акцент2 78 4 2" xfId="3095"/>
    <cellStyle name="20% - Акцент2 78 5" xfId="3096"/>
    <cellStyle name="20% - Акцент2 79" xfId="3097"/>
    <cellStyle name="20% - Акцент2 79 2" xfId="3098"/>
    <cellStyle name="20% - Акцент2 79 2 2" xfId="3099"/>
    <cellStyle name="20% - Акцент2 79 2 2 2" xfId="3100"/>
    <cellStyle name="20% - Акцент2 79 2 3" xfId="3101"/>
    <cellStyle name="20% - Акцент2 79 3" xfId="3102"/>
    <cellStyle name="20% - Акцент2 79 3 2" xfId="3103"/>
    <cellStyle name="20% - Акцент2 79 3 2 2" xfId="3104"/>
    <cellStyle name="20% - Акцент2 79 3 3" xfId="3105"/>
    <cellStyle name="20% - Акцент2 79 4" xfId="3106"/>
    <cellStyle name="20% - Акцент2 79 4 2" xfId="3107"/>
    <cellStyle name="20% - Акцент2 79 5" xfId="3108"/>
    <cellStyle name="20% - Акцент2 8" xfId="3109"/>
    <cellStyle name="20% - Акцент2 8 2" xfId="3110"/>
    <cellStyle name="20% - Акцент2 8 2 2" xfId="3111"/>
    <cellStyle name="20% - Акцент2 8 2 2 2" xfId="3112"/>
    <cellStyle name="20% - Акцент2 8 2 2 2 2" xfId="3113"/>
    <cellStyle name="20% - Акцент2 8 2 2 3" xfId="3114"/>
    <cellStyle name="20% - Акцент2 8 2 3" xfId="3115"/>
    <cellStyle name="20% - Акцент2 8 2 3 2" xfId="3116"/>
    <cellStyle name="20% - Акцент2 8 2 3 2 2" xfId="3117"/>
    <cellStyle name="20% - Акцент2 8 2 3 3" xfId="3118"/>
    <cellStyle name="20% - Акцент2 8 2 4" xfId="3119"/>
    <cellStyle name="20% - Акцент2 8 2 4 2" xfId="3120"/>
    <cellStyle name="20% - Акцент2 8 2 5" xfId="3121"/>
    <cellStyle name="20% - Акцент2 8 3" xfId="3122"/>
    <cellStyle name="20% - Акцент2 8 3 2" xfId="3123"/>
    <cellStyle name="20% - Акцент2 8 3 2 2" xfId="3124"/>
    <cellStyle name="20% - Акцент2 8 3 2 2 2" xfId="3125"/>
    <cellStyle name="20% - Акцент2 8 3 2 3" xfId="3126"/>
    <cellStyle name="20% - Акцент2 8 3 3" xfId="3127"/>
    <cellStyle name="20% - Акцент2 8 3 3 2" xfId="3128"/>
    <cellStyle name="20% - Акцент2 8 3 3 2 2" xfId="3129"/>
    <cellStyle name="20% - Акцент2 8 3 3 3" xfId="3130"/>
    <cellStyle name="20% - Акцент2 8 3 4" xfId="3131"/>
    <cellStyle name="20% - Акцент2 8 3 4 2" xfId="3132"/>
    <cellStyle name="20% - Акцент2 8 3 5" xfId="3133"/>
    <cellStyle name="20% - Акцент2 8 4" xfId="3134"/>
    <cellStyle name="20% - Акцент2 8 4 2" xfId="3135"/>
    <cellStyle name="20% - Акцент2 8 4 2 2" xfId="3136"/>
    <cellStyle name="20% - Акцент2 8 4 2 2 2" xfId="3137"/>
    <cellStyle name="20% - Акцент2 8 4 2 3" xfId="3138"/>
    <cellStyle name="20% - Акцент2 8 4 3" xfId="3139"/>
    <cellStyle name="20% - Акцент2 8 4 3 2" xfId="3140"/>
    <cellStyle name="20% - Акцент2 8 4 3 2 2" xfId="3141"/>
    <cellStyle name="20% - Акцент2 8 4 3 3" xfId="3142"/>
    <cellStyle name="20% - Акцент2 8 4 4" xfId="3143"/>
    <cellStyle name="20% - Акцент2 8 4 4 2" xfId="3144"/>
    <cellStyle name="20% - Акцент2 8 4 5" xfId="3145"/>
    <cellStyle name="20% - Акцент2 8 5" xfId="3146"/>
    <cellStyle name="20% - Акцент2 8 5 2" xfId="3147"/>
    <cellStyle name="20% - Акцент2 8 5 2 2" xfId="3148"/>
    <cellStyle name="20% - Акцент2 8 5 2 2 2" xfId="3149"/>
    <cellStyle name="20% - Акцент2 8 5 2 3" xfId="3150"/>
    <cellStyle name="20% - Акцент2 8 5 3" xfId="3151"/>
    <cellStyle name="20% - Акцент2 8 5 3 2" xfId="3152"/>
    <cellStyle name="20% - Акцент2 8 5 3 2 2" xfId="3153"/>
    <cellStyle name="20% - Акцент2 8 5 3 3" xfId="3154"/>
    <cellStyle name="20% - Акцент2 8 5 4" xfId="3155"/>
    <cellStyle name="20% - Акцент2 8 5 4 2" xfId="3156"/>
    <cellStyle name="20% - Акцент2 8 5 5" xfId="3157"/>
    <cellStyle name="20% - Акцент2 8 6" xfId="3158"/>
    <cellStyle name="20% - Акцент2 8 6 2" xfId="3159"/>
    <cellStyle name="20% - Акцент2 8 6 2 2" xfId="3160"/>
    <cellStyle name="20% - Акцент2 8 6 3" xfId="3161"/>
    <cellStyle name="20% - Акцент2 8 7" xfId="3162"/>
    <cellStyle name="20% - Акцент2 8 7 2" xfId="3163"/>
    <cellStyle name="20% - Акцент2 8 7 2 2" xfId="3164"/>
    <cellStyle name="20% - Акцент2 8 7 3" xfId="3165"/>
    <cellStyle name="20% - Акцент2 8 8" xfId="3166"/>
    <cellStyle name="20% - Акцент2 8 8 2" xfId="3167"/>
    <cellStyle name="20% - Акцент2 8 9" xfId="3168"/>
    <cellStyle name="20% - Акцент2 80" xfId="3169"/>
    <cellStyle name="20% - Акцент2 80 2" xfId="3170"/>
    <cellStyle name="20% - Акцент2 80 2 2" xfId="3171"/>
    <cellStyle name="20% - Акцент2 80 2 2 2" xfId="3172"/>
    <cellStyle name="20% - Акцент2 80 2 3" xfId="3173"/>
    <cellStyle name="20% - Акцент2 80 3" xfId="3174"/>
    <cellStyle name="20% - Акцент2 80 3 2" xfId="3175"/>
    <cellStyle name="20% - Акцент2 80 3 2 2" xfId="3176"/>
    <cellStyle name="20% - Акцент2 80 3 3" xfId="3177"/>
    <cellStyle name="20% - Акцент2 80 4" xfId="3178"/>
    <cellStyle name="20% - Акцент2 80 4 2" xfId="3179"/>
    <cellStyle name="20% - Акцент2 80 5" xfId="3180"/>
    <cellStyle name="20% - Акцент2 81" xfId="3181"/>
    <cellStyle name="20% - Акцент2 81 2" xfId="3182"/>
    <cellStyle name="20% - Акцент2 81 2 2" xfId="3183"/>
    <cellStyle name="20% - Акцент2 81 2 2 2" xfId="3184"/>
    <cellStyle name="20% - Акцент2 81 2 3" xfId="3185"/>
    <cellStyle name="20% - Акцент2 81 3" xfId="3186"/>
    <cellStyle name="20% - Акцент2 81 3 2" xfId="3187"/>
    <cellStyle name="20% - Акцент2 81 3 2 2" xfId="3188"/>
    <cellStyle name="20% - Акцент2 81 3 3" xfId="3189"/>
    <cellStyle name="20% - Акцент2 81 4" xfId="3190"/>
    <cellStyle name="20% - Акцент2 81 4 2" xfId="3191"/>
    <cellStyle name="20% - Акцент2 81 5" xfId="3192"/>
    <cellStyle name="20% - Акцент2 82" xfId="3193"/>
    <cellStyle name="20% - Акцент2 82 2" xfId="3194"/>
    <cellStyle name="20% - Акцент2 82 2 2" xfId="3195"/>
    <cellStyle name="20% - Акцент2 82 2 2 2" xfId="3196"/>
    <cellStyle name="20% - Акцент2 82 2 3" xfId="3197"/>
    <cellStyle name="20% - Акцент2 82 3" xfId="3198"/>
    <cellStyle name="20% - Акцент2 82 3 2" xfId="3199"/>
    <cellStyle name="20% - Акцент2 82 3 2 2" xfId="3200"/>
    <cellStyle name="20% - Акцент2 82 3 3" xfId="3201"/>
    <cellStyle name="20% - Акцент2 82 4" xfId="3202"/>
    <cellStyle name="20% - Акцент2 82 4 2" xfId="3203"/>
    <cellStyle name="20% - Акцент2 82 5" xfId="3204"/>
    <cellStyle name="20% - Акцент2 83" xfId="3205"/>
    <cellStyle name="20% - Акцент2 83 2" xfId="3206"/>
    <cellStyle name="20% - Акцент2 83 2 2" xfId="3207"/>
    <cellStyle name="20% - Акцент2 83 2 2 2" xfId="3208"/>
    <cellStyle name="20% - Акцент2 83 2 3" xfId="3209"/>
    <cellStyle name="20% - Акцент2 83 3" xfId="3210"/>
    <cellStyle name="20% - Акцент2 83 3 2" xfId="3211"/>
    <cellStyle name="20% - Акцент2 83 3 2 2" xfId="3212"/>
    <cellStyle name="20% - Акцент2 83 3 3" xfId="3213"/>
    <cellStyle name="20% - Акцент2 83 4" xfId="3214"/>
    <cellStyle name="20% - Акцент2 83 4 2" xfId="3215"/>
    <cellStyle name="20% - Акцент2 83 5" xfId="3216"/>
    <cellStyle name="20% - Акцент2 84" xfId="3217"/>
    <cellStyle name="20% - Акцент2 84 2" xfId="3218"/>
    <cellStyle name="20% - Акцент2 84 2 2" xfId="3219"/>
    <cellStyle name="20% - Акцент2 84 2 2 2" xfId="3220"/>
    <cellStyle name="20% - Акцент2 84 2 3" xfId="3221"/>
    <cellStyle name="20% - Акцент2 84 3" xfId="3222"/>
    <cellStyle name="20% - Акцент2 84 3 2" xfId="3223"/>
    <cellStyle name="20% - Акцент2 84 3 2 2" xfId="3224"/>
    <cellStyle name="20% - Акцент2 84 3 3" xfId="3225"/>
    <cellStyle name="20% - Акцент2 84 4" xfId="3226"/>
    <cellStyle name="20% - Акцент2 84 4 2" xfId="3227"/>
    <cellStyle name="20% - Акцент2 84 5" xfId="3228"/>
    <cellStyle name="20% - Акцент2 85" xfId="3229"/>
    <cellStyle name="20% - Акцент2 85 2" xfId="3230"/>
    <cellStyle name="20% - Акцент2 85 2 2" xfId="3231"/>
    <cellStyle name="20% - Акцент2 85 2 2 2" xfId="3232"/>
    <cellStyle name="20% - Акцент2 85 2 3" xfId="3233"/>
    <cellStyle name="20% - Акцент2 85 3" xfId="3234"/>
    <cellStyle name="20% - Акцент2 85 3 2" xfId="3235"/>
    <cellStyle name="20% - Акцент2 85 3 2 2" xfId="3236"/>
    <cellStyle name="20% - Акцент2 85 3 3" xfId="3237"/>
    <cellStyle name="20% - Акцент2 85 4" xfId="3238"/>
    <cellStyle name="20% - Акцент2 85 4 2" xfId="3239"/>
    <cellStyle name="20% - Акцент2 85 5" xfId="3240"/>
    <cellStyle name="20% - Акцент2 86" xfId="3241"/>
    <cellStyle name="20% - Акцент2 86 2" xfId="3242"/>
    <cellStyle name="20% - Акцент2 86 2 2" xfId="3243"/>
    <cellStyle name="20% - Акцент2 86 2 2 2" xfId="3244"/>
    <cellStyle name="20% - Акцент2 86 2 3" xfId="3245"/>
    <cellStyle name="20% - Акцент2 86 3" xfId="3246"/>
    <cellStyle name="20% - Акцент2 86 3 2" xfId="3247"/>
    <cellStyle name="20% - Акцент2 86 3 2 2" xfId="3248"/>
    <cellStyle name="20% - Акцент2 86 3 3" xfId="3249"/>
    <cellStyle name="20% - Акцент2 86 4" xfId="3250"/>
    <cellStyle name="20% - Акцент2 86 4 2" xfId="3251"/>
    <cellStyle name="20% - Акцент2 86 5" xfId="3252"/>
    <cellStyle name="20% - Акцент2 87" xfId="3253"/>
    <cellStyle name="20% - Акцент2 87 2" xfId="3254"/>
    <cellStyle name="20% - Акцент2 87 2 2" xfId="3255"/>
    <cellStyle name="20% - Акцент2 87 2 2 2" xfId="3256"/>
    <cellStyle name="20% - Акцент2 87 2 3" xfId="3257"/>
    <cellStyle name="20% - Акцент2 87 3" xfId="3258"/>
    <cellStyle name="20% - Акцент2 87 3 2" xfId="3259"/>
    <cellStyle name="20% - Акцент2 87 3 2 2" xfId="3260"/>
    <cellStyle name="20% - Акцент2 87 3 3" xfId="3261"/>
    <cellStyle name="20% - Акцент2 87 4" xfId="3262"/>
    <cellStyle name="20% - Акцент2 87 4 2" xfId="3263"/>
    <cellStyle name="20% - Акцент2 87 5" xfId="3264"/>
    <cellStyle name="20% - Акцент2 88" xfId="3265"/>
    <cellStyle name="20% - Акцент2 88 2" xfId="3266"/>
    <cellStyle name="20% - Акцент2 88 2 2" xfId="3267"/>
    <cellStyle name="20% - Акцент2 88 3" xfId="3268"/>
    <cellStyle name="20% - Акцент2 89" xfId="3269"/>
    <cellStyle name="20% - Акцент2 89 2" xfId="3270"/>
    <cellStyle name="20% - Акцент2 89 2 2" xfId="3271"/>
    <cellStyle name="20% - Акцент2 89 3" xfId="3272"/>
    <cellStyle name="20% - Акцент2 9" xfId="3273"/>
    <cellStyle name="20% - Акцент2 9 2" xfId="3274"/>
    <cellStyle name="20% - Акцент2 9 2 2" xfId="3275"/>
    <cellStyle name="20% - Акцент2 9 2 2 2" xfId="3276"/>
    <cellStyle name="20% - Акцент2 9 2 2 2 2" xfId="3277"/>
    <cellStyle name="20% - Акцент2 9 2 2 3" xfId="3278"/>
    <cellStyle name="20% - Акцент2 9 2 3" xfId="3279"/>
    <cellStyle name="20% - Акцент2 9 2 3 2" xfId="3280"/>
    <cellStyle name="20% - Акцент2 9 2 3 2 2" xfId="3281"/>
    <cellStyle name="20% - Акцент2 9 2 3 3" xfId="3282"/>
    <cellStyle name="20% - Акцент2 9 2 4" xfId="3283"/>
    <cellStyle name="20% - Акцент2 9 2 4 2" xfId="3284"/>
    <cellStyle name="20% - Акцент2 9 2 5" xfId="3285"/>
    <cellStyle name="20% - Акцент2 9 3" xfId="3286"/>
    <cellStyle name="20% - Акцент2 9 3 2" xfId="3287"/>
    <cellStyle name="20% - Акцент2 9 3 2 2" xfId="3288"/>
    <cellStyle name="20% - Акцент2 9 3 2 2 2" xfId="3289"/>
    <cellStyle name="20% - Акцент2 9 3 2 3" xfId="3290"/>
    <cellStyle name="20% - Акцент2 9 3 3" xfId="3291"/>
    <cellStyle name="20% - Акцент2 9 3 3 2" xfId="3292"/>
    <cellStyle name="20% - Акцент2 9 3 3 2 2" xfId="3293"/>
    <cellStyle name="20% - Акцент2 9 3 3 3" xfId="3294"/>
    <cellStyle name="20% - Акцент2 9 3 4" xfId="3295"/>
    <cellStyle name="20% - Акцент2 9 3 4 2" xfId="3296"/>
    <cellStyle name="20% - Акцент2 9 3 5" xfId="3297"/>
    <cellStyle name="20% - Акцент2 9 4" xfId="3298"/>
    <cellStyle name="20% - Акцент2 9 4 2" xfId="3299"/>
    <cellStyle name="20% - Акцент2 9 4 2 2" xfId="3300"/>
    <cellStyle name="20% - Акцент2 9 4 2 2 2" xfId="3301"/>
    <cellStyle name="20% - Акцент2 9 4 2 3" xfId="3302"/>
    <cellStyle name="20% - Акцент2 9 4 3" xfId="3303"/>
    <cellStyle name="20% - Акцент2 9 4 3 2" xfId="3304"/>
    <cellStyle name="20% - Акцент2 9 4 3 2 2" xfId="3305"/>
    <cellStyle name="20% - Акцент2 9 4 3 3" xfId="3306"/>
    <cellStyle name="20% - Акцент2 9 4 4" xfId="3307"/>
    <cellStyle name="20% - Акцент2 9 4 4 2" xfId="3308"/>
    <cellStyle name="20% - Акцент2 9 4 5" xfId="3309"/>
    <cellStyle name="20% - Акцент2 9 5" xfId="3310"/>
    <cellStyle name="20% - Акцент2 9 5 2" xfId="3311"/>
    <cellStyle name="20% - Акцент2 9 5 2 2" xfId="3312"/>
    <cellStyle name="20% - Акцент2 9 5 2 2 2" xfId="3313"/>
    <cellStyle name="20% - Акцент2 9 5 2 3" xfId="3314"/>
    <cellStyle name="20% - Акцент2 9 5 3" xfId="3315"/>
    <cellStyle name="20% - Акцент2 9 5 3 2" xfId="3316"/>
    <cellStyle name="20% - Акцент2 9 5 3 2 2" xfId="3317"/>
    <cellStyle name="20% - Акцент2 9 5 3 3" xfId="3318"/>
    <cellStyle name="20% - Акцент2 9 5 4" xfId="3319"/>
    <cellStyle name="20% - Акцент2 9 5 4 2" xfId="3320"/>
    <cellStyle name="20% - Акцент2 9 5 5" xfId="3321"/>
    <cellStyle name="20% - Акцент2 9 6" xfId="3322"/>
    <cellStyle name="20% - Акцент2 9 6 2" xfId="3323"/>
    <cellStyle name="20% - Акцент2 9 6 2 2" xfId="3324"/>
    <cellStyle name="20% - Акцент2 9 6 3" xfId="3325"/>
    <cellStyle name="20% - Акцент2 9 7" xfId="3326"/>
    <cellStyle name="20% - Акцент2 9 7 2" xfId="3327"/>
    <cellStyle name="20% - Акцент2 9 7 2 2" xfId="3328"/>
    <cellStyle name="20% - Акцент2 9 7 3" xfId="3329"/>
    <cellStyle name="20% - Акцент2 9 8" xfId="3330"/>
    <cellStyle name="20% - Акцент2 9 8 2" xfId="3331"/>
    <cellStyle name="20% - Акцент2 9 9" xfId="3332"/>
    <cellStyle name="20% - Акцент2 90" xfId="3333"/>
    <cellStyle name="20% - Акцент2 90 2" xfId="3334"/>
    <cellStyle name="20% - Акцент2 90 2 2" xfId="3335"/>
    <cellStyle name="20% - Акцент2 90 3" xfId="3336"/>
    <cellStyle name="20% - Акцент2 91" xfId="3337"/>
    <cellStyle name="20% - Акцент2 91 2" xfId="3338"/>
    <cellStyle name="20% - Акцент2 91 2 2" xfId="3339"/>
    <cellStyle name="20% - Акцент2 91 3" xfId="3340"/>
    <cellStyle name="20% - Акцент2 92" xfId="3341"/>
    <cellStyle name="20% - Акцент2 92 2" xfId="3342"/>
    <cellStyle name="20% - Акцент2 92 2 2" xfId="3343"/>
    <cellStyle name="20% - Акцент2 92 3" xfId="3344"/>
    <cellStyle name="20% - Акцент2 93" xfId="3345"/>
    <cellStyle name="20% - Акцент2 93 2" xfId="3346"/>
    <cellStyle name="20% - Акцент2 93 2 2" xfId="3347"/>
    <cellStyle name="20% - Акцент2 93 3" xfId="3348"/>
    <cellStyle name="20% - Акцент2 94" xfId="3349"/>
    <cellStyle name="20% - Акцент2 94 2" xfId="3350"/>
    <cellStyle name="20% - Акцент2 94 2 2" xfId="3351"/>
    <cellStyle name="20% - Акцент2 94 3" xfId="3352"/>
    <cellStyle name="20% - Акцент2 95" xfId="3353"/>
    <cellStyle name="20% - Акцент2 95 2" xfId="3354"/>
    <cellStyle name="20% - Акцент2 95 2 2" xfId="3355"/>
    <cellStyle name="20% - Акцент2 95 3" xfId="3356"/>
    <cellStyle name="20% - Акцент2 96" xfId="3357"/>
    <cellStyle name="20% - Акцент2 96 2" xfId="3358"/>
    <cellStyle name="20% - Акцент2 96 2 2" xfId="3359"/>
    <cellStyle name="20% - Акцент2 96 3" xfId="3360"/>
    <cellStyle name="20% - Акцент2 97" xfId="3361"/>
    <cellStyle name="20% - Акцент2 97 2" xfId="3362"/>
    <cellStyle name="20% - Акцент2 97 2 2" xfId="3363"/>
    <cellStyle name="20% - Акцент2 97 3" xfId="3364"/>
    <cellStyle name="20% - Акцент2 98" xfId="3365"/>
    <cellStyle name="20% - Акцент2 98 2" xfId="3366"/>
    <cellStyle name="20% - Акцент2 98 2 2" xfId="3367"/>
    <cellStyle name="20% - Акцент2 98 3" xfId="3368"/>
    <cellStyle name="20% - Акцент2 99" xfId="3369"/>
    <cellStyle name="20% - Акцент2 99 2" xfId="3370"/>
    <cellStyle name="20% - Акцент2 99 2 2" xfId="3371"/>
    <cellStyle name="20% - Акцент2 99 3" xfId="3372"/>
    <cellStyle name="20% - Акцент3" xfId="3373" builtinId="38" customBuiltin="1"/>
    <cellStyle name="20% - Акцент3 10" xfId="3374"/>
    <cellStyle name="20% - Акцент3 10 2" xfId="3375"/>
    <cellStyle name="20% - Акцент3 10 2 2" xfId="3376"/>
    <cellStyle name="20% - Акцент3 10 2 2 2" xfId="3377"/>
    <cellStyle name="20% - Акцент3 10 2 3" xfId="3378"/>
    <cellStyle name="20% - Акцент3 10 3" xfId="3379"/>
    <cellStyle name="20% - Акцент3 10 3 2" xfId="3380"/>
    <cellStyle name="20% - Акцент3 10 3 2 2" xfId="3381"/>
    <cellStyle name="20% - Акцент3 10 3 3" xfId="3382"/>
    <cellStyle name="20% - Акцент3 10 4" xfId="3383"/>
    <cellStyle name="20% - Акцент3 10 4 2" xfId="3384"/>
    <cellStyle name="20% - Акцент3 10 5" xfId="3385"/>
    <cellStyle name="20% - Акцент3 100" xfId="3386"/>
    <cellStyle name="20% - Акцент3 100 2" xfId="3387"/>
    <cellStyle name="20% - Акцент3 100 2 2" xfId="3388"/>
    <cellStyle name="20% - Акцент3 100 3" xfId="3389"/>
    <cellStyle name="20% - Акцент3 101" xfId="3390"/>
    <cellStyle name="20% - Акцент3 101 2" xfId="3391"/>
    <cellStyle name="20% - Акцент3 101 2 2" xfId="3392"/>
    <cellStyle name="20% - Акцент3 101 3" xfId="3393"/>
    <cellStyle name="20% - Акцент3 102" xfId="3394"/>
    <cellStyle name="20% - Акцент3 102 2" xfId="3395"/>
    <cellStyle name="20% - Акцент3 102 2 2" xfId="3396"/>
    <cellStyle name="20% - Акцент3 102 3" xfId="3397"/>
    <cellStyle name="20% - Акцент3 103" xfId="3398"/>
    <cellStyle name="20% - Акцент3 103 2" xfId="3399"/>
    <cellStyle name="20% - Акцент3 103 2 2" xfId="3400"/>
    <cellStyle name="20% - Акцент3 103 3" xfId="3401"/>
    <cellStyle name="20% - Акцент3 104" xfId="3402"/>
    <cellStyle name="20% - Акцент3 104 2" xfId="3403"/>
    <cellStyle name="20% - Акцент3 104 2 2" xfId="3404"/>
    <cellStyle name="20% - Акцент3 104 3" xfId="3405"/>
    <cellStyle name="20% - Акцент3 105" xfId="3406"/>
    <cellStyle name="20% - Акцент3 105 2" xfId="3407"/>
    <cellStyle name="20% - Акцент3 105 2 2" xfId="3408"/>
    <cellStyle name="20% - Акцент3 105 3" xfId="3409"/>
    <cellStyle name="20% - Акцент3 106" xfId="3410"/>
    <cellStyle name="20% - Акцент3 106 2" xfId="3411"/>
    <cellStyle name="20% - Акцент3 106 2 2" xfId="3412"/>
    <cellStyle name="20% - Акцент3 106 3" xfId="3413"/>
    <cellStyle name="20% - Акцент3 107" xfId="3414"/>
    <cellStyle name="20% - Акцент3 107 2" xfId="3415"/>
    <cellStyle name="20% - Акцент3 107 2 2" xfId="3416"/>
    <cellStyle name="20% - Акцент3 107 3" xfId="3417"/>
    <cellStyle name="20% - Акцент3 108" xfId="3418"/>
    <cellStyle name="20% - Акцент3 108 2" xfId="3419"/>
    <cellStyle name="20% - Акцент3 108 2 2" xfId="3420"/>
    <cellStyle name="20% - Акцент3 108 3" xfId="3421"/>
    <cellStyle name="20% - Акцент3 109" xfId="3422"/>
    <cellStyle name="20% - Акцент3 109 2" xfId="3423"/>
    <cellStyle name="20% - Акцент3 109 2 2" xfId="3424"/>
    <cellStyle name="20% - Акцент3 109 3" xfId="3425"/>
    <cellStyle name="20% - Акцент3 11" xfId="3426"/>
    <cellStyle name="20% - Акцент3 11 2" xfId="3427"/>
    <cellStyle name="20% - Акцент3 11 2 2" xfId="3428"/>
    <cellStyle name="20% - Акцент3 11 2 2 2" xfId="3429"/>
    <cellStyle name="20% - Акцент3 11 2 3" xfId="3430"/>
    <cellStyle name="20% - Акцент3 11 3" xfId="3431"/>
    <cellStyle name="20% - Акцент3 11 3 2" xfId="3432"/>
    <cellStyle name="20% - Акцент3 11 3 2 2" xfId="3433"/>
    <cellStyle name="20% - Акцент3 11 3 3" xfId="3434"/>
    <cellStyle name="20% - Акцент3 11 4" xfId="3435"/>
    <cellStyle name="20% - Акцент3 11 4 2" xfId="3436"/>
    <cellStyle name="20% - Акцент3 11 5" xfId="3437"/>
    <cellStyle name="20% - Акцент3 110" xfId="3438"/>
    <cellStyle name="20% - Акцент3 110 2" xfId="3439"/>
    <cellStyle name="20% - Акцент3 110 2 2" xfId="3440"/>
    <cellStyle name="20% - Акцент3 110 3" xfId="3441"/>
    <cellStyle name="20% - Акцент3 111" xfId="3442"/>
    <cellStyle name="20% - Акцент3 111 2" xfId="3443"/>
    <cellStyle name="20% - Акцент3 111 2 2" xfId="3444"/>
    <cellStyle name="20% - Акцент3 111 3" xfId="3445"/>
    <cellStyle name="20% - Акцент3 112" xfId="3446"/>
    <cellStyle name="20% - Акцент3 112 2" xfId="3447"/>
    <cellStyle name="20% - Акцент3 112 2 2" xfId="3448"/>
    <cellStyle name="20% - Акцент3 112 3" xfId="3449"/>
    <cellStyle name="20% - Акцент3 113" xfId="3450"/>
    <cellStyle name="20% - Акцент3 113 2" xfId="3451"/>
    <cellStyle name="20% - Акцент3 113 2 2" xfId="3452"/>
    <cellStyle name="20% - Акцент3 113 3" xfId="3453"/>
    <cellStyle name="20% - Акцент3 114" xfId="3454"/>
    <cellStyle name="20% - Акцент3 114 2" xfId="3455"/>
    <cellStyle name="20% - Акцент3 114 2 2" xfId="3456"/>
    <cellStyle name="20% - Акцент3 114 3" xfId="3457"/>
    <cellStyle name="20% - Акцент3 115" xfId="3458"/>
    <cellStyle name="20% - Акцент3 115 2" xfId="3459"/>
    <cellStyle name="20% - Акцент3 115 2 2" xfId="3460"/>
    <cellStyle name="20% - Акцент3 115 3" xfId="3461"/>
    <cellStyle name="20% - Акцент3 116" xfId="3462"/>
    <cellStyle name="20% - Акцент3 116 2" xfId="3463"/>
    <cellStyle name="20% - Акцент3 116 2 2" xfId="3464"/>
    <cellStyle name="20% - Акцент3 116 3" xfId="3465"/>
    <cellStyle name="20% - Акцент3 117" xfId="3466"/>
    <cellStyle name="20% - Акцент3 117 2" xfId="3467"/>
    <cellStyle name="20% - Акцент3 117 2 2" xfId="3468"/>
    <cellStyle name="20% - Акцент3 117 3" xfId="3469"/>
    <cellStyle name="20% - Акцент3 118" xfId="3470"/>
    <cellStyle name="20% - Акцент3 118 2" xfId="3471"/>
    <cellStyle name="20% - Акцент3 118 2 2" xfId="3472"/>
    <cellStyle name="20% - Акцент3 118 3" xfId="3473"/>
    <cellStyle name="20% - Акцент3 119" xfId="3474"/>
    <cellStyle name="20% - Акцент3 119 2" xfId="3475"/>
    <cellStyle name="20% - Акцент3 119 2 2" xfId="3476"/>
    <cellStyle name="20% - Акцент3 119 3" xfId="3477"/>
    <cellStyle name="20% - Акцент3 12" xfId="3478"/>
    <cellStyle name="20% - Акцент3 12 2" xfId="3479"/>
    <cellStyle name="20% - Акцент3 12 2 2" xfId="3480"/>
    <cellStyle name="20% - Акцент3 12 2 2 2" xfId="3481"/>
    <cellStyle name="20% - Акцент3 12 2 3" xfId="3482"/>
    <cellStyle name="20% - Акцент3 12 3" xfId="3483"/>
    <cellStyle name="20% - Акцент3 12 3 2" xfId="3484"/>
    <cellStyle name="20% - Акцент3 12 3 2 2" xfId="3485"/>
    <cellStyle name="20% - Акцент3 12 3 3" xfId="3486"/>
    <cellStyle name="20% - Акцент3 12 4" xfId="3487"/>
    <cellStyle name="20% - Акцент3 12 4 2" xfId="3488"/>
    <cellStyle name="20% - Акцент3 12 5" xfId="3489"/>
    <cellStyle name="20% - Акцент3 120" xfId="3490"/>
    <cellStyle name="20% - Акцент3 120 2" xfId="3491"/>
    <cellStyle name="20% - Акцент3 120 2 2" xfId="3492"/>
    <cellStyle name="20% - Акцент3 120 3" xfId="3493"/>
    <cellStyle name="20% - Акцент3 121" xfId="3494"/>
    <cellStyle name="20% - Акцент3 121 2" xfId="3495"/>
    <cellStyle name="20% - Акцент3 121 2 2" xfId="3496"/>
    <cellStyle name="20% - Акцент3 121 3" xfId="3497"/>
    <cellStyle name="20% - Акцент3 122" xfId="3498"/>
    <cellStyle name="20% - Акцент3 122 2" xfId="3499"/>
    <cellStyle name="20% - Акцент3 122 2 2" xfId="3500"/>
    <cellStyle name="20% - Акцент3 122 3" xfId="3501"/>
    <cellStyle name="20% - Акцент3 123" xfId="3502"/>
    <cellStyle name="20% - Акцент3 123 2" xfId="3503"/>
    <cellStyle name="20% - Акцент3 123 2 2" xfId="3504"/>
    <cellStyle name="20% - Акцент3 123 3" xfId="3505"/>
    <cellStyle name="20% - Акцент3 124" xfId="3506"/>
    <cellStyle name="20% - Акцент3 124 2" xfId="3507"/>
    <cellStyle name="20% - Акцент3 124 2 2" xfId="3508"/>
    <cellStyle name="20% - Акцент3 124 3" xfId="3509"/>
    <cellStyle name="20% - Акцент3 125" xfId="3510"/>
    <cellStyle name="20% - Акцент3 125 2" xfId="3511"/>
    <cellStyle name="20% - Акцент3 125 2 2" xfId="3512"/>
    <cellStyle name="20% - Акцент3 125 3" xfId="3513"/>
    <cellStyle name="20% - Акцент3 126" xfId="3514"/>
    <cellStyle name="20% - Акцент3 126 2" xfId="3515"/>
    <cellStyle name="20% - Акцент3 126 2 2" xfId="3516"/>
    <cellStyle name="20% - Акцент3 126 3" xfId="3517"/>
    <cellStyle name="20% - Акцент3 127" xfId="3518"/>
    <cellStyle name="20% - Акцент3 127 2" xfId="3519"/>
    <cellStyle name="20% - Акцент3 127 2 2" xfId="3520"/>
    <cellStyle name="20% - Акцент3 127 3" xfId="3521"/>
    <cellStyle name="20% - Акцент3 128" xfId="3522"/>
    <cellStyle name="20% - Акцент3 128 2" xfId="3523"/>
    <cellStyle name="20% - Акцент3 128 2 2" xfId="3524"/>
    <cellStyle name="20% - Акцент3 128 3" xfId="3525"/>
    <cellStyle name="20% - Акцент3 129" xfId="3526"/>
    <cellStyle name="20% - Акцент3 129 2" xfId="3527"/>
    <cellStyle name="20% - Акцент3 129 2 2" xfId="3528"/>
    <cellStyle name="20% - Акцент3 129 3" xfId="3529"/>
    <cellStyle name="20% - Акцент3 13" xfId="3530"/>
    <cellStyle name="20% - Акцент3 13 2" xfId="3531"/>
    <cellStyle name="20% - Акцент3 13 2 2" xfId="3532"/>
    <cellStyle name="20% - Акцент3 13 2 2 2" xfId="3533"/>
    <cellStyle name="20% - Акцент3 13 2 3" xfId="3534"/>
    <cellStyle name="20% - Акцент3 13 3" xfId="3535"/>
    <cellStyle name="20% - Акцент3 13 3 2" xfId="3536"/>
    <cellStyle name="20% - Акцент3 13 3 2 2" xfId="3537"/>
    <cellStyle name="20% - Акцент3 13 3 3" xfId="3538"/>
    <cellStyle name="20% - Акцент3 13 4" xfId="3539"/>
    <cellStyle name="20% - Акцент3 13 4 2" xfId="3540"/>
    <cellStyle name="20% - Акцент3 13 5" xfId="3541"/>
    <cellStyle name="20% - Акцент3 130" xfId="3542"/>
    <cellStyle name="20% - Акцент3 130 2" xfId="3543"/>
    <cellStyle name="20% - Акцент3 130 2 2" xfId="3544"/>
    <cellStyle name="20% - Акцент3 130 3" xfId="3545"/>
    <cellStyle name="20% - Акцент3 131" xfId="3546"/>
    <cellStyle name="20% - Акцент3 131 2" xfId="3547"/>
    <cellStyle name="20% - Акцент3 131 2 2" xfId="3548"/>
    <cellStyle name="20% - Акцент3 131 3" xfId="3549"/>
    <cellStyle name="20% - Акцент3 132" xfId="3550"/>
    <cellStyle name="20% - Акцент3 132 2" xfId="3551"/>
    <cellStyle name="20% - Акцент3 132 2 2" xfId="3552"/>
    <cellStyle name="20% - Акцент3 132 3" xfId="3553"/>
    <cellStyle name="20% - Акцент3 133" xfId="3554"/>
    <cellStyle name="20% - Акцент3 133 2" xfId="3555"/>
    <cellStyle name="20% - Акцент3 133 2 2" xfId="3556"/>
    <cellStyle name="20% - Акцент3 133 3" xfId="3557"/>
    <cellStyle name="20% - Акцент3 134" xfId="3558"/>
    <cellStyle name="20% - Акцент3 134 2" xfId="3559"/>
    <cellStyle name="20% - Акцент3 134 2 2" xfId="3560"/>
    <cellStyle name="20% - Акцент3 134 3" xfId="3561"/>
    <cellStyle name="20% - Акцент3 135" xfId="3562"/>
    <cellStyle name="20% - Акцент3 135 2" xfId="3563"/>
    <cellStyle name="20% - Акцент3 135 2 2" xfId="3564"/>
    <cellStyle name="20% - Акцент3 135 3" xfId="3565"/>
    <cellStyle name="20% - Акцент3 136" xfId="3566"/>
    <cellStyle name="20% - Акцент3 136 2" xfId="3567"/>
    <cellStyle name="20% - Акцент3 136 2 2" xfId="3568"/>
    <cellStyle name="20% - Акцент3 136 3" xfId="3569"/>
    <cellStyle name="20% - Акцент3 137" xfId="3570"/>
    <cellStyle name="20% - Акцент3 138" xfId="3571"/>
    <cellStyle name="20% - Акцент3 14" xfId="3572"/>
    <cellStyle name="20% - Акцент3 14 2" xfId="3573"/>
    <cellStyle name="20% - Акцент3 14 2 2" xfId="3574"/>
    <cellStyle name="20% - Акцент3 14 2 2 2" xfId="3575"/>
    <cellStyle name="20% - Акцент3 14 2 3" xfId="3576"/>
    <cellStyle name="20% - Акцент3 14 3" xfId="3577"/>
    <cellStyle name="20% - Акцент3 14 3 2" xfId="3578"/>
    <cellStyle name="20% - Акцент3 14 3 2 2" xfId="3579"/>
    <cellStyle name="20% - Акцент3 14 3 3" xfId="3580"/>
    <cellStyle name="20% - Акцент3 14 4" xfId="3581"/>
    <cellStyle name="20% - Акцент3 14 4 2" xfId="3582"/>
    <cellStyle name="20% - Акцент3 14 5" xfId="3583"/>
    <cellStyle name="20% - Акцент3 15" xfId="3584"/>
    <cellStyle name="20% - Акцент3 15 2" xfId="3585"/>
    <cellStyle name="20% - Акцент3 15 2 2" xfId="3586"/>
    <cellStyle name="20% - Акцент3 15 2 2 2" xfId="3587"/>
    <cellStyle name="20% - Акцент3 15 2 3" xfId="3588"/>
    <cellStyle name="20% - Акцент3 15 3" xfId="3589"/>
    <cellStyle name="20% - Акцент3 15 3 2" xfId="3590"/>
    <cellStyle name="20% - Акцент3 15 3 2 2" xfId="3591"/>
    <cellStyle name="20% - Акцент3 15 3 3" xfId="3592"/>
    <cellStyle name="20% - Акцент3 15 4" xfId="3593"/>
    <cellStyle name="20% - Акцент3 15 4 2" xfId="3594"/>
    <cellStyle name="20% - Акцент3 15 5" xfId="3595"/>
    <cellStyle name="20% - Акцент3 16" xfId="3596"/>
    <cellStyle name="20% - Акцент3 16 2" xfId="3597"/>
    <cellStyle name="20% - Акцент3 16 2 2" xfId="3598"/>
    <cellStyle name="20% - Акцент3 16 2 2 2" xfId="3599"/>
    <cellStyle name="20% - Акцент3 16 2 3" xfId="3600"/>
    <cellStyle name="20% - Акцент3 16 3" xfId="3601"/>
    <cellStyle name="20% - Акцент3 16 3 2" xfId="3602"/>
    <cellStyle name="20% - Акцент3 16 3 2 2" xfId="3603"/>
    <cellStyle name="20% - Акцент3 16 3 3" xfId="3604"/>
    <cellStyle name="20% - Акцент3 16 4" xfId="3605"/>
    <cellStyle name="20% - Акцент3 16 4 2" xfId="3606"/>
    <cellStyle name="20% - Акцент3 16 5" xfId="3607"/>
    <cellStyle name="20% - Акцент3 17" xfId="3608"/>
    <cellStyle name="20% - Акцент3 17 2" xfId="3609"/>
    <cellStyle name="20% - Акцент3 17 2 2" xfId="3610"/>
    <cellStyle name="20% - Акцент3 17 2 2 2" xfId="3611"/>
    <cellStyle name="20% - Акцент3 17 2 3" xfId="3612"/>
    <cellStyle name="20% - Акцент3 17 3" xfId="3613"/>
    <cellStyle name="20% - Акцент3 17 3 2" xfId="3614"/>
    <cellStyle name="20% - Акцент3 17 3 2 2" xfId="3615"/>
    <cellStyle name="20% - Акцент3 17 3 3" xfId="3616"/>
    <cellStyle name="20% - Акцент3 17 4" xfId="3617"/>
    <cellStyle name="20% - Акцент3 17 4 2" xfId="3618"/>
    <cellStyle name="20% - Акцент3 17 5" xfId="3619"/>
    <cellStyle name="20% - Акцент3 18" xfId="3620"/>
    <cellStyle name="20% - Акцент3 18 2" xfId="3621"/>
    <cellStyle name="20% - Акцент3 18 2 2" xfId="3622"/>
    <cellStyle name="20% - Акцент3 18 2 2 2" xfId="3623"/>
    <cellStyle name="20% - Акцент3 18 2 3" xfId="3624"/>
    <cellStyle name="20% - Акцент3 18 3" xfId="3625"/>
    <cellStyle name="20% - Акцент3 18 3 2" xfId="3626"/>
    <cellStyle name="20% - Акцент3 18 3 2 2" xfId="3627"/>
    <cellStyle name="20% - Акцент3 18 3 3" xfId="3628"/>
    <cellStyle name="20% - Акцент3 18 4" xfId="3629"/>
    <cellStyle name="20% - Акцент3 18 4 2" xfId="3630"/>
    <cellStyle name="20% - Акцент3 18 5" xfId="3631"/>
    <cellStyle name="20% - Акцент3 19" xfId="3632"/>
    <cellStyle name="20% - Акцент3 19 2" xfId="3633"/>
    <cellStyle name="20% - Акцент3 19 2 2" xfId="3634"/>
    <cellStyle name="20% - Акцент3 19 2 2 2" xfId="3635"/>
    <cellStyle name="20% - Акцент3 19 2 3" xfId="3636"/>
    <cellStyle name="20% - Акцент3 19 3" xfId="3637"/>
    <cellStyle name="20% - Акцент3 19 3 2" xfId="3638"/>
    <cellStyle name="20% - Акцент3 19 3 2 2" xfId="3639"/>
    <cellStyle name="20% - Акцент3 19 3 3" xfId="3640"/>
    <cellStyle name="20% - Акцент3 19 4" xfId="3641"/>
    <cellStyle name="20% - Акцент3 19 4 2" xfId="3642"/>
    <cellStyle name="20% - Акцент3 19 5" xfId="3643"/>
    <cellStyle name="20% - Акцент3 2" xfId="3644"/>
    <cellStyle name="20% - Акцент3 2 10" xfId="3645"/>
    <cellStyle name="20% - Акцент3 2 10 2" xfId="3646"/>
    <cellStyle name="20% - Акцент3 2 10 2 2" xfId="3647"/>
    <cellStyle name="20% - Акцент3 2 10 3" xfId="3648"/>
    <cellStyle name="20% - Акцент3 2 11" xfId="3649"/>
    <cellStyle name="20% - Акцент3 2 11 2" xfId="3650"/>
    <cellStyle name="20% - Акцент3 2 11 2 2" xfId="3651"/>
    <cellStyle name="20% - Акцент3 2 11 3" xfId="3652"/>
    <cellStyle name="20% - Акцент3 2 12" xfId="3653"/>
    <cellStyle name="20% - Акцент3 2 12 2" xfId="3654"/>
    <cellStyle name="20% - Акцент3 2 12 2 2" xfId="3655"/>
    <cellStyle name="20% - Акцент3 2 12 3" xfId="3656"/>
    <cellStyle name="20% - Акцент3 2 13" xfId="3657"/>
    <cellStyle name="20% - Акцент3 2 13 2" xfId="3658"/>
    <cellStyle name="20% - Акцент3 2 13 2 2" xfId="3659"/>
    <cellStyle name="20% - Акцент3 2 13 3" xfId="3660"/>
    <cellStyle name="20% - Акцент3 2 14" xfId="3661"/>
    <cellStyle name="20% - Акцент3 2 14 2" xfId="3662"/>
    <cellStyle name="20% - Акцент3 2 14 2 2" xfId="3663"/>
    <cellStyle name="20% - Акцент3 2 14 3" xfId="3664"/>
    <cellStyle name="20% - Акцент3 2 15" xfId="3665"/>
    <cellStyle name="20% - Акцент3 2 15 2" xfId="3666"/>
    <cellStyle name="20% - Акцент3 2 15 2 2" xfId="3667"/>
    <cellStyle name="20% - Акцент3 2 15 3" xfId="3668"/>
    <cellStyle name="20% - Акцент3 2 16" xfId="3669"/>
    <cellStyle name="20% - Акцент3 2 16 2" xfId="3670"/>
    <cellStyle name="20% - Акцент3 2 16 2 2" xfId="3671"/>
    <cellStyle name="20% - Акцент3 2 16 3" xfId="3672"/>
    <cellStyle name="20% - Акцент3 2 17" xfId="3673"/>
    <cellStyle name="20% - Акцент3 2 17 2" xfId="3674"/>
    <cellStyle name="20% - Акцент3 2 17 2 2" xfId="3675"/>
    <cellStyle name="20% - Акцент3 2 17 3" xfId="3676"/>
    <cellStyle name="20% - Акцент3 2 18" xfId="3677"/>
    <cellStyle name="20% - Акцент3 2 18 2" xfId="3678"/>
    <cellStyle name="20% - Акцент3 2 18 2 2" xfId="3679"/>
    <cellStyle name="20% - Акцент3 2 18 3" xfId="3680"/>
    <cellStyle name="20% - Акцент3 2 19" xfId="3681"/>
    <cellStyle name="20% - Акцент3 2 19 2" xfId="3682"/>
    <cellStyle name="20% - Акцент3 2 19 2 2" xfId="3683"/>
    <cellStyle name="20% - Акцент3 2 19 3" xfId="3684"/>
    <cellStyle name="20% - Акцент3 2 2" xfId="3685"/>
    <cellStyle name="20% - Акцент3 2 2 2" xfId="3686"/>
    <cellStyle name="20% - Акцент3 2 2 2 2" xfId="3687"/>
    <cellStyle name="20% - Акцент3 2 2 2 2 2" xfId="3688"/>
    <cellStyle name="20% - Акцент3 2 2 2 3" xfId="3689"/>
    <cellStyle name="20% - Акцент3 2 2 3" xfId="3690"/>
    <cellStyle name="20% - Акцент3 2 2 3 2" xfId="3691"/>
    <cellStyle name="20% - Акцент3 2 2 3 2 2" xfId="3692"/>
    <cellStyle name="20% - Акцент3 2 2 3 3" xfId="3693"/>
    <cellStyle name="20% - Акцент3 2 2 4" xfId="3694"/>
    <cellStyle name="20% - Акцент3 2 2 4 2" xfId="3695"/>
    <cellStyle name="20% - Акцент3 2 2 5" xfId="3696"/>
    <cellStyle name="20% - Акцент3 2 20" xfId="3697"/>
    <cellStyle name="20% - Акцент3 2 20 2" xfId="3698"/>
    <cellStyle name="20% - Акцент3 2 20 2 2" xfId="3699"/>
    <cellStyle name="20% - Акцент3 2 20 3" xfId="3700"/>
    <cellStyle name="20% - Акцент3 2 21" xfId="3701"/>
    <cellStyle name="20% - Акцент3 2 21 2" xfId="3702"/>
    <cellStyle name="20% - Акцент3 2 21 2 2" xfId="3703"/>
    <cellStyle name="20% - Акцент3 2 21 3" xfId="3704"/>
    <cellStyle name="20% - Акцент3 2 22" xfId="3705"/>
    <cellStyle name="20% - Акцент3 2 22 2" xfId="3706"/>
    <cellStyle name="20% - Акцент3 2 22 2 2" xfId="3707"/>
    <cellStyle name="20% - Акцент3 2 22 3" xfId="3708"/>
    <cellStyle name="20% - Акцент3 2 23" xfId="3709"/>
    <cellStyle name="20% - Акцент3 2 23 2" xfId="3710"/>
    <cellStyle name="20% - Акцент3 2 23 2 2" xfId="3711"/>
    <cellStyle name="20% - Акцент3 2 23 3" xfId="3712"/>
    <cellStyle name="20% - Акцент3 2 24" xfId="3713"/>
    <cellStyle name="20% - Акцент3 2 24 2" xfId="3714"/>
    <cellStyle name="20% - Акцент3 2 24 2 2" xfId="3715"/>
    <cellStyle name="20% - Акцент3 2 24 3" xfId="3716"/>
    <cellStyle name="20% - Акцент3 2 25" xfId="3717"/>
    <cellStyle name="20% - Акцент3 2 25 2" xfId="3718"/>
    <cellStyle name="20% - Акцент3 2 26" xfId="3719"/>
    <cellStyle name="20% - Акцент3 2 3" xfId="3720"/>
    <cellStyle name="20% - Акцент3 2 3 2" xfId="3721"/>
    <cellStyle name="20% - Акцент3 2 3 2 2" xfId="3722"/>
    <cellStyle name="20% - Акцент3 2 3 2 2 2" xfId="3723"/>
    <cellStyle name="20% - Акцент3 2 3 2 3" xfId="3724"/>
    <cellStyle name="20% - Акцент3 2 3 3" xfId="3725"/>
    <cellStyle name="20% - Акцент3 2 3 3 2" xfId="3726"/>
    <cellStyle name="20% - Акцент3 2 3 3 2 2" xfId="3727"/>
    <cellStyle name="20% - Акцент3 2 3 3 3" xfId="3728"/>
    <cellStyle name="20% - Акцент3 2 3 4" xfId="3729"/>
    <cellStyle name="20% - Акцент3 2 3 4 2" xfId="3730"/>
    <cellStyle name="20% - Акцент3 2 3 5" xfId="3731"/>
    <cellStyle name="20% - Акцент3 2 4" xfId="3732"/>
    <cellStyle name="20% - Акцент3 2 4 2" xfId="3733"/>
    <cellStyle name="20% - Акцент3 2 4 2 2" xfId="3734"/>
    <cellStyle name="20% - Акцент3 2 4 2 2 2" xfId="3735"/>
    <cellStyle name="20% - Акцент3 2 4 2 3" xfId="3736"/>
    <cellStyle name="20% - Акцент3 2 4 3" xfId="3737"/>
    <cellStyle name="20% - Акцент3 2 4 3 2" xfId="3738"/>
    <cellStyle name="20% - Акцент3 2 4 3 2 2" xfId="3739"/>
    <cellStyle name="20% - Акцент3 2 4 3 3" xfId="3740"/>
    <cellStyle name="20% - Акцент3 2 4 4" xfId="3741"/>
    <cellStyle name="20% - Акцент3 2 4 4 2" xfId="3742"/>
    <cellStyle name="20% - Акцент3 2 4 5" xfId="3743"/>
    <cellStyle name="20% - Акцент3 2 5" xfId="3744"/>
    <cellStyle name="20% - Акцент3 2 5 2" xfId="3745"/>
    <cellStyle name="20% - Акцент3 2 5 2 2" xfId="3746"/>
    <cellStyle name="20% - Акцент3 2 5 2 2 2" xfId="3747"/>
    <cellStyle name="20% - Акцент3 2 5 2 3" xfId="3748"/>
    <cellStyle name="20% - Акцент3 2 5 3" xfId="3749"/>
    <cellStyle name="20% - Акцент3 2 5 3 2" xfId="3750"/>
    <cellStyle name="20% - Акцент3 2 5 3 2 2" xfId="3751"/>
    <cellStyle name="20% - Акцент3 2 5 3 3" xfId="3752"/>
    <cellStyle name="20% - Акцент3 2 5 4" xfId="3753"/>
    <cellStyle name="20% - Акцент3 2 5 4 2" xfId="3754"/>
    <cellStyle name="20% - Акцент3 2 5 5" xfId="3755"/>
    <cellStyle name="20% - Акцент3 2 6" xfId="3756"/>
    <cellStyle name="20% - Акцент3 2 6 2" xfId="3757"/>
    <cellStyle name="20% - Акцент3 2 6 2 2" xfId="3758"/>
    <cellStyle name="20% - Акцент3 2 6 3" xfId="3759"/>
    <cellStyle name="20% - Акцент3 2 7" xfId="3760"/>
    <cellStyle name="20% - Акцент3 2 7 2" xfId="3761"/>
    <cellStyle name="20% - Акцент3 2 7 2 2" xfId="3762"/>
    <cellStyle name="20% - Акцент3 2 7 3" xfId="3763"/>
    <cellStyle name="20% - Акцент3 2 8" xfId="3764"/>
    <cellStyle name="20% - Акцент3 2 8 2" xfId="3765"/>
    <cellStyle name="20% - Акцент3 2 8 2 2" xfId="3766"/>
    <cellStyle name="20% - Акцент3 2 8 3" xfId="3767"/>
    <cellStyle name="20% - Акцент3 2 9" xfId="3768"/>
    <cellStyle name="20% - Акцент3 2 9 2" xfId="3769"/>
    <cellStyle name="20% - Акцент3 2 9 2 2" xfId="3770"/>
    <cellStyle name="20% - Акцент3 2 9 3" xfId="3771"/>
    <cellStyle name="20% - Акцент3 20" xfId="3772"/>
    <cellStyle name="20% - Акцент3 20 2" xfId="3773"/>
    <cellStyle name="20% - Акцент3 20 2 2" xfId="3774"/>
    <cellStyle name="20% - Акцент3 20 2 2 2" xfId="3775"/>
    <cellStyle name="20% - Акцент3 20 2 3" xfId="3776"/>
    <cellStyle name="20% - Акцент3 20 3" xfId="3777"/>
    <cellStyle name="20% - Акцент3 20 3 2" xfId="3778"/>
    <cellStyle name="20% - Акцент3 20 3 2 2" xfId="3779"/>
    <cellStyle name="20% - Акцент3 20 3 3" xfId="3780"/>
    <cellStyle name="20% - Акцент3 20 4" xfId="3781"/>
    <cellStyle name="20% - Акцент3 20 4 2" xfId="3782"/>
    <cellStyle name="20% - Акцент3 20 5" xfId="3783"/>
    <cellStyle name="20% - Акцент3 21" xfId="3784"/>
    <cellStyle name="20% - Акцент3 21 2" xfId="3785"/>
    <cellStyle name="20% - Акцент3 21 2 2" xfId="3786"/>
    <cellStyle name="20% - Акцент3 21 2 2 2" xfId="3787"/>
    <cellStyle name="20% - Акцент3 21 2 3" xfId="3788"/>
    <cellStyle name="20% - Акцент3 21 3" xfId="3789"/>
    <cellStyle name="20% - Акцент3 21 3 2" xfId="3790"/>
    <cellStyle name="20% - Акцент3 21 3 2 2" xfId="3791"/>
    <cellStyle name="20% - Акцент3 21 3 3" xfId="3792"/>
    <cellStyle name="20% - Акцент3 21 4" xfId="3793"/>
    <cellStyle name="20% - Акцент3 21 4 2" xfId="3794"/>
    <cellStyle name="20% - Акцент3 21 5" xfId="3795"/>
    <cellStyle name="20% - Акцент3 22" xfId="3796"/>
    <cellStyle name="20% - Акцент3 22 2" xfId="3797"/>
    <cellStyle name="20% - Акцент3 22 2 2" xfId="3798"/>
    <cellStyle name="20% - Акцент3 22 2 2 2" xfId="3799"/>
    <cellStyle name="20% - Акцент3 22 2 3" xfId="3800"/>
    <cellStyle name="20% - Акцент3 22 3" xfId="3801"/>
    <cellStyle name="20% - Акцент3 22 3 2" xfId="3802"/>
    <cellStyle name="20% - Акцент3 22 3 2 2" xfId="3803"/>
    <cellStyle name="20% - Акцент3 22 3 3" xfId="3804"/>
    <cellStyle name="20% - Акцент3 22 4" xfId="3805"/>
    <cellStyle name="20% - Акцент3 22 4 2" xfId="3806"/>
    <cellStyle name="20% - Акцент3 22 5" xfId="3807"/>
    <cellStyle name="20% - Акцент3 23" xfId="3808"/>
    <cellStyle name="20% - Акцент3 23 2" xfId="3809"/>
    <cellStyle name="20% - Акцент3 23 2 2" xfId="3810"/>
    <cellStyle name="20% - Акцент3 23 2 2 2" xfId="3811"/>
    <cellStyle name="20% - Акцент3 23 2 3" xfId="3812"/>
    <cellStyle name="20% - Акцент3 23 3" xfId="3813"/>
    <cellStyle name="20% - Акцент3 23 3 2" xfId="3814"/>
    <cellStyle name="20% - Акцент3 23 3 2 2" xfId="3815"/>
    <cellStyle name="20% - Акцент3 23 3 3" xfId="3816"/>
    <cellStyle name="20% - Акцент3 23 4" xfId="3817"/>
    <cellStyle name="20% - Акцент3 23 4 2" xfId="3818"/>
    <cellStyle name="20% - Акцент3 23 5" xfId="3819"/>
    <cellStyle name="20% - Акцент3 24" xfId="3820"/>
    <cellStyle name="20% - Акцент3 24 2" xfId="3821"/>
    <cellStyle name="20% - Акцент3 24 2 2" xfId="3822"/>
    <cellStyle name="20% - Акцент3 24 2 2 2" xfId="3823"/>
    <cellStyle name="20% - Акцент3 24 2 3" xfId="3824"/>
    <cellStyle name="20% - Акцент3 24 3" xfId="3825"/>
    <cellStyle name="20% - Акцент3 24 3 2" xfId="3826"/>
    <cellStyle name="20% - Акцент3 24 3 2 2" xfId="3827"/>
    <cellStyle name="20% - Акцент3 24 3 3" xfId="3828"/>
    <cellStyle name="20% - Акцент3 24 4" xfId="3829"/>
    <cellStyle name="20% - Акцент3 24 4 2" xfId="3830"/>
    <cellStyle name="20% - Акцент3 24 5" xfId="3831"/>
    <cellStyle name="20% - Акцент3 25" xfId="3832"/>
    <cellStyle name="20% - Акцент3 25 2" xfId="3833"/>
    <cellStyle name="20% - Акцент3 25 2 2" xfId="3834"/>
    <cellStyle name="20% - Акцент3 25 2 2 2" xfId="3835"/>
    <cellStyle name="20% - Акцент3 25 2 3" xfId="3836"/>
    <cellStyle name="20% - Акцент3 25 3" xfId="3837"/>
    <cellStyle name="20% - Акцент3 25 3 2" xfId="3838"/>
    <cellStyle name="20% - Акцент3 25 3 2 2" xfId="3839"/>
    <cellStyle name="20% - Акцент3 25 3 3" xfId="3840"/>
    <cellStyle name="20% - Акцент3 25 4" xfId="3841"/>
    <cellStyle name="20% - Акцент3 25 4 2" xfId="3842"/>
    <cellStyle name="20% - Акцент3 25 5" xfId="3843"/>
    <cellStyle name="20% - Акцент3 26" xfId="3844"/>
    <cellStyle name="20% - Акцент3 26 2" xfId="3845"/>
    <cellStyle name="20% - Акцент3 26 2 2" xfId="3846"/>
    <cellStyle name="20% - Акцент3 26 2 2 2" xfId="3847"/>
    <cellStyle name="20% - Акцент3 26 2 3" xfId="3848"/>
    <cellStyle name="20% - Акцент3 26 3" xfId="3849"/>
    <cellStyle name="20% - Акцент3 26 3 2" xfId="3850"/>
    <cellStyle name="20% - Акцент3 26 3 2 2" xfId="3851"/>
    <cellStyle name="20% - Акцент3 26 3 3" xfId="3852"/>
    <cellStyle name="20% - Акцент3 26 4" xfId="3853"/>
    <cellStyle name="20% - Акцент3 26 4 2" xfId="3854"/>
    <cellStyle name="20% - Акцент3 26 5" xfId="3855"/>
    <cellStyle name="20% - Акцент3 27" xfId="3856"/>
    <cellStyle name="20% - Акцент3 27 2" xfId="3857"/>
    <cellStyle name="20% - Акцент3 27 2 2" xfId="3858"/>
    <cellStyle name="20% - Акцент3 27 2 2 2" xfId="3859"/>
    <cellStyle name="20% - Акцент3 27 2 3" xfId="3860"/>
    <cellStyle name="20% - Акцент3 27 3" xfId="3861"/>
    <cellStyle name="20% - Акцент3 27 3 2" xfId="3862"/>
    <cellStyle name="20% - Акцент3 27 3 2 2" xfId="3863"/>
    <cellStyle name="20% - Акцент3 27 3 3" xfId="3864"/>
    <cellStyle name="20% - Акцент3 27 4" xfId="3865"/>
    <cellStyle name="20% - Акцент3 27 4 2" xfId="3866"/>
    <cellStyle name="20% - Акцент3 27 5" xfId="3867"/>
    <cellStyle name="20% - Акцент3 28" xfId="3868"/>
    <cellStyle name="20% - Акцент3 28 2" xfId="3869"/>
    <cellStyle name="20% - Акцент3 28 2 2" xfId="3870"/>
    <cellStyle name="20% - Акцент3 28 2 2 2" xfId="3871"/>
    <cellStyle name="20% - Акцент3 28 2 3" xfId="3872"/>
    <cellStyle name="20% - Акцент3 28 3" xfId="3873"/>
    <cellStyle name="20% - Акцент3 28 3 2" xfId="3874"/>
    <cellStyle name="20% - Акцент3 28 3 2 2" xfId="3875"/>
    <cellStyle name="20% - Акцент3 28 3 3" xfId="3876"/>
    <cellStyle name="20% - Акцент3 28 4" xfId="3877"/>
    <cellStyle name="20% - Акцент3 28 4 2" xfId="3878"/>
    <cellStyle name="20% - Акцент3 28 5" xfId="3879"/>
    <cellStyle name="20% - Акцент3 29" xfId="3880"/>
    <cellStyle name="20% - Акцент3 29 2" xfId="3881"/>
    <cellStyle name="20% - Акцент3 29 2 2" xfId="3882"/>
    <cellStyle name="20% - Акцент3 29 2 2 2" xfId="3883"/>
    <cellStyle name="20% - Акцент3 29 2 3" xfId="3884"/>
    <cellStyle name="20% - Акцент3 29 3" xfId="3885"/>
    <cellStyle name="20% - Акцент3 29 3 2" xfId="3886"/>
    <cellStyle name="20% - Акцент3 29 3 2 2" xfId="3887"/>
    <cellStyle name="20% - Акцент3 29 3 3" xfId="3888"/>
    <cellStyle name="20% - Акцент3 29 4" xfId="3889"/>
    <cellStyle name="20% - Акцент3 29 4 2" xfId="3890"/>
    <cellStyle name="20% - Акцент3 29 5" xfId="3891"/>
    <cellStyle name="20% - Акцент3 3" xfId="3892"/>
    <cellStyle name="20% - Акцент3 3 2" xfId="3893"/>
    <cellStyle name="20% - Акцент3 3 2 2" xfId="3894"/>
    <cellStyle name="20% - Акцент3 3 2 2 2" xfId="3895"/>
    <cellStyle name="20% - Акцент3 3 2 2 2 2" xfId="3896"/>
    <cellStyle name="20% - Акцент3 3 2 2 3" xfId="3897"/>
    <cellStyle name="20% - Акцент3 3 2 3" xfId="3898"/>
    <cellStyle name="20% - Акцент3 3 2 3 2" xfId="3899"/>
    <cellStyle name="20% - Акцент3 3 2 3 2 2" xfId="3900"/>
    <cellStyle name="20% - Акцент3 3 2 3 3" xfId="3901"/>
    <cellStyle name="20% - Акцент3 3 2 4" xfId="3902"/>
    <cellStyle name="20% - Акцент3 3 2 4 2" xfId="3903"/>
    <cellStyle name="20% - Акцент3 3 2 5" xfId="3904"/>
    <cellStyle name="20% - Акцент3 3 3" xfId="3905"/>
    <cellStyle name="20% - Акцент3 3 3 2" xfId="3906"/>
    <cellStyle name="20% - Акцент3 3 3 2 2" xfId="3907"/>
    <cellStyle name="20% - Акцент3 3 3 2 2 2" xfId="3908"/>
    <cellStyle name="20% - Акцент3 3 3 2 3" xfId="3909"/>
    <cellStyle name="20% - Акцент3 3 3 3" xfId="3910"/>
    <cellStyle name="20% - Акцент3 3 3 3 2" xfId="3911"/>
    <cellStyle name="20% - Акцент3 3 3 3 2 2" xfId="3912"/>
    <cellStyle name="20% - Акцент3 3 3 3 3" xfId="3913"/>
    <cellStyle name="20% - Акцент3 3 3 4" xfId="3914"/>
    <cellStyle name="20% - Акцент3 3 3 4 2" xfId="3915"/>
    <cellStyle name="20% - Акцент3 3 3 5" xfId="3916"/>
    <cellStyle name="20% - Акцент3 3 4" xfId="3917"/>
    <cellStyle name="20% - Акцент3 3 4 2" xfId="3918"/>
    <cellStyle name="20% - Акцент3 3 4 2 2" xfId="3919"/>
    <cellStyle name="20% - Акцент3 3 4 2 2 2" xfId="3920"/>
    <cellStyle name="20% - Акцент3 3 4 2 3" xfId="3921"/>
    <cellStyle name="20% - Акцент3 3 4 3" xfId="3922"/>
    <cellStyle name="20% - Акцент3 3 4 3 2" xfId="3923"/>
    <cellStyle name="20% - Акцент3 3 4 3 2 2" xfId="3924"/>
    <cellStyle name="20% - Акцент3 3 4 3 3" xfId="3925"/>
    <cellStyle name="20% - Акцент3 3 4 4" xfId="3926"/>
    <cellStyle name="20% - Акцент3 3 4 4 2" xfId="3927"/>
    <cellStyle name="20% - Акцент3 3 4 5" xfId="3928"/>
    <cellStyle name="20% - Акцент3 3 5" xfId="3929"/>
    <cellStyle name="20% - Акцент3 3 5 2" xfId="3930"/>
    <cellStyle name="20% - Акцент3 3 5 2 2" xfId="3931"/>
    <cellStyle name="20% - Акцент3 3 5 2 2 2" xfId="3932"/>
    <cellStyle name="20% - Акцент3 3 5 2 3" xfId="3933"/>
    <cellStyle name="20% - Акцент3 3 5 3" xfId="3934"/>
    <cellStyle name="20% - Акцент3 3 5 3 2" xfId="3935"/>
    <cellStyle name="20% - Акцент3 3 5 3 2 2" xfId="3936"/>
    <cellStyle name="20% - Акцент3 3 5 3 3" xfId="3937"/>
    <cellStyle name="20% - Акцент3 3 5 4" xfId="3938"/>
    <cellStyle name="20% - Акцент3 3 5 4 2" xfId="3939"/>
    <cellStyle name="20% - Акцент3 3 5 5" xfId="3940"/>
    <cellStyle name="20% - Акцент3 3 6" xfId="3941"/>
    <cellStyle name="20% - Акцент3 3 6 2" xfId="3942"/>
    <cellStyle name="20% - Акцент3 3 6 2 2" xfId="3943"/>
    <cellStyle name="20% - Акцент3 3 6 3" xfId="3944"/>
    <cellStyle name="20% - Акцент3 3 7" xfId="3945"/>
    <cellStyle name="20% - Акцент3 3 7 2" xfId="3946"/>
    <cellStyle name="20% - Акцент3 3 7 2 2" xfId="3947"/>
    <cellStyle name="20% - Акцент3 3 7 3" xfId="3948"/>
    <cellStyle name="20% - Акцент3 3 8" xfId="3949"/>
    <cellStyle name="20% - Акцент3 3 8 2" xfId="3950"/>
    <cellStyle name="20% - Акцент3 3 9" xfId="3951"/>
    <cellStyle name="20% - Акцент3 30" xfId="3952"/>
    <cellStyle name="20% - Акцент3 30 2" xfId="3953"/>
    <cellStyle name="20% - Акцент3 30 2 2" xfId="3954"/>
    <cellStyle name="20% - Акцент3 30 2 2 2" xfId="3955"/>
    <cellStyle name="20% - Акцент3 30 2 3" xfId="3956"/>
    <cellStyle name="20% - Акцент3 30 3" xfId="3957"/>
    <cellStyle name="20% - Акцент3 30 3 2" xfId="3958"/>
    <cellStyle name="20% - Акцент3 30 3 2 2" xfId="3959"/>
    <cellStyle name="20% - Акцент3 30 3 3" xfId="3960"/>
    <cellStyle name="20% - Акцент3 30 4" xfId="3961"/>
    <cellStyle name="20% - Акцент3 30 4 2" xfId="3962"/>
    <cellStyle name="20% - Акцент3 30 5" xfId="3963"/>
    <cellStyle name="20% - Акцент3 31" xfId="3964"/>
    <cellStyle name="20% - Акцент3 31 2" xfId="3965"/>
    <cellStyle name="20% - Акцент3 31 2 2" xfId="3966"/>
    <cellStyle name="20% - Акцент3 31 2 2 2" xfId="3967"/>
    <cellStyle name="20% - Акцент3 31 2 3" xfId="3968"/>
    <cellStyle name="20% - Акцент3 31 3" xfId="3969"/>
    <cellStyle name="20% - Акцент3 31 3 2" xfId="3970"/>
    <cellStyle name="20% - Акцент3 31 3 2 2" xfId="3971"/>
    <cellStyle name="20% - Акцент3 31 3 3" xfId="3972"/>
    <cellStyle name="20% - Акцент3 31 4" xfId="3973"/>
    <cellStyle name="20% - Акцент3 31 4 2" xfId="3974"/>
    <cellStyle name="20% - Акцент3 31 5" xfId="3975"/>
    <cellStyle name="20% - Акцент3 32" xfId="3976"/>
    <cellStyle name="20% - Акцент3 32 2" xfId="3977"/>
    <cellStyle name="20% - Акцент3 32 2 2" xfId="3978"/>
    <cellStyle name="20% - Акцент3 32 2 2 2" xfId="3979"/>
    <cellStyle name="20% - Акцент3 32 2 3" xfId="3980"/>
    <cellStyle name="20% - Акцент3 32 3" xfId="3981"/>
    <cellStyle name="20% - Акцент3 32 3 2" xfId="3982"/>
    <cellStyle name="20% - Акцент3 32 3 2 2" xfId="3983"/>
    <cellStyle name="20% - Акцент3 32 3 3" xfId="3984"/>
    <cellStyle name="20% - Акцент3 32 4" xfId="3985"/>
    <cellStyle name="20% - Акцент3 32 4 2" xfId="3986"/>
    <cellStyle name="20% - Акцент3 32 5" xfId="3987"/>
    <cellStyle name="20% - Акцент3 33" xfId="3988"/>
    <cellStyle name="20% - Акцент3 33 2" xfId="3989"/>
    <cellStyle name="20% - Акцент3 33 2 2" xfId="3990"/>
    <cellStyle name="20% - Акцент3 33 2 2 2" xfId="3991"/>
    <cellStyle name="20% - Акцент3 33 2 3" xfId="3992"/>
    <cellStyle name="20% - Акцент3 33 3" xfId="3993"/>
    <cellStyle name="20% - Акцент3 33 3 2" xfId="3994"/>
    <cellStyle name="20% - Акцент3 33 3 2 2" xfId="3995"/>
    <cellStyle name="20% - Акцент3 33 3 3" xfId="3996"/>
    <cellStyle name="20% - Акцент3 33 4" xfId="3997"/>
    <cellStyle name="20% - Акцент3 33 4 2" xfId="3998"/>
    <cellStyle name="20% - Акцент3 33 5" xfId="3999"/>
    <cellStyle name="20% - Акцент3 34" xfId="4000"/>
    <cellStyle name="20% - Акцент3 34 2" xfId="4001"/>
    <cellStyle name="20% - Акцент3 34 2 2" xfId="4002"/>
    <cellStyle name="20% - Акцент3 34 2 2 2" xfId="4003"/>
    <cellStyle name="20% - Акцент3 34 2 3" xfId="4004"/>
    <cellStyle name="20% - Акцент3 34 3" xfId="4005"/>
    <cellStyle name="20% - Акцент3 34 3 2" xfId="4006"/>
    <cellStyle name="20% - Акцент3 34 3 2 2" xfId="4007"/>
    <cellStyle name="20% - Акцент3 34 3 3" xfId="4008"/>
    <cellStyle name="20% - Акцент3 34 4" xfId="4009"/>
    <cellStyle name="20% - Акцент3 34 4 2" xfId="4010"/>
    <cellStyle name="20% - Акцент3 34 5" xfId="4011"/>
    <cellStyle name="20% - Акцент3 35" xfId="4012"/>
    <cellStyle name="20% - Акцент3 35 2" xfId="4013"/>
    <cellStyle name="20% - Акцент3 35 2 2" xfId="4014"/>
    <cellStyle name="20% - Акцент3 35 2 2 2" xfId="4015"/>
    <cellStyle name="20% - Акцент3 35 2 3" xfId="4016"/>
    <cellStyle name="20% - Акцент3 35 3" xfId="4017"/>
    <cellStyle name="20% - Акцент3 35 3 2" xfId="4018"/>
    <cellStyle name="20% - Акцент3 35 3 2 2" xfId="4019"/>
    <cellStyle name="20% - Акцент3 35 3 3" xfId="4020"/>
    <cellStyle name="20% - Акцент3 35 4" xfId="4021"/>
    <cellStyle name="20% - Акцент3 35 4 2" xfId="4022"/>
    <cellStyle name="20% - Акцент3 35 5" xfId="4023"/>
    <cellStyle name="20% - Акцент3 36" xfId="4024"/>
    <cellStyle name="20% - Акцент3 36 2" xfId="4025"/>
    <cellStyle name="20% - Акцент3 36 2 2" xfId="4026"/>
    <cellStyle name="20% - Акцент3 36 2 2 2" xfId="4027"/>
    <cellStyle name="20% - Акцент3 36 2 3" xfId="4028"/>
    <cellStyle name="20% - Акцент3 36 3" xfId="4029"/>
    <cellStyle name="20% - Акцент3 36 3 2" xfId="4030"/>
    <cellStyle name="20% - Акцент3 36 3 2 2" xfId="4031"/>
    <cellStyle name="20% - Акцент3 36 3 3" xfId="4032"/>
    <cellStyle name="20% - Акцент3 36 4" xfId="4033"/>
    <cellStyle name="20% - Акцент3 36 4 2" xfId="4034"/>
    <cellStyle name="20% - Акцент3 36 5" xfId="4035"/>
    <cellStyle name="20% - Акцент3 37" xfId="4036"/>
    <cellStyle name="20% - Акцент3 37 2" xfId="4037"/>
    <cellStyle name="20% - Акцент3 37 2 2" xfId="4038"/>
    <cellStyle name="20% - Акцент3 37 2 2 2" xfId="4039"/>
    <cellStyle name="20% - Акцент3 37 2 3" xfId="4040"/>
    <cellStyle name="20% - Акцент3 37 3" xfId="4041"/>
    <cellStyle name="20% - Акцент3 37 3 2" xfId="4042"/>
    <cellStyle name="20% - Акцент3 37 3 2 2" xfId="4043"/>
    <cellStyle name="20% - Акцент3 37 3 3" xfId="4044"/>
    <cellStyle name="20% - Акцент3 37 4" xfId="4045"/>
    <cellStyle name="20% - Акцент3 37 4 2" xfId="4046"/>
    <cellStyle name="20% - Акцент3 37 5" xfId="4047"/>
    <cellStyle name="20% - Акцент3 38" xfId="4048"/>
    <cellStyle name="20% - Акцент3 38 2" xfId="4049"/>
    <cellStyle name="20% - Акцент3 38 2 2" xfId="4050"/>
    <cellStyle name="20% - Акцент3 38 2 2 2" xfId="4051"/>
    <cellStyle name="20% - Акцент3 38 2 3" xfId="4052"/>
    <cellStyle name="20% - Акцент3 38 3" xfId="4053"/>
    <cellStyle name="20% - Акцент3 38 3 2" xfId="4054"/>
    <cellStyle name="20% - Акцент3 38 3 2 2" xfId="4055"/>
    <cellStyle name="20% - Акцент3 38 3 3" xfId="4056"/>
    <cellStyle name="20% - Акцент3 38 4" xfId="4057"/>
    <cellStyle name="20% - Акцент3 38 4 2" xfId="4058"/>
    <cellStyle name="20% - Акцент3 38 5" xfId="4059"/>
    <cellStyle name="20% - Акцент3 39" xfId="4060"/>
    <cellStyle name="20% - Акцент3 39 2" xfId="4061"/>
    <cellStyle name="20% - Акцент3 39 2 2" xfId="4062"/>
    <cellStyle name="20% - Акцент3 39 2 2 2" xfId="4063"/>
    <cellStyle name="20% - Акцент3 39 2 3" xfId="4064"/>
    <cellStyle name="20% - Акцент3 39 3" xfId="4065"/>
    <cellStyle name="20% - Акцент3 39 3 2" xfId="4066"/>
    <cellStyle name="20% - Акцент3 39 3 2 2" xfId="4067"/>
    <cellStyle name="20% - Акцент3 39 3 3" xfId="4068"/>
    <cellStyle name="20% - Акцент3 39 4" xfId="4069"/>
    <cellStyle name="20% - Акцент3 39 4 2" xfId="4070"/>
    <cellStyle name="20% - Акцент3 39 5" xfId="4071"/>
    <cellStyle name="20% - Акцент3 4" xfId="4072"/>
    <cellStyle name="20% - Акцент3 4 2" xfId="4073"/>
    <cellStyle name="20% - Акцент3 4 2 2" xfId="4074"/>
    <cellStyle name="20% - Акцент3 4 2 2 2" xfId="4075"/>
    <cellStyle name="20% - Акцент3 4 2 2 2 2" xfId="4076"/>
    <cellStyle name="20% - Акцент3 4 2 2 3" xfId="4077"/>
    <cellStyle name="20% - Акцент3 4 2 3" xfId="4078"/>
    <cellStyle name="20% - Акцент3 4 2 3 2" xfId="4079"/>
    <cellStyle name="20% - Акцент3 4 2 3 2 2" xfId="4080"/>
    <cellStyle name="20% - Акцент3 4 2 3 3" xfId="4081"/>
    <cellStyle name="20% - Акцент3 4 2 4" xfId="4082"/>
    <cellStyle name="20% - Акцент3 4 2 4 2" xfId="4083"/>
    <cellStyle name="20% - Акцент3 4 2 5" xfId="4084"/>
    <cellStyle name="20% - Акцент3 4 3" xfId="4085"/>
    <cellStyle name="20% - Акцент3 4 3 2" xfId="4086"/>
    <cellStyle name="20% - Акцент3 4 3 2 2" xfId="4087"/>
    <cellStyle name="20% - Акцент3 4 3 2 2 2" xfId="4088"/>
    <cellStyle name="20% - Акцент3 4 3 2 3" xfId="4089"/>
    <cellStyle name="20% - Акцент3 4 3 3" xfId="4090"/>
    <cellStyle name="20% - Акцент3 4 3 3 2" xfId="4091"/>
    <cellStyle name="20% - Акцент3 4 3 3 2 2" xfId="4092"/>
    <cellStyle name="20% - Акцент3 4 3 3 3" xfId="4093"/>
    <cellStyle name="20% - Акцент3 4 3 4" xfId="4094"/>
    <cellStyle name="20% - Акцент3 4 3 4 2" xfId="4095"/>
    <cellStyle name="20% - Акцент3 4 3 5" xfId="4096"/>
    <cellStyle name="20% - Акцент3 4 4" xfId="4097"/>
    <cellStyle name="20% - Акцент3 4 4 2" xfId="4098"/>
    <cellStyle name="20% - Акцент3 4 4 2 2" xfId="4099"/>
    <cellStyle name="20% - Акцент3 4 4 2 2 2" xfId="4100"/>
    <cellStyle name="20% - Акцент3 4 4 2 3" xfId="4101"/>
    <cellStyle name="20% - Акцент3 4 4 3" xfId="4102"/>
    <cellStyle name="20% - Акцент3 4 4 3 2" xfId="4103"/>
    <cellStyle name="20% - Акцент3 4 4 3 2 2" xfId="4104"/>
    <cellStyle name="20% - Акцент3 4 4 3 3" xfId="4105"/>
    <cellStyle name="20% - Акцент3 4 4 4" xfId="4106"/>
    <cellStyle name="20% - Акцент3 4 4 4 2" xfId="4107"/>
    <cellStyle name="20% - Акцент3 4 4 5" xfId="4108"/>
    <cellStyle name="20% - Акцент3 4 5" xfId="4109"/>
    <cellStyle name="20% - Акцент3 4 5 2" xfId="4110"/>
    <cellStyle name="20% - Акцент3 4 5 2 2" xfId="4111"/>
    <cellStyle name="20% - Акцент3 4 5 2 2 2" xfId="4112"/>
    <cellStyle name="20% - Акцент3 4 5 2 3" xfId="4113"/>
    <cellStyle name="20% - Акцент3 4 5 3" xfId="4114"/>
    <cellStyle name="20% - Акцент3 4 5 3 2" xfId="4115"/>
    <cellStyle name="20% - Акцент3 4 5 3 2 2" xfId="4116"/>
    <cellStyle name="20% - Акцент3 4 5 3 3" xfId="4117"/>
    <cellStyle name="20% - Акцент3 4 5 4" xfId="4118"/>
    <cellStyle name="20% - Акцент3 4 5 4 2" xfId="4119"/>
    <cellStyle name="20% - Акцент3 4 5 5" xfId="4120"/>
    <cellStyle name="20% - Акцент3 4 6" xfId="4121"/>
    <cellStyle name="20% - Акцент3 4 6 2" xfId="4122"/>
    <cellStyle name="20% - Акцент3 4 6 2 2" xfId="4123"/>
    <cellStyle name="20% - Акцент3 4 6 3" xfId="4124"/>
    <cellStyle name="20% - Акцент3 4 7" xfId="4125"/>
    <cellStyle name="20% - Акцент3 4 7 2" xfId="4126"/>
    <cellStyle name="20% - Акцент3 4 7 2 2" xfId="4127"/>
    <cellStyle name="20% - Акцент3 4 7 3" xfId="4128"/>
    <cellStyle name="20% - Акцент3 4 8" xfId="4129"/>
    <cellStyle name="20% - Акцент3 4 8 2" xfId="4130"/>
    <cellStyle name="20% - Акцент3 4 9" xfId="4131"/>
    <cellStyle name="20% - Акцент3 40" xfId="4132"/>
    <cellStyle name="20% - Акцент3 40 2" xfId="4133"/>
    <cellStyle name="20% - Акцент3 40 2 2" xfId="4134"/>
    <cellStyle name="20% - Акцент3 40 2 2 2" xfId="4135"/>
    <cellStyle name="20% - Акцент3 40 2 3" xfId="4136"/>
    <cellStyle name="20% - Акцент3 40 3" xfId="4137"/>
    <cellStyle name="20% - Акцент3 40 3 2" xfId="4138"/>
    <cellStyle name="20% - Акцент3 40 3 2 2" xfId="4139"/>
    <cellStyle name="20% - Акцент3 40 3 3" xfId="4140"/>
    <cellStyle name="20% - Акцент3 40 4" xfId="4141"/>
    <cellStyle name="20% - Акцент3 40 4 2" xfId="4142"/>
    <cellStyle name="20% - Акцент3 40 5" xfId="4143"/>
    <cellStyle name="20% - Акцент3 41" xfId="4144"/>
    <cellStyle name="20% - Акцент3 41 2" xfId="4145"/>
    <cellStyle name="20% - Акцент3 41 2 2" xfId="4146"/>
    <cellStyle name="20% - Акцент3 41 2 2 2" xfId="4147"/>
    <cellStyle name="20% - Акцент3 41 2 3" xfId="4148"/>
    <cellStyle name="20% - Акцент3 41 3" xfId="4149"/>
    <cellStyle name="20% - Акцент3 41 3 2" xfId="4150"/>
    <cellStyle name="20% - Акцент3 41 3 2 2" xfId="4151"/>
    <cellStyle name="20% - Акцент3 41 3 3" xfId="4152"/>
    <cellStyle name="20% - Акцент3 41 4" xfId="4153"/>
    <cellStyle name="20% - Акцент3 41 4 2" xfId="4154"/>
    <cellStyle name="20% - Акцент3 41 5" xfId="4155"/>
    <cellStyle name="20% - Акцент3 42" xfId="4156"/>
    <cellStyle name="20% - Акцент3 42 2" xfId="4157"/>
    <cellStyle name="20% - Акцент3 42 2 2" xfId="4158"/>
    <cellStyle name="20% - Акцент3 42 2 2 2" xfId="4159"/>
    <cellStyle name="20% - Акцент3 42 2 3" xfId="4160"/>
    <cellStyle name="20% - Акцент3 42 3" xfId="4161"/>
    <cellStyle name="20% - Акцент3 42 3 2" xfId="4162"/>
    <cellStyle name="20% - Акцент3 42 3 2 2" xfId="4163"/>
    <cellStyle name="20% - Акцент3 42 3 3" xfId="4164"/>
    <cellStyle name="20% - Акцент3 42 4" xfId="4165"/>
    <cellStyle name="20% - Акцент3 42 4 2" xfId="4166"/>
    <cellStyle name="20% - Акцент3 42 5" xfId="4167"/>
    <cellStyle name="20% - Акцент3 43" xfId="4168"/>
    <cellStyle name="20% - Акцент3 43 2" xfId="4169"/>
    <cellStyle name="20% - Акцент3 43 2 2" xfId="4170"/>
    <cellStyle name="20% - Акцент3 43 2 2 2" xfId="4171"/>
    <cellStyle name="20% - Акцент3 43 2 3" xfId="4172"/>
    <cellStyle name="20% - Акцент3 43 3" xfId="4173"/>
    <cellStyle name="20% - Акцент3 43 3 2" xfId="4174"/>
    <cellStyle name="20% - Акцент3 43 3 2 2" xfId="4175"/>
    <cellStyle name="20% - Акцент3 43 3 3" xfId="4176"/>
    <cellStyle name="20% - Акцент3 43 4" xfId="4177"/>
    <cellStyle name="20% - Акцент3 43 4 2" xfId="4178"/>
    <cellStyle name="20% - Акцент3 43 5" xfId="4179"/>
    <cellStyle name="20% - Акцент3 44" xfId="4180"/>
    <cellStyle name="20% - Акцент3 44 2" xfId="4181"/>
    <cellStyle name="20% - Акцент3 44 2 2" xfId="4182"/>
    <cellStyle name="20% - Акцент3 44 2 2 2" xfId="4183"/>
    <cellStyle name="20% - Акцент3 44 2 3" xfId="4184"/>
    <cellStyle name="20% - Акцент3 44 3" xfId="4185"/>
    <cellStyle name="20% - Акцент3 44 3 2" xfId="4186"/>
    <cellStyle name="20% - Акцент3 44 3 2 2" xfId="4187"/>
    <cellStyle name="20% - Акцент3 44 3 3" xfId="4188"/>
    <cellStyle name="20% - Акцент3 44 4" xfId="4189"/>
    <cellStyle name="20% - Акцент3 44 4 2" xfId="4190"/>
    <cellStyle name="20% - Акцент3 44 5" xfId="4191"/>
    <cellStyle name="20% - Акцент3 45" xfId="4192"/>
    <cellStyle name="20% - Акцент3 45 2" xfId="4193"/>
    <cellStyle name="20% - Акцент3 45 2 2" xfId="4194"/>
    <cellStyle name="20% - Акцент3 45 2 2 2" xfId="4195"/>
    <cellStyle name="20% - Акцент3 45 2 3" xfId="4196"/>
    <cellStyle name="20% - Акцент3 45 3" xfId="4197"/>
    <cellStyle name="20% - Акцент3 45 3 2" xfId="4198"/>
    <cellStyle name="20% - Акцент3 45 3 2 2" xfId="4199"/>
    <cellStyle name="20% - Акцент3 45 3 3" xfId="4200"/>
    <cellStyle name="20% - Акцент3 45 4" xfId="4201"/>
    <cellStyle name="20% - Акцент3 45 4 2" xfId="4202"/>
    <cellStyle name="20% - Акцент3 45 5" xfId="4203"/>
    <cellStyle name="20% - Акцент3 46" xfId="4204"/>
    <cellStyle name="20% - Акцент3 46 2" xfId="4205"/>
    <cellStyle name="20% - Акцент3 46 2 2" xfId="4206"/>
    <cellStyle name="20% - Акцент3 46 2 2 2" xfId="4207"/>
    <cellStyle name="20% - Акцент3 46 2 3" xfId="4208"/>
    <cellStyle name="20% - Акцент3 46 3" xfId="4209"/>
    <cellStyle name="20% - Акцент3 46 3 2" xfId="4210"/>
    <cellStyle name="20% - Акцент3 46 3 2 2" xfId="4211"/>
    <cellStyle name="20% - Акцент3 46 3 3" xfId="4212"/>
    <cellStyle name="20% - Акцент3 46 4" xfId="4213"/>
    <cellStyle name="20% - Акцент3 46 4 2" xfId="4214"/>
    <cellStyle name="20% - Акцент3 46 5" xfId="4215"/>
    <cellStyle name="20% - Акцент3 47" xfId="4216"/>
    <cellStyle name="20% - Акцент3 47 2" xfId="4217"/>
    <cellStyle name="20% - Акцент3 47 2 2" xfId="4218"/>
    <cellStyle name="20% - Акцент3 47 2 2 2" xfId="4219"/>
    <cellStyle name="20% - Акцент3 47 2 3" xfId="4220"/>
    <cellStyle name="20% - Акцент3 47 3" xfId="4221"/>
    <cellStyle name="20% - Акцент3 47 3 2" xfId="4222"/>
    <cellStyle name="20% - Акцент3 47 3 2 2" xfId="4223"/>
    <cellStyle name="20% - Акцент3 47 3 3" xfId="4224"/>
    <cellStyle name="20% - Акцент3 47 4" xfId="4225"/>
    <cellStyle name="20% - Акцент3 47 4 2" xfId="4226"/>
    <cellStyle name="20% - Акцент3 47 5" xfId="4227"/>
    <cellStyle name="20% - Акцент3 48" xfId="4228"/>
    <cellStyle name="20% - Акцент3 48 2" xfId="4229"/>
    <cellStyle name="20% - Акцент3 48 2 2" xfId="4230"/>
    <cellStyle name="20% - Акцент3 48 2 2 2" xfId="4231"/>
    <cellStyle name="20% - Акцент3 48 2 3" xfId="4232"/>
    <cellStyle name="20% - Акцент3 48 3" xfId="4233"/>
    <cellStyle name="20% - Акцент3 48 3 2" xfId="4234"/>
    <cellStyle name="20% - Акцент3 48 3 2 2" xfId="4235"/>
    <cellStyle name="20% - Акцент3 48 3 3" xfId="4236"/>
    <cellStyle name="20% - Акцент3 48 4" xfId="4237"/>
    <cellStyle name="20% - Акцент3 48 4 2" xfId="4238"/>
    <cellStyle name="20% - Акцент3 48 5" xfId="4239"/>
    <cellStyle name="20% - Акцент3 49" xfId="4240"/>
    <cellStyle name="20% - Акцент3 49 2" xfId="4241"/>
    <cellStyle name="20% - Акцент3 49 2 2" xfId="4242"/>
    <cellStyle name="20% - Акцент3 49 2 2 2" xfId="4243"/>
    <cellStyle name="20% - Акцент3 49 2 3" xfId="4244"/>
    <cellStyle name="20% - Акцент3 49 3" xfId="4245"/>
    <cellStyle name="20% - Акцент3 49 3 2" xfId="4246"/>
    <cellStyle name="20% - Акцент3 49 3 2 2" xfId="4247"/>
    <cellStyle name="20% - Акцент3 49 3 3" xfId="4248"/>
    <cellStyle name="20% - Акцент3 49 4" xfId="4249"/>
    <cellStyle name="20% - Акцент3 49 4 2" xfId="4250"/>
    <cellStyle name="20% - Акцент3 49 5" xfId="4251"/>
    <cellStyle name="20% - Акцент3 5" xfId="4252"/>
    <cellStyle name="20% - Акцент3 5 2" xfId="4253"/>
    <cellStyle name="20% - Акцент3 5 2 2" xfId="4254"/>
    <cellStyle name="20% - Акцент3 5 2 2 2" xfId="4255"/>
    <cellStyle name="20% - Акцент3 5 2 2 2 2" xfId="4256"/>
    <cellStyle name="20% - Акцент3 5 2 2 3" xfId="4257"/>
    <cellStyle name="20% - Акцент3 5 2 3" xfId="4258"/>
    <cellStyle name="20% - Акцент3 5 2 3 2" xfId="4259"/>
    <cellStyle name="20% - Акцент3 5 2 3 2 2" xfId="4260"/>
    <cellStyle name="20% - Акцент3 5 2 3 3" xfId="4261"/>
    <cellStyle name="20% - Акцент3 5 2 4" xfId="4262"/>
    <cellStyle name="20% - Акцент3 5 2 4 2" xfId="4263"/>
    <cellStyle name="20% - Акцент3 5 2 5" xfId="4264"/>
    <cellStyle name="20% - Акцент3 5 3" xfId="4265"/>
    <cellStyle name="20% - Акцент3 5 3 2" xfId="4266"/>
    <cellStyle name="20% - Акцент3 5 3 2 2" xfId="4267"/>
    <cellStyle name="20% - Акцент3 5 3 2 2 2" xfId="4268"/>
    <cellStyle name="20% - Акцент3 5 3 2 3" xfId="4269"/>
    <cellStyle name="20% - Акцент3 5 3 3" xfId="4270"/>
    <cellStyle name="20% - Акцент3 5 3 3 2" xfId="4271"/>
    <cellStyle name="20% - Акцент3 5 3 3 2 2" xfId="4272"/>
    <cellStyle name="20% - Акцент3 5 3 3 3" xfId="4273"/>
    <cellStyle name="20% - Акцент3 5 3 4" xfId="4274"/>
    <cellStyle name="20% - Акцент3 5 3 4 2" xfId="4275"/>
    <cellStyle name="20% - Акцент3 5 3 5" xfId="4276"/>
    <cellStyle name="20% - Акцент3 5 4" xfId="4277"/>
    <cellStyle name="20% - Акцент3 5 4 2" xfId="4278"/>
    <cellStyle name="20% - Акцент3 5 4 2 2" xfId="4279"/>
    <cellStyle name="20% - Акцент3 5 4 2 2 2" xfId="4280"/>
    <cellStyle name="20% - Акцент3 5 4 2 3" xfId="4281"/>
    <cellStyle name="20% - Акцент3 5 4 3" xfId="4282"/>
    <cellStyle name="20% - Акцент3 5 4 3 2" xfId="4283"/>
    <cellStyle name="20% - Акцент3 5 4 3 2 2" xfId="4284"/>
    <cellStyle name="20% - Акцент3 5 4 3 3" xfId="4285"/>
    <cellStyle name="20% - Акцент3 5 4 4" xfId="4286"/>
    <cellStyle name="20% - Акцент3 5 4 4 2" xfId="4287"/>
    <cellStyle name="20% - Акцент3 5 4 5" xfId="4288"/>
    <cellStyle name="20% - Акцент3 5 5" xfId="4289"/>
    <cellStyle name="20% - Акцент3 5 5 2" xfId="4290"/>
    <cellStyle name="20% - Акцент3 5 5 2 2" xfId="4291"/>
    <cellStyle name="20% - Акцент3 5 5 2 2 2" xfId="4292"/>
    <cellStyle name="20% - Акцент3 5 5 2 3" xfId="4293"/>
    <cellStyle name="20% - Акцент3 5 5 3" xfId="4294"/>
    <cellStyle name="20% - Акцент3 5 5 3 2" xfId="4295"/>
    <cellStyle name="20% - Акцент3 5 5 3 2 2" xfId="4296"/>
    <cellStyle name="20% - Акцент3 5 5 3 3" xfId="4297"/>
    <cellStyle name="20% - Акцент3 5 5 4" xfId="4298"/>
    <cellStyle name="20% - Акцент3 5 5 4 2" xfId="4299"/>
    <cellStyle name="20% - Акцент3 5 5 5" xfId="4300"/>
    <cellStyle name="20% - Акцент3 5 6" xfId="4301"/>
    <cellStyle name="20% - Акцент3 5 6 2" xfId="4302"/>
    <cellStyle name="20% - Акцент3 5 6 2 2" xfId="4303"/>
    <cellStyle name="20% - Акцент3 5 6 3" xfId="4304"/>
    <cellStyle name="20% - Акцент3 5 7" xfId="4305"/>
    <cellStyle name="20% - Акцент3 5 7 2" xfId="4306"/>
    <cellStyle name="20% - Акцент3 5 7 2 2" xfId="4307"/>
    <cellStyle name="20% - Акцент3 5 7 3" xfId="4308"/>
    <cellStyle name="20% - Акцент3 5 8" xfId="4309"/>
    <cellStyle name="20% - Акцент3 5 8 2" xfId="4310"/>
    <cellStyle name="20% - Акцент3 5 9" xfId="4311"/>
    <cellStyle name="20% - Акцент3 50" xfId="4312"/>
    <cellStyle name="20% - Акцент3 50 2" xfId="4313"/>
    <cellStyle name="20% - Акцент3 50 2 2" xfId="4314"/>
    <cellStyle name="20% - Акцент3 50 2 2 2" xfId="4315"/>
    <cellStyle name="20% - Акцент3 50 2 3" xfId="4316"/>
    <cellStyle name="20% - Акцент3 50 3" xfId="4317"/>
    <cellStyle name="20% - Акцент3 50 3 2" xfId="4318"/>
    <cellStyle name="20% - Акцент3 50 3 2 2" xfId="4319"/>
    <cellStyle name="20% - Акцент3 50 3 3" xfId="4320"/>
    <cellStyle name="20% - Акцент3 50 4" xfId="4321"/>
    <cellStyle name="20% - Акцент3 50 4 2" xfId="4322"/>
    <cellStyle name="20% - Акцент3 50 5" xfId="4323"/>
    <cellStyle name="20% - Акцент3 51" xfId="4324"/>
    <cellStyle name="20% - Акцент3 51 2" xfId="4325"/>
    <cellStyle name="20% - Акцент3 51 2 2" xfId="4326"/>
    <cellStyle name="20% - Акцент3 51 2 2 2" xfId="4327"/>
    <cellStyle name="20% - Акцент3 51 2 3" xfId="4328"/>
    <cellStyle name="20% - Акцент3 51 3" xfId="4329"/>
    <cellStyle name="20% - Акцент3 51 3 2" xfId="4330"/>
    <cellStyle name="20% - Акцент3 51 3 2 2" xfId="4331"/>
    <cellStyle name="20% - Акцент3 51 3 3" xfId="4332"/>
    <cellStyle name="20% - Акцент3 51 4" xfId="4333"/>
    <cellStyle name="20% - Акцент3 51 4 2" xfId="4334"/>
    <cellStyle name="20% - Акцент3 51 5" xfId="4335"/>
    <cellStyle name="20% - Акцент3 52" xfId="4336"/>
    <cellStyle name="20% - Акцент3 52 2" xfId="4337"/>
    <cellStyle name="20% - Акцент3 52 2 2" xfId="4338"/>
    <cellStyle name="20% - Акцент3 52 2 2 2" xfId="4339"/>
    <cellStyle name="20% - Акцент3 52 2 3" xfId="4340"/>
    <cellStyle name="20% - Акцент3 52 3" xfId="4341"/>
    <cellStyle name="20% - Акцент3 52 3 2" xfId="4342"/>
    <cellStyle name="20% - Акцент3 52 3 2 2" xfId="4343"/>
    <cellStyle name="20% - Акцент3 52 3 3" xfId="4344"/>
    <cellStyle name="20% - Акцент3 52 4" xfId="4345"/>
    <cellStyle name="20% - Акцент3 52 4 2" xfId="4346"/>
    <cellStyle name="20% - Акцент3 52 5" xfId="4347"/>
    <cellStyle name="20% - Акцент3 53" xfId="4348"/>
    <cellStyle name="20% - Акцент3 53 2" xfId="4349"/>
    <cellStyle name="20% - Акцент3 53 2 2" xfId="4350"/>
    <cellStyle name="20% - Акцент3 53 2 2 2" xfId="4351"/>
    <cellStyle name="20% - Акцент3 53 2 3" xfId="4352"/>
    <cellStyle name="20% - Акцент3 53 3" xfId="4353"/>
    <cellStyle name="20% - Акцент3 53 3 2" xfId="4354"/>
    <cellStyle name="20% - Акцент3 53 3 2 2" xfId="4355"/>
    <cellStyle name="20% - Акцент3 53 3 3" xfId="4356"/>
    <cellStyle name="20% - Акцент3 53 4" xfId="4357"/>
    <cellStyle name="20% - Акцент3 53 4 2" xfId="4358"/>
    <cellStyle name="20% - Акцент3 53 5" xfId="4359"/>
    <cellStyle name="20% - Акцент3 54" xfId="4360"/>
    <cellStyle name="20% - Акцент3 54 2" xfId="4361"/>
    <cellStyle name="20% - Акцент3 54 2 2" xfId="4362"/>
    <cellStyle name="20% - Акцент3 54 2 2 2" xfId="4363"/>
    <cellStyle name="20% - Акцент3 54 2 3" xfId="4364"/>
    <cellStyle name="20% - Акцент3 54 3" xfId="4365"/>
    <cellStyle name="20% - Акцент3 54 3 2" xfId="4366"/>
    <cellStyle name="20% - Акцент3 54 3 2 2" xfId="4367"/>
    <cellStyle name="20% - Акцент3 54 3 3" xfId="4368"/>
    <cellStyle name="20% - Акцент3 54 4" xfId="4369"/>
    <cellStyle name="20% - Акцент3 54 4 2" xfId="4370"/>
    <cellStyle name="20% - Акцент3 54 5" xfId="4371"/>
    <cellStyle name="20% - Акцент3 55" xfId="4372"/>
    <cellStyle name="20% - Акцент3 55 2" xfId="4373"/>
    <cellStyle name="20% - Акцент3 55 2 2" xfId="4374"/>
    <cellStyle name="20% - Акцент3 55 2 2 2" xfId="4375"/>
    <cellStyle name="20% - Акцент3 55 2 3" xfId="4376"/>
    <cellStyle name="20% - Акцент3 55 3" xfId="4377"/>
    <cellStyle name="20% - Акцент3 55 3 2" xfId="4378"/>
    <cellStyle name="20% - Акцент3 55 3 2 2" xfId="4379"/>
    <cellStyle name="20% - Акцент3 55 3 3" xfId="4380"/>
    <cellStyle name="20% - Акцент3 55 4" xfId="4381"/>
    <cellStyle name="20% - Акцент3 55 4 2" xfId="4382"/>
    <cellStyle name="20% - Акцент3 55 5" xfId="4383"/>
    <cellStyle name="20% - Акцент3 56" xfId="4384"/>
    <cellStyle name="20% - Акцент3 56 2" xfId="4385"/>
    <cellStyle name="20% - Акцент3 56 2 2" xfId="4386"/>
    <cellStyle name="20% - Акцент3 56 2 2 2" xfId="4387"/>
    <cellStyle name="20% - Акцент3 56 2 3" xfId="4388"/>
    <cellStyle name="20% - Акцент3 56 3" xfId="4389"/>
    <cellStyle name="20% - Акцент3 56 3 2" xfId="4390"/>
    <cellStyle name="20% - Акцент3 56 3 2 2" xfId="4391"/>
    <cellStyle name="20% - Акцент3 56 3 3" xfId="4392"/>
    <cellStyle name="20% - Акцент3 56 4" xfId="4393"/>
    <cellStyle name="20% - Акцент3 56 4 2" xfId="4394"/>
    <cellStyle name="20% - Акцент3 56 5" xfId="4395"/>
    <cellStyle name="20% - Акцент3 57" xfId="4396"/>
    <cellStyle name="20% - Акцент3 57 2" xfId="4397"/>
    <cellStyle name="20% - Акцент3 57 2 2" xfId="4398"/>
    <cellStyle name="20% - Акцент3 57 2 2 2" xfId="4399"/>
    <cellStyle name="20% - Акцент3 57 2 3" xfId="4400"/>
    <cellStyle name="20% - Акцент3 57 3" xfId="4401"/>
    <cellStyle name="20% - Акцент3 57 3 2" xfId="4402"/>
    <cellStyle name="20% - Акцент3 57 3 2 2" xfId="4403"/>
    <cellStyle name="20% - Акцент3 57 3 3" xfId="4404"/>
    <cellStyle name="20% - Акцент3 57 4" xfId="4405"/>
    <cellStyle name="20% - Акцент3 57 4 2" xfId="4406"/>
    <cellStyle name="20% - Акцент3 57 5" xfId="4407"/>
    <cellStyle name="20% - Акцент3 58" xfId="4408"/>
    <cellStyle name="20% - Акцент3 58 2" xfId="4409"/>
    <cellStyle name="20% - Акцент3 58 2 2" xfId="4410"/>
    <cellStyle name="20% - Акцент3 58 2 2 2" xfId="4411"/>
    <cellStyle name="20% - Акцент3 58 2 3" xfId="4412"/>
    <cellStyle name="20% - Акцент3 58 3" xfId="4413"/>
    <cellStyle name="20% - Акцент3 58 3 2" xfId="4414"/>
    <cellStyle name="20% - Акцент3 58 3 2 2" xfId="4415"/>
    <cellStyle name="20% - Акцент3 58 3 3" xfId="4416"/>
    <cellStyle name="20% - Акцент3 58 4" xfId="4417"/>
    <cellStyle name="20% - Акцент3 58 4 2" xfId="4418"/>
    <cellStyle name="20% - Акцент3 58 5" xfId="4419"/>
    <cellStyle name="20% - Акцент3 59" xfId="4420"/>
    <cellStyle name="20% - Акцент3 59 2" xfId="4421"/>
    <cellStyle name="20% - Акцент3 59 2 2" xfId="4422"/>
    <cellStyle name="20% - Акцент3 59 2 2 2" xfId="4423"/>
    <cellStyle name="20% - Акцент3 59 2 3" xfId="4424"/>
    <cellStyle name="20% - Акцент3 59 3" xfId="4425"/>
    <cellStyle name="20% - Акцент3 59 3 2" xfId="4426"/>
    <cellStyle name="20% - Акцент3 59 3 2 2" xfId="4427"/>
    <cellStyle name="20% - Акцент3 59 3 3" xfId="4428"/>
    <cellStyle name="20% - Акцент3 59 4" xfId="4429"/>
    <cellStyle name="20% - Акцент3 59 4 2" xfId="4430"/>
    <cellStyle name="20% - Акцент3 59 5" xfId="4431"/>
    <cellStyle name="20% - Акцент3 6" xfId="4432"/>
    <cellStyle name="20% - Акцент3 6 2" xfId="4433"/>
    <cellStyle name="20% - Акцент3 6 2 2" xfId="4434"/>
    <cellStyle name="20% - Акцент3 6 2 2 2" xfId="4435"/>
    <cellStyle name="20% - Акцент3 6 2 2 2 2" xfId="4436"/>
    <cellStyle name="20% - Акцент3 6 2 2 3" xfId="4437"/>
    <cellStyle name="20% - Акцент3 6 2 3" xfId="4438"/>
    <cellStyle name="20% - Акцент3 6 2 3 2" xfId="4439"/>
    <cellStyle name="20% - Акцент3 6 2 3 2 2" xfId="4440"/>
    <cellStyle name="20% - Акцент3 6 2 3 3" xfId="4441"/>
    <cellStyle name="20% - Акцент3 6 2 4" xfId="4442"/>
    <cellStyle name="20% - Акцент3 6 2 4 2" xfId="4443"/>
    <cellStyle name="20% - Акцент3 6 2 5" xfId="4444"/>
    <cellStyle name="20% - Акцент3 6 3" xfId="4445"/>
    <cellStyle name="20% - Акцент3 6 3 2" xfId="4446"/>
    <cellStyle name="20% - Акцент3 6 3 2 2" xfId="4447"/>
    <cellStyle name="20% - Акцент3 6 3 2 2 2" xfId="4448"/>
    <cellStyle name="20% - Акцент3 6 3 2 3" xfId="4449"/>
    <cellStyle name="20% - Акцент3 6 3 3" xfId="4450"/>
    <cellStyle name="20% - Акцент3 6 3 3 2" xfId="4451"/>
    <cellStyle name="20% - Акцент3 6 3 3 2 2" xfId="4452"/>
    <cellStyle name="20% - Акцент3 6 3 3 3" xfId="4453"/>
    <cellStyle name="20% - Акцент3 6 3 4" xfId="4454"/>
    <cellStyle name="20% - Акцент3 6 3 4 2" xfId="4455"/>
    <cellStyle name="20% - Акцент3 6 3 5" xfId="4456"/>
    <cellStyle name="20% - Акцент3 6 4" xfId="4457"/>
    <cellStyle name="20% - Акцент3 6 4 2" xfId="4458"/>
    <cellStyle name="20% - Акцент3 6 4 2 2" xfId="4459"/>
    <cellStyle name="20% - Акцент3 6 4 2 2 2" xfId="4460"/>
    <cellStyle name="20% - Акцент3 6 4 2 3" xfId="4461"/>
    <cellStyle name="20% - Акцент3 6 4 3" xfId="4462"/>
    <cellStyle name="20% - Акцент3 6 4 3 2" xfId="4463"/>
    <cellStyle name="20% - Акцент3 6 4 3 2 2" xfId="4464"/>
    <cellStyle name="20% - Акцент3 6 4 3 3" xfId="4465"/>
    <cellStyle name="20% - Акцент3 6 4 4" xfId="4466"/>
    <cellStyle name="20% - Акцент3 6 4 4 2" xfId="4467"/>
    <cellStyle name="20% - Акцент3 6 4 5" xfId="4468"/>
    <cellStyle name="20% - Акцент3 6 5" xfId="4469"/>
    <cellStyle name="20% - Акцент3 6 5 2" xfId="4470"/>
    <cellStyle name="20% - Акцент3 6 5 2 2" xfId="4471"/>
    <cellStyle name="20% - Акцент3 6 5 2 2 2" xfId="4472"/>
    <cellStyle name="20% - Акцент3 6 5 2 3" xfId="4473"/>
    <cellStyle name="20% - Акцент3 6 5 3" xfId="4474"/>
    <cellStyle name="20% - Акцент3 6 5 3 2" xfId="4475"/>
    <cellStyle name="20% - Акцент3 6 5 3 2 2" xfId="4476"/>
    <cellStyle name="20% - Акцент3 6 5 3 3" xfId="4477"/>
    <cellStyle name="20% - Акцент3 6 5 4" xfId="4478"/>
    <cellStyle name="20% - Акцент3 6 5 4 2" xfId="4479"/>
    <cellStyle name="20% - Акцент3 6 5 5" xfId="4480"/>
    <cellStyle name="20% - Акцент3 6 6" xfId="4481"/>
    <cellStyle name="20% - Акцент3 6 6 2" xfId="4482"/>
    <cellStyle name="20% - Акцент3 6 6 2 2" xfId="4483"/>
    <cellStyle name="20% - Акцент3 6 6 3" xfId="4484"/>
    <cellStyle name="20% - Акцент3 6 7" xfId="4485"/>
    <cellStyle name="20% - Акцент3 6 7 2" xfId="4486"/>
    <cellStyle name="20% - Акцент3 6 7 2 2" xfId="4487"/>
    <cellStyle name="20% - Акцент3 6 7 3" xfId="4488"/>
    <cellStyle name="20% - Акцент3 6 8" xfId="4489"/>
    <cellStyle name="20% - Акцент3 6 8 2" xfId="4490"/>
    <cellStyle name="20% - Акцент3 6 9" xfId="4491"/>
    <cellStyle name="20% - Акцент3 60" xfId="4492"/>
    <cellStyle name="20% - Акцент3 60 2" xfId="4493"/>
    <cellStyle name="20% - Акцент3 60 2 2" xfId="4494"/>
    <cellStyle name="20% - Акцент3 60 2 2 2" xfId="4495"/>
    <cellStyle name="20% - Акцент3 60 2 3" xfId="4496"/>
    <cellStyle name="20% - Акцент3 60 3" xfId="4497"/>
    <cellStyle name="20% - Акцент3 60 3 2" xfId="4498"/>
    <cellStyle name="20% - Акцент3 60 3 2 2" xfId="4499"/>
    <cellStyle name="20% - Акцент3 60 3 3" xfId="4500"/>
    <cellStyle name="20% - Акцент3 60 4" xfId="4501"/>
    <cellStyle name="20% - Акцент3 60 4 2" xfId="4502"/>
    <cellStyle name="20% - Акцент3 60 5" xfId="4503"/>
    <cellStyle name="20% - Акцент3 61" xfId="4504"/>
    <cellStyle name="20% - Акцент3 61 2" xfId="4505"/>
    <cellStyle name="20% - Акцент3 61 2 2" xfId="4506"/>
    <cellStyle name="20% - Акцент3 61 2 2 2" xfId="4507"/>
    <cellStyle name="20% - Акцент3 61 2 3" xfId="4508"/>
    <cellStyle name="20% - Акцент3 61 3" xfId="4509"/>
    <cellStyle name="20% - Акцент3 61 3 2" xfId="4510"/>
    <cellStyle name="20% - Акцент3 61 3 2 2" xfId="4511"/>
    <cellStyle name="20% - Акцент3 61 3 3" xfId="4512"/>
    <cellStyle name="20% - Акцент3 61 4" xfId="4513"/>
    <cellStyle name="20% - Акцент3 61 4 2" xfId="4514"/>
    <cellStyle name="20% - Акцент3 61 5" xfId="4515"/>
    <cellStyle name="20% - Акцент3 62" xfId="4516"/>
    <cellStyle name="20% - Акцент3 62 2" xfId="4517"/>
    <cellStyle name="20% - Акцент3 62 2 2" xfId="4518"/>
    <cellStyle name="20% - Акцент3 62 2 2 2" xfId="4519"/>
    <cellStyle name="20% - Акцент3 62 2 3" xfId="4520"/>
    <cellStyle name="20% - Акцент3 62 3" xfId="4521"/>
    <cellStyle name="20% - Акцент3 62 3 2" xfId="4522"/>
    <cellStyle name="20% - Акцент3 62 3 2 2" xfId="4523"/>
    <cellStyle name="20% - Акцент3 62 3 3" xfId="4524"/>
    <cellStyle name="20% - Акцент3 62 4" xfId="4525"/>
    <cellStyle name="20% - Акцент3 62 4 2" xfId="4526"/>
    <cellStyle name="20% - Акцент3 62 5" xfId="4527"/>
    <cellStyle name="20% - Акцент3 63" xfId="4528"/>
    <cellStyle name="20% - Акцент3 63 2" xfId="4529"/>
    <cellStyle name="20% - Акцент3 63 2 2" xfId="4530"/>
    <cellStyle name="20% - Акцент3 63 2 2 2" xfId="4531"/>
    <cellStyle name="20% - Акцент3 63 2 3" xfId="4532"/>
    <cellStyle name="20% - Акцент3 63 3" xfId="4533"/>
    <cellStyle name="20% - Акцент3 63 3 2" xfId="4534"/>
    <cellStyle name="20% - Акцент3 63 3 2 2" xfId="4535"/>
    <cellStyle name="20% - Акцент3 63 3 3" xfId="4536"/>
    <cellStyle name="20% - Акцент3 63 4" xfId="4537"/>
    <cellStyle name="20% - Акцент3 63 4 2" xfId="4538"/>
    <cellStyle name="20% - Акцент3 63 5" xfId="4539"/>
    <cellStyle name="20% - Акцент3 64" xfId="4540"/>
    <cellStyle name="20% - Акцент3 64 2" xfId="4541"/>
    <cellStyle name="20% - Акцент3 64 2 2" xfId="4542"/>
    <cellStyle name="20% - Акцент3 64 2 2 2" xfId="4543"/>
    <cellStyle name="20% - Акцент3 64 2 3" xfId="4544"/>
    <cellStyle name="20% - Акцент3 64 3" xfId="4545"/>
    <cellStyle name="20% - Акцент3 64 3 2" xfId="4546"/>
    <cellStyle name="20% - Акцент3 64 3 2 2" xfId="4547"/>
    <cellStyle name="20% - Акцент3 64 3 3" xfId="4548"/>
    <cellStyle name="20% - Акцент3 64 4" xfId="4549"/>
    <cellStyle name="20% - Акцент3 64 4 2" xfId="4550"/>
    <cellStyle name="20% - Акцент3 64 5" xfId="4551"/>
    <cellStyle name="20% - Акцент3 65" xfId="4552"/>
    <cellStyle name="20% - Акцент3 65 2" xfId="4553"/>
    <cellStyle name="20% - Акцент3 65 2 2" xfId="4554"/>
    <cellStyle name="20% - Акцент3 65 2 2 2" xfId="4555"/>
    <cellStyle name="20% - Акцент3 65 2 3" xfId="4556"/>
    <cellStyle name="20% - Акцент3 65 3" xfId="4557"/>
    <cellStyle name="20% - Акцент3 65 3 2" xfId="4558"/>
    <cellStyle name="20% - Акцент3 65 3 2 2" xfId="4559"/>
    <cellStyle name="20% - Акцент3 65 3 3" xfId="4560"/>
    <cellStyle name="20% - Акцент3 65 4" xfId="4561"/>
    <cellStyle name="20% - Акцент3 65 4 2" xfId="4562"/>
    <cellStyle name="20% - Акцент3 65 5" xfId="4563"/>
    <cellStyle name="20% - Акцент3 66" xfId="4564"/>
    <cellStyle name="20% - Акцент3 66 2" xfId="4565"/>
    <cellStyle name="20% - Акцент3 66 2 2" xfId="4566"/>
    <cellStyle name="20% - Акцент3 66 2 2 2" xfId="4567"/>
    <cellStyle name="20% - Акцент3 66 2 3" xfId="4568"/>
    <cellStyle name="20% - Акцент3 66 3" xfId="4569"/>
    <cellStyle name="20% - Акцент3 66 3 2" xfId="4570"/>
    <cellStyle name="20% - Акцент3 66 3 2 2" xfId="4571"/>
    <cellStyle name="20% - Акцент3 66 3 3" xfId="4572"/>
    <cellStyle name="20% - Акцент3 66 4" xfId="4573"/>
    <cellStyle name="20% - Акцент3 66 4 2" xfId="4574"/>
    <cellStyle name="20% - Акцент3 66 5" xfId="4575"/>
    <cellStyle name="20% - Акцент3 67" xfId="4576"/>
    <cellStyle name="20% - Акцент3 67 2" xfId="4577"/>
    <cellStyle name="20% - Акцент3 67 2 2" xfId="4578"/>
    <cellStyle name="20% - Акцент3 67 2 2 2" xfId="4579"/>
    <cellStyle name="20% - Акцент3 67 2 3" xfId="4580"/>
    <cellStyle name="20% - Акцент3 67 3" xfId="4581"/>
    <cellStyle name="20% - Акцент3 67 3 2" xfId="4582"/>
    <cellStyle name="20% - Акцент3 67 3 2 2" xfId="4583"/>
    <cellStyle name="20% - Акцент3 67 3 3" xfId="4584"/>
    <cellStyle name="20% - Акцент3 67 4" xfId="4585"/>
    <cellStyle name="20% - Акцент3 67 4 2" xfId="4586"/>
    <cellStyle name="20% - Акцент3 67 5" xfId="4587"/>
    <cellStyle name="20% - Акцент3 68" xfId="4588"/>
    <cellStyle name="20% - Акцент3 68 2" xfId="4589"/>
    <cellStyle name="20% - Акцент3 68 2 2" xfId="4590"/>
    <cellStyle name="20% - Акцент3 68 2 2 2" xfId="4591"/>
    <cellStyle name="20% - Акцент3 68 2 3" xfId="4592"/>
    <cellStyle name="20% - Акцент3 68 3" xfId="4593"/>
    <cellStyle name="20% - Акцент3 68 3 2" xfId="4594"/>
    <cellStyle name="20% - Акцент3 68 3 2 2" xfId="4595"/>
    <cellStyle name="20% - Акцент3 68 3 3" xfId="4596"/>
    <cellStyle name="20% - Акцент3 68 4" xfId="4597"/>
    <cellStyle name="20% - Акцент3 68 4 2" xfId="4598"/>
    <cellStyle name="20% - Акцент3 68 5" xfId="4599"/>
    <cellStyle name="20% - Акцент3 69" xfId="4600"/>
    <cellStyle name="20% - Акцент3 69 2" xfId="4601"/>
    <cellStyle name="20% - Акцент3 69 2 2" xfId="4602"/>
    <cellStyle name="20% - Акцент3 69 2 2 2" xfId="4603"/>
    <cellStyle name="20% - Акцент3 69 2 3" xfId="4604"/>
    <cellStyle name="20% - Акцент3 69 3" xfId="4605"/>
    <cellStyle name="20% - Акцент3 69 3 2" xfId="4606"/>
    <cellStyle name="20% - Акцент3 69 3 2 2" xfId="4607"/>
    <cellStyle name="20% - Акцент3 69 3 3" xfId="4608"/>
    <cellStyle name="20% - Акцент3 69 4" xfId="4609"/>
    <cellStyle name="20% - Акцент3 69 4 2" xfId="4610"/>
    <cellStyle name="20% - Акцент3 69 5" xfId="4611"/>
    <cellStyle name="20% - Акцент3 7" xfId="4612"/>
    <cellStyle name="20% - Акцент3 7 2" xfId="4613"/>
    <cellStyle name="20% - Акцент3 7 2 2" xfId="4614"/>
    <cellStyle name="20% - Акцент3 7 2 2 2" xfId="4615"/>
    <cellStyle name="20% - Акцент3 7 2 2 2 2" xfId="4616"/>
    <cellStyle name="20% - Акцент3 7 2 2 3" xfId="4617"/>
    <cellStyle name="20% - Акцент3 7 2 3" xfId="4618"/>
    <cellStyle name="20% - Акцент3 7 2 3 2" xfId="4619"/>
    <cellStyle name="20% - Акцент3 7 2 3 2 2" xfId="4620"/>
    <cellStyle name="20% - Акцент3 7 2 3 3" xfId="4621"/>
    <cellStyle name="20% - Акцент3 7 2 4" xfId="4622"/>
    <cellStyle name="20% - Акцент3 7 2 4 2" xfId="4623"/>
    <cellStyle name="20% - Акцент3 7 2 5" xfId="4624"/>
    <cellStyle name="20% - Акцент3 7 3" xfId="4625"/>
    <cellStyle name="20% - Акцент3 7 3 2" xfId="4626"/>
    <cellStyle name="20% - Акцент3 7 3 2 2" xfId="4627"/>
    <cellStyle name="20% - Акцент3 7 3 2 2 2" xfId="4628"/>
    <cellStyle name="20% - Акцент3 7 3 2 3" xfId="4629"/>
    <cellStyle name="20% - Акцент3 7 3 3" xfId="4630"/>
    <cellStyle name="20% - Акцент3 7 3 3 2" xfId="4631"/>
    <cellStyle name="20% - Акцент3 7 3 3 2 2" xfId="4632"/>
    <cellStyle name="20% - Акцент3 7 3 3 3" xfId="4633"/>
    <cellStyle name="20% - Акцент3 7 3 4" xfId="4634"/>
    <cellStyle name="20% - Акцент3 7 3 4 2" xfId="4635"/>
    <cellStyle name="20% - Акцент3 7 3 5" xfId="4636"/>
    <cellStyle name="20% - Акцент3 7 4" xfId="4637"/>
    <cellStyle name="20% - Акцент3 7 4 2" xfId="4638"/>
    <cellStyle name="20% - Акцент3 7 4 2 2" xfId="4639"/>
    <cellStyle name="20% - Акцент3 7 4 2 2 2" xfId="4640"/>
    <cellStyle name="20% - Акцент3 7 4 2 3" xfId="4641"/>
    <cellStyle name="20% - Акцент3 7 4 3" xfId="4642"/>
    <cellStyle name="20% - Акцент3 7 4 3 2" xfId="4643"/>
    <cellStyle name="20% - Акцент3 7 4 3 2 2" xfId="4644"/>
    <cellStyle name="20% - Акцент3 7 4 3 3" xfId="4645"/>
    <cellStyle name="20% - Акцент3 7 4 4" xfId="4646"/>
    <cellStyle name="20% - Акцент3 7 4 4 2" xfId="4647"/>
    <cellStyle name="20% - Акцент3 7 4 5" xfId="4648"/>
    <cellStyle name="20% - Акцент3 7 5" xfId="4649"/>
    <cellStyle name="20% - Акцент3 7 5 2" xfId="4650"/>
    <cellStyle name="20% - Акцент3 7 5 2 2" xfId="4651"/>
    <cellStyle name="20% - Акцент3 7 5 2 2 2" xfId="4652"/>
    <cellStyle name="20% - Акцент3 7 5 2 3" xfId="4653"/>
    <cellStyle name="20% - Акцент3 7 5 3" xfId="4654"/>
    <cellStyle name="20% - Акцент3 7 5 3 2" xfId="4655"/>
    <cellStyle name="20% - Акцент3 7 5 3 2 2" xfId="4656"/>
    <cellStyle name="20% - Акцент3 7 5 3 3" xfId="4657"/>
    <cellStyle name="20% - Акцент3 7 5 4" xfId="4658"/>
    <cellStyle name="20% - Акцент3 7 5 4 2" xfId="4659"/>
    <cellStyle name="20% - Акцент3 7 5 5" xfId="4660"/>
    <cellStyle name="20% - Акцент3 7 6" xfId="4661"/>
    <cellStyle name="20% - Акцент3 7 6 2" xfId="4662"/>
    <cellStyle name="20% - Акцент3 7 6 2 2" xfId="4663"/>
    <cellStyle name="20% - Акцент3 7 6 3" xfId="4664"/>
    <cellStyle name="20% - Акцент3 7 7" xfId="4665"/>
    <cellStyle name="20% - Акцент3 7 7 2" xfId="4666"/>
    <cellStyle name="20% - Акцент3 7 7 2 2" xfId="4667"/>
    <cellStyle name="20% - Акцент3 7 7 3" xfId="4668"/>
    <cellStyle name="20% - Акцент3 7 8" xfId="4669"/>
    <cellStyle name="20% - Акцент3 7 8 2" xfId="4670"/>
    <cellStyle name="20% - Акцент3 7 9" xfId="4671"/>
    <cellStyle name="20% - Акцент3 70" xfId="4672"/>
    <cellStyle name="20% - Акцент3 70 2" xfId="4673"/>
    <cellStyle name="20% - Акцент3 70 2 2" xfId="4674"/>
    <cellStyle name="20% - Акцент3 70 2 2 2" xfId="4675"/>
    <cellStyle name="20% - Акцент3 70 2 3" xfId="4676"/>
    <cellStyle name="20% - Акцент3 70 3" xfId="4677"/>
    <cellStyle name="20% - Акцент3 70 3 2" xfId="4678"/>
    <cellStyle name="20% - Акцент3 70 3 2 2" xfId="4679"/>
    <cellStyle name="20% - Акцент3 70 3 3" xfId="4680"/>
    <cellStyle name="20% - Акцент3 70 4" xfId="4681"/>
    <cellStyle name="20% - Акцент3 70 4 2" xfId="4682"/>
    <cellStyle name="20% - Акцент3 70 5" xfId="4683"/>
    <cellStyle name="20% - Акцент3 71" xfId="4684"/>
    <cellStyle name="20% - Акцент3 71 2" xfId="4685"/>
    <cellStyle name="20% - Акцент3 71 2 2" xfId="4686"/>
    <cellStyle name="20% - Акцент3 71 2 2 2" xfId="4687"/>
    <cellStyle name="20% - Акцент3 71 2 3" xfId="4688"/>
    <cellStyle name="20% - Акцент3 71 3" xfId="4689"/>
    <cellStyle name="20% - Акцент3 71 3 2" xfId="4690"/>
    <cellStyle name="20% - Акцент3 71 3 2 2" xfId="4691"/>
    <cellStyle name="20% - Акцент3 71 3 3" xfId="4692"/>
    <cellStyle name="20% - Акцент3 71 4" xfId="4693"/>
    <cellStyle name="20% - Акцент3 71 4 2" xfId="4694"/>
    <cellStyle name="20% - Акцент3 71 5" xfId="4695"/>
    <cellStyle name="20% - Акцент3 72" xfId="4696"/>
    <cellStyle name="20% - Акцент3 72 2" xfId="4697"/>
    <cellStyle name="20% - Акцент3 72 2 2" xfId="4698"/>
    <cellStyle name="20% - Акцент3 72 2 2 2" xfId="4699"/>
    <cellStyle name="20% - Акцент3 72 2 3" xfId="4700"/>
    <cellStyle name="20% - Акцент3 72 3" xfId="4701"/>
    <cellStyle name="20% - Акцент3 72 3 2" xfId="4702"/>
    <cellStyle name="20% - Акцент3 72 3 2 2" xfId="4703"/>
    <cellStyle name="20% - Акцент3 72 3 3" xfId="4704"/>
    <cellStyle name="20% - Акцент3 72 4" xfId="4705"/>
    <cellStyle name="20% - Акцент3 72 4 2" xfId="4706"/>
    <cellStyle name="20% - Акцент3 72 5" xfId="4707"/>
    <cellStyle name="20% - Акцент3 73" xfId="4708"/>
    <cellStyle name="20% - Акцент3 73 2" xfId="4709"/>
    <cellStyle name="20% - Акцент3 73 2 2" xfId="4710"/>
    <cellStyle name="20% - Акцент3 73 2 2 2" xfId="4711"/>
    <cellStyle name="20% - Акцент3 73 2 3" xfId="4712"/>
    <cellStyle name="20% - Акцент3 73 3" xfId="4713"/>
    <cellStyle name="20% - Акцент3 73 3 2" xfId="4714"/>
    <cellStyle name="20% - Акцент3 73 3 2 2" xfId="4715"/>
    <cellStyle name="20% - Акцент3 73 3 3" xfId="4716"/>
    <cellStyle name="20% - Акцент3 73 4" xfId="4717"/>
    <cellStyle name="20% - Акцент3 73 4 2" xfId="4718"/>
    <cellStyle name="20% - Акцент3 73 5" xfId="4719"/>
    <cellStyle name="20% - Акцент3 74" xfId="4720"/>
    <cellStyle name="20% - Акцент3 74 2" xfId="4721"/>
    <cellStyle name="20% - Акцент3 74 2 2" xfId="4722"/>
    <cellStyle name="20% - Акцент3 74 2 2 2" xfId="4723"/>
    <cellStyle name="20% - Акцент3 74 2 3" xfId="4724"/>
    <cellStyle name="20% - Акцент3 74 3" xfId="4725"/>
    <cellStyle name="20% - Акцент3 74 3 2" xfId="4726"/>
    <cellStyle name="20% - Акцент3 74 3 2 2" xfId="4727"/>
    <cellStyle name="20% - Акцент3 74 3 3" xfId="4728"/>
    <cellStyle name="20% - Акцент3 74 4" xfId="4729"/>
    <cellStyle name="20% - Акцент3 74 4 2" xfId="4730"/>
    <cellStyle name="20% - Акцент3 74 5" xfId="4731"/>
    <cellStyle name="20% - Акцент3 75" xfId="4732"/>
    <cellStyle name="20% - Акцент3 75 2" xfId="4733"/>
    <cellStyle name="20% - Акцент3 75 2 2" xfId="4734"/>
    <cellStyle name="20% - Акцент3 75 2 2 2" xfId="4735"/>
    <cellStyle name="20% - Акцент3 75 2 3" xfId="4736"/>
    <cellStyle name="20% - Акцент3 75 3" xfId="4737"/>
    <cellStyle name="20% - Акцент3 75 3 2" xfId="4738"/>
    <cellStyle name="20% - Акцент3 75 3 2 2" xfId="4739"/>
    <cellStyle name="20% - Акцент3 75 3 3" xfId="4740"/>
    <cellStyle name="20% - Акцент3 75 4" xfId="4741"/>
    <cellStyle name="20% - Акцент3 75 4 2" xfId="4742"/>
    <cellStyle name="20% - Акцент3 75 5" xfId="4743"/>
    <cellStyle name="20% - Акцент3 76" xfId="4744"/>
    <cellStyle name="20% - Акцент3 76 2" xfId="4745"/>
    <cellStyle name="20% - Акцент3 76 2 2" xfId="4746"/>
    <cellStyle name="20% - Акцент3 76 2 2 2" xfId="4747"/>
    <cellStyle name="20% - Акцент3 76 2 3" xfId="4748"/>
    <cellStyle name="20% - Акцент3 76 3" xfId="4749"/>
    <cellStyle name="20% - Акцент3 76 3 2" xfId="4750"/>
    <cellStyle name="20% - Акцент3 76 3 2 2" xfId="4751"/>
    <cellStyle name="20% - Акцент3 76 3 3" xfId="4752"/>
    <cellStyle name="20% - Акцент3 76 4" xfId="4753"/>
    <cellStyle name="20% - Акцент3 76 4 2" xfId="4754"/>
    <cellStyle name="20% - Акцент3 76 5" xfId="4755"/>
    <cellStyle name="20% - Акцент3 77" xfId="4756"/>
    <cellStyle name="20% - Акцент3 77 2" xfId="4757"/>
    <cellStyle name="20% - Акцент3 77 2 2" xfId="4758"/>
    <cellStyle name="20% - Акцент3 77 2 2 2" xfId="4759"/>
    <cellStyle name="20% - Акцент3 77 2 3" xfId="4760"/>
    <cellStyle name="20% - Акцент3 77 3" xfId="4761"/>
    <cellStyle name="20% - Акцент3 77 3 2" xfId="4762"/>
    <cellStyle name="20% - Акцент3 77 3 2 2" xfId="4763"/>
    <cellStyle name="20% - Акцент3 77 3 3" xfId="4764"/>
    <cellStyle name="20% - Акцент3 77 4" xfId="4765"/>
    <cellStyle name="20% - Акцент3 77 4 2" xfId="4766"/>
    <cellStyle name="20% - Акцент3 77 5" xfId="4767"/>
    <cellStyle name="20% - Акцент3 78" xfId="4768"/>
    <cellStyle name="20% - Акцент3 78 2" xfId="4769"/>
    <cellStyle name="20% - Акцент3 78 2 2" xfId="4770"/>
    <cellStyle name="20% - Акцент3 78 2 2 2" xfId="4771"/>
    <cellStyle name="20% - Акцент3 78 2 3" xfId="4772"/>
    <cellStyle name="20% - Акцент3 78 3" xfId="4773"/>
    <cellStyle name="20% - Акцент3 78 3 2" xfId="4774"/>
    <cellStyle name="20% - Акцент3 78 3 2 2" xfId="4775"/>
    <cellStyle name="20% - Акцент3 78 3 3" xfId="4776"/>
    <cellStyle name="20% - Акцент3 78 4" xfId="4777"/>
    <cellStyle name="20% - Акцент3 78 4 2" xfId="4778"/>
    <cellStyle name="20% - Акцент3 78 5" xfId="4779"/>
    <cellStyle name="20% - Акцент3 79" xfId="4780"/>
    <cellStyle name="20% - Акцент3 79 2" xfId="4781"/>
    <cellStyle name="20% - Акцент3 79 2 2" xfId="4782"/>
    <cellStyle name="20% - Акцент3 79 2 2 2" xfId="4783"/>
    <cellStyle name="20% - Акцент3 79 2 3" xfId="4784"/>
    <cellStyle name="20% - Акцент3 79 3" xfId="4785"/>
    <cellStyle name="20% - Акцент3 79 3 2" xfId="4786"/>
    <cellStyle name="20% - Акцент3 79 3 2 2" xfId="4787"/>
    <cellStyle name="20% - Акцент3 79 3 3" xfId="4788"/>
    <cellStyle name="20% - Акцент3 79 4" xfId="4789"/>
    <cellStyle name="20% - Акцент3 79 4 2" xfId="4790"/>
    <cellStyle name="20% - Акцент3 79 5" xfId="4791"/>
    <cellStyle name="20% - Акцент3 8" xfId="4792"/>
    <cellStyle name="20% - Акцент3 8 2" xfId="4793"/>
    <cellStyle name="20% - Акцент3 8 2 2" xfId="4794"/>
    <cellStyle name="20% - Акцент3 8 2 2 2" xfId="4795"/>
    <cellStyle name="20% - Акцент3 8 2 2 2 2" xfId="4796"/>
    <cellStyle name="20% - Акцент3 8 2 2 3" xfId="4797"/>
    <cellStyle name="20% - Акцент3 8 2 3" xfId="4798"/>
    <cellStyle name="20% - Акцент3 8 2 3 2" xfId="4799"/>
    <cellStyle name="20% - Акцент3 8 2 3 2 2" xfId="4800"/>
    <cellStyle name="20% - Акцент3 8 2 3 3" xfId="4801"/>
    <cellStyle name="20% - Акцент3 8 2 4" xfId="4802"/>
    <cellStyle name="20% - Акцент3 8 2 4 2" xfId="4803"/>
    <cellStyle name="20% - Акцент3 8 2 5" xfId="4804"/>
    <cellStyle name="20% - Акцент3 8 3" xfId="4805"/>
    <cellStyle name="20% - Акцент3 8 3 2" xfId="4806"/>
    <cellStyle name="20% - Акцент3 8 3 2 2" xfId="4807"/>
    <cellStyle name="20% - Акцент3 8 3 2 2 2" xfId="4808"/>
    <cellStyle name="20% - Акцент3 8 3 2 3" xfId="4809"/>
    <cellStyle name="20% - Акцент3 8 3 3" xfId="4810"/>
    <cellStyle name="20% - Акцент3 8 3 3 2" xfId="4811"/>
    <cellStyle name="20% - Акцент3 8 3 3 2 2" xfId="4812"/>
    <cellStyle name="20% - Акцент3 8 3 3 3" xfId="4813"/>
    <cellStyle name="20% - Акцент3 8 3 4" xfId="4814"/>
    <cellStyle name="20% - Акцент3 8 3 4 2" xfId="4815"/>
    <cellStyle name="20% - Акцент3 8 3 5" xfId="4816"/>
    <cellStyle name="20% - Акцент3 8 4" xfId="4817"/>
    <cellStyle name="20% - Акцент3 8 4 2" xfId="4818"/>
    <cellStyle name="20% - Акцент3 8 4 2 2" xfId="4819"/>
    <cellStyle name="20% - Акцент3 8 4 2 2 2" xfId="4820"/>
    <cellStyle name="20% - Акцент3 8 4 2 3" xfId="4821"/>
    <cellStyle name="20% - Акцент3 8 4 3" xfId="4822"/>
    <cellStyle name="20% - Акцент3 8 4 3 2" xfId="4823"/>
    <cellStyle name="20% - Акцент3 8 4 3 2 2" xfId="4824"/>
    <cellStyle name="20% - Акцент3 8 4 3 3" xfId="4825"/>
    <cellStyle name="20% - Акцент3 8 4 4" xfId="4826"/>
    <cellStyle name="20% - Акцент3 8 4 4 2" xfId="4827"/>
    <cellStyle name="20% - Акцент3 8 4 5" xfId="4828"/>
    <cellStyle name="20% - Акцент3 8 5" xfId="4829"/>
    <cellStyle name="20% - Акцент3 8 5 2" xfId="4830"/>
    <cellStyle name="20% - Акцент3 8 5 2 2" xfId="4831"/>
    <cellStyle name="20% - Акцент3 8 5 2 2 2" xfId="4832"/>
    <cellStyle name="20% - Акцент3 8 5 2 3" xfId="4833"/>
    <cellStyle name="20% - Акцент3 8 5 3" xfId="4834"/>
    <cellStyle name="20% - Акцент3 8 5 3 2" xfId="4835"/>
    <cellStyle name="20% - Акцент3 8 5 3 2 2" xfId="4836"/>
    <cellStyle name="20% - Акцент3 8 5 3 3" xfId="4837"/>
    <cellStyle name="20% - Акцент3 8 5 4" xfId="4838"/>
    <cellStyle name="20% - Акцент3 8 5 4 2" xfId="4839"/>
    <cellStyle name="20% - Акцент3 8 5 5" xfId="4840"/>
    <cellStyle name="20% - Акцент3 8 6" xfId="4841"/>
    <cellStyle name="20% - Акцент3 8 6 2" xfId="4842"/>
    <cellStyle name="20% - Акцент3 8 6 2 2" xfId="4843"/>
    <cellStyle name="20% - Акцент3 8 6 3" xfId="4844"/>
    <cellStyle name="20% - Акцент3 8 7" xfId="4845"/>
    <cellStyle name="20% - Акцент3 8 7 2" xfId="4846"/>
    <cellStyle name="20% - Акцент3 8 7 2 2" xfId="4847"/>
    <cellStyle name="20% - Акцент3 8 7 3" xfId="4848"/>
    <cellStyle name="20% - Акцент3 8 8" xfId="4849"/>
    <cellStyle name="20% - Акцент3 8 8 2" xfId="4850"/>
    <cellStyle name="20% - Акцент3 8 9" xfId="4851"/>
    <cellStyle name="20% - Акцент3 80" xfId="4852"/>
    <cellStyle name="20% - Акцент3 80 2" xfId="4853"/>
    <cellStyle name="20% - Акцент3 80 2 2" xfId="4854"/>
    <cellStyle name="20% - Акцент3 80 2 2 2" xfId="4855"/>
    <cellStyle name="20% - Акцент3 80 2 3" xfId="4856"/>
    <cellStyle name="20% - Акцент3 80 3" xfId="4857"/>
    <cellStyle name="20% - Акцент3 80 3 2" xfId="4858"/>
    <cellStyle name="20% - Акцент3 80 3 2 2" xfId="4859"/>
    <cellStyle name="20% - Акцент3 80 3 3" xfId="4860"/>
    <cellStyle name="20% - Акцент3 80 4" xfId="4861"/>
    <cellStyle name="20% - Акцент3 80 4 2" xfId="4862"/>
    <cellStyle name="20% - Акцент3 80 5" xfId="4863"/>
    <cellStyle name="20% - Акцент3 81" xfId="4864"/>
    <cellStyle name="20% - Акцент3 81 2" xfId="4865"/>
    <cellStyle name="20% - Акцент3 81 2 2" xfId="4866"/>
    <cellStyle name="20% - Акцент3 81 2 2 2" xfId="4867"/>
    <cellStyle name="20% - Акцент3 81 2 3" xfId="4868"/>
    <cellStyle name="20% - Акцент3 81 3" xfId="4869"/>
    <cellStyle name="20% - Акцент3 81 3 2" xfId="4870"/>
    <cellStyle name="20% - Акцент3 81 3 2 2" xfId="4871"/>
    <cellStyle name="20% - Акцент3 81 3 3" xfId="4872"/>
    <cellStyle name="20% - Акцент3 81 4" xfId="4873"/>
    <cellStyle name="20% - Акцент3 81 4 2" xfId="4874"/>
    <cellStyle name="20% - Акцент3 81 5" xfId="4875"/>
    <cellStyle name="20% - Акцент3 82" xfId="4876"/>
    <cellStyle name="20% - Акцент3 82 2" xfId="4877"/>
    <cellStyle name="20% - Акцент3 82 2 2" xfId="4878"/>
    <cellStyle name="20% - Акцент3 82 2 2 2" xfId="4879"/>
    <cellStyle name="20% - Акцент3 82 2 3" xfId="4880"/>
    <cellStyle name="20% - Акцент3 82 3" xfId="4881"/>
    <cellStyle name="20% - Акцент3 82 3 2" xfId="4882"/>
    <cellStyle name="20% - Акцент3 82 3 2 2" xfId="4883"/>
    <cellStyle name="20% - Акцент3 82 3 3" xfId="4884"/>
    <cellStyle name="20% - Акцент3 82 4" xfId="4885"/>
    <cellStyle name="20% - Акцент3 82 4 2" xfId="4886"/>
    <cellStyle name="20% - Акцент3 82 5" xfId="4887"/>
    <cellStyle name="20% - Акцент3 83" xfId="4888"/>
    <cellStyle name="20% - Акцент3 83 2" xfId="4889"/>
    <cellStyle name="20% - Акцент3 83 2 2" xfId="4890"/>
    <cellStyle name="20% - Акцент3 83 2 2 2" xfId="4891"/>
    <cellStyle name="20% - Акцент3 83 2 3" xfId="4892"/>
    <cellStyle name="20% - Акцент3 83 3" xfId="4893"/>
    <cellStyle name="20% - Акцент3 83 3 2" xfId="4894"/>
    <cellStyle name="20% - Акцент3 83 3 2 2" xfId="4895"/>
    <cellStyle name="20% - Акцент3 83 3 3" xfId="4896"/>
    <cellStyle name="20% - Акцент3 83 4" xfId="4897"/>
    <cellStyle name="20% - Акцент3 83 4 2" xfId="4898"/>
    <cellStyle name="20% - Акцент3 83 5" xfId="4899"/>
    <cellStyle name="20% - Акцент3 84" xfId="4900"/>
    <cellStyle name="20% - Акцент3 84 2" xfId="4901"/>
    <cellStyle name="20% - Акцент3 84 2 2" xfId="4902"/>
    <cellStyle name="20% - Акцент3 84 2 2 2" xfId="4903"/>
    <cellStyle name="20% - Акцент3 84 2 3" xfId="4904"/>
    <cellStyle name="20% - Акцент3 84 3" xfId="4905"/>
    <cellStyle name="20% - Акцент3 84 3 2" xfId="4906"/>
    <cellStyle name="20% - Акцент3 84 3 2 2" xfId="4907"/>
    <cellStyle name="20% - Акцент3 84 3 3" xfId="4908"/>
    <cellStyle name="20% - Акцент3 84 4" xfId="4909"/>
    <cellStyle name="20% - Акцент3 84 4 2" xfId="4910"/>
    <cellStyle name="20% - Акцент3 84 5" xfId="4911"/>
    <cellStyle name="20% - Акцент3 85" xfId="4912"/>
    <cellStyle name="20% - Акцент3 85 2" xfId="4913"/>
    <cellStyle name="20% - Акцент3 85 2 2" xfId="4914"/>
    <cellStyle name="20% - Акцент3 85 2 2 2" xfId="4915"/>
    <cellStyle name="20% - Акцент3 85 2 3" xfId="4916"/>
    <cellStyle name="20% - Акцент3 85 3" xfId="4917"/>
    <cellStyle name="20% - Акцент3 85 3 2" xfId="4918"/>
    <cellStyle name="20% - Акцент3 85 3 2 2" xfId="4919"/>
    <cellStyle name="20% - Акцент3 85 3 3" xfId="4920"/>
    <cellStyle name="20% - Акцент3 85 4" xfId="4921"/>
    <cellStyle name="20% - Акцент3 85 4 2" xfId="4922"/>
    <cellStyle name="20% - Акцент3 85 5" xfId="4923"/>
    <cellStyle name="20% - Акцент3 86" xfId="4924"/>
    <cellStyle name="20% - Акцент3 86 2" xfId="4925"/>
    <cellStyle name="20% - Акцент3 86 2 2" xfId="4926"/>
    <cellStyle name="20% - Акцент3 86 2 2 2" xfId="4927"/>
    <cellStyle name="20% - Акцент3 86 2 3" xfId="4928"/>
    <cellStyle name="20% - Акцент3 86 3" xfId="4929"/>
    <cellStyle name="20% - Акцент3 86 3 2" xfId="4930"/>
    <cellStyle name="20% - Акцент3 86 3 2 2" xfId="4931"/>
    <cellStyle name="20% - Акцент3 86 3 3" xfId="4932"/>
    <cellStyle name="20% - Акцент3 86 4" xfId="4933"/>
    <cellStyle name="20% - Акцент3 86 4 2" xfId="4934"/>
    <cellStyle name="20% - Акцент3 86 5" xfId="4935"/>
    <cellStyle name="20% - Акцент3 87" xfId="4936"/>
    <cellStyle name="20% - Акцент3 87 2" xfId="4937"/>
    <cellStyle name="20% - Акцент3 87 2 2" xfId="4938"/>
    <cellStyle name="20% - Акцент3 87 2 2 2" xfId="4939"/>
    <cellStyle name="20% - Акцент3 87 2 3" xfId="4940"/>
    <cellStyle name="20% - Акцент3 87 3" xfId="4941"/>
    <cellStyle name="20% - Акцент3 87 3 2" xfId="4942"/>
    <cellStyle name="20% - Акцент3 87 3 2 2" xfId="4943"/>
    <cellStyle name="20% - Акцент3 87 3 3" xfId="4944"/>
    <cellStyle name="20% - Акцент3 87 4" xfId="4945"/>
    <cellStyle name="20% - Акцент3 87 4 2" xfId="4946"/>
    <cellStyle name="20% - Акцент3 87 5" xfId="4947"/>
    <cellStyle name="20% - Акцент3 88" xfId="4948"/>
    <cellStyle name="20% - Акцент3 88 2" xfId="4949"/>
    <cellStyle name="20% - Акцент3 88 2 2" xfId="4950"/>
    <cellStyle name="20% - Акцент3 88 3" xfId="4951"/>
    <cellStyle name="20% - Акцент3 89" xfId="4952"/>
    <cellStyle name="20% - Акцент3 89 2" xfId="4953"/>
    <cellStyle name="20% - Акцент3 89 2 2" xfId="4954"/>
    <cellStyle name="20% - Акцент3 89 3" xfId="4955"/>
    <cellStyle name="20% - Акцент3 9" xfId="4956"/>
    <cellStyle name="20% - Акцент3 9 2" xfId="4957"/>
    <cellStyle name="20% - Акцент3 9 2 2" xfId="4958"/>
    <cellStyle name="20% - Акцент3 9 2 2 2" xfId="4959"/>
    <cellStyle name="20% - Акцент3 9 2 2 2 2" xfId="4960"/>
    <cellStyle name="20% - Акцент3 9 2 2 3" xfId="4961"/>
    <cellStyle name="20% - Акцент3 9 2 3" xfId="4962"/>
    <cellStyle name="20% - Акцент3 9 2 3 2" xfId="4963"/>
    <cellStyle name="20% - Акцент3 9 2 3 2 2" xfId="4964"/>
    <cellStyle name="20% - Акцент3 9 2 3 3" xfId="4965"/>
    <cellStyle name="20% - Акцент3 9 2 4" xfId="4966"/>
    <cellStyle name="20% - Акцент3 9 2 4 2" xfId="4967"/>
    <cellStyle name="20% - Акцент3 9 2 5" xfId="4968"/>
    <cellStyle name="20% - Акцент3 9 3" xfId="4969"/>
    <cellStyle name="20% - Акцент3 9 3 2" xfId="4970"/>
    <cellStyle name="20% - Акцент3 9 3 2 2" xfId="4971"/>
    <cellStyle name="20% - Акцент3 9 3 2 2 2" xfId="4972"/>
    <cellStyle name="20% - Акцент3 9 3 2 3" xfId="4973"/>
    <cellStyle name="20% - Акцент3 9 3 3" xfId="4974"/>
    <cellStyle name="20% - Акцент3 9 3 3 2" xfId="4975"/>
    <cellStyle name="20% - Акцент3 9 3 3 2 2" xfId="4976"/>
    <cellStyle name="20% - Акцент3 9 3 3 3" xfId="4977"/>
    <cellStyle name="20% - Акцент3 9 3 4" xfId="4978"/>
    <cellStyle name="20% - Акцент3 9 3 4 2" xfId="4979"/>
    <cellStyle name="20% - Акцент3 9 3 5" xfId="4980"/>
    <cellStyle name="20% - Акцент3 9 4" xfId="4981"/>
    <cellStyle name="20% - Акцент3 9 4 2" xfId="4982"/>
    <cellStyle name="20% - Акцент3 9 4 2 2" xfId="4983"/>
    <cellStyle name="20% - Акцент3 9 4 2 2 2" xfId="4984"/>
    <cellStyle name="20% - Акцент3 9 4 2 3" xfId="4985"/>
    <cellStyle name="20% - Акцент3 9 4 3" xfId="4986"/>
    <cellStyle name="20% - Акцент3 9 4 3 2" xfId="4987"/>
    <cellStyle name="20% - Акцент3 9 4 3 2 2" xfId="4988"/>
    <cellStyle name="20% - Акцент3 9 4 3 3" xfId="4989"/>
    <cellStyle name="20% - Акцент3 9 4 4" xfId="4990"/>
    <cellStyle name="20% - Акцент3 9 4 4 2" xfId="4991"/>
    <cellStyle name="20% - Акцент3 9 4 5" xfId="4992"/>
    <cellStyle name="20% - Акцент3 9 5" xfId="4993"/>
    <cellStyle name="20% - Акцент3 9 5 2" xfId="4994"/>
    <cellStyle name="20% - Акцент3 9 5 2 2" xfId="4995"/>
    <cellStyle name="20% - Акцент3 9 5 2 2 2" xfId="4996"/>
    <cellStyle name="20% - Акцент3 9 5 2 3" xfId="4997"/>
    <cellStyle name="20% - Акцент3 9 5 3" xfId="4998"/>
    <cellStyle name="20% - Акцент3 9 5 3 2" xfId="4999"/>
    <cellStyle name="20% - Акцент3 9 5 3 2 2" xfId="5000"/>
    <cellStyle name="20% - Акцент3 9 5 3 3" xfId="5001"/>
    <cellStyle name="20% - Акцент3 9 5 4" xfId="5002"/>
    <cellStyle name="20% - Акцент3 9 5 4 2" xfId="5003"/>
    <cellStyle name="20% - Акцент3 9 5 5" xfId="5004"/>
    <cellStyle name="20% - Акцент3 9 6" xfId="5005"/>
    <cellStyle name="20% - Акцент3 9 6 2" xfId="5006"/>
    <cellStyle name="20% - Акцент3 9 6 2 2" xfId="5007"/>
    <cellStyle name="20% - Акцент3 9 6 3" xfId="5008"/>
    <cellStyle name="20% - Акцент3 9 7" xfId="5009"/>
    <cellStyle name="20% - Акцент3 9 7 2" xfId="5010"/>
    <cellStyle name="20% - Акцент3 9 7 2 2" xfId="5011"/>
    <cellStyle name="20% - Акцент3 9 7 3" xfId="5012"/>
    <cellStyle name="20% - Акцент3 9 8" xfId="5013"/>
    <cellStyle name="20% - Акцент3 9 8 2" xfId="5014"/>
    <cellStyle name="20% - Акцент3 9 9" xfId="5015"/>
    <cellStyle name="20% - Акцент3 90" xfId="5016"/>
    <cellStyle name="20% - Акцент3 90 2" xfId="5017"/>
    <cellStyle name="20% - Акцент3 90 2 2" xfId="5018"/>
    <cellStyle name="20% - Акцент3 90 3" xfId="5019"/>
    <cellStyle name="20% - Акцент3 91" xfId="5020"/>
    <cellStyle name="20% - Акцент3 91 2" xfId="5021"/>
    <cellStyle name="20% - Акцент3 91 2 2" xfId="5022"/>
    <cellStyle name="20% - Акцент3 91 3" xfId="5023"/>
    <cellStyle name="20% - Акцент3 92" xfId="5024"/>
    <cellStyle name="20% - Акцент3 92 2" xfId="5025"/>
    <cellStyle name="20% - Акцент3 92 2 2" xfId="5026"/>
    <cellStyle name="20% - Акцент3 92 3" xfId="5027"/>
    <cellStyle name="20% - Акцент3 93" xfId="5028"/>
    <cellStyle name="20% - Акцент3 93 2" xfId="5029"/>
    <cellStyle name="20% - Акцент3 93 2 2" xfId="5030"/>
    <cellStyle name="20% - Акцент3 93 3" xfId="5031"/>
    <cellStyle name="20% - Акцент3 94" xfId="5032"/>
    <cellStyle name="20% - Акцент3 94 2" xfId="5033"/>
    <cellStyle name="20% - Акцент3 94 2 2" xfId="5034"/>
    <cellStyle name="20% - Акцент3 94 3" xfId="5035"/>
    <cellStyle name="20% - Акцент3 95" xfId="5036"/>
    <cellStyle name="20% - Акцент3 95 2" xfId="5037"/>
    <cellStyle name="20% - Акцент3 95 2 2" xfId="5038"/>
    <cellStyle name="20% - Акцент3 95 3" xfId="5039"/>
    <cellStyle name="20% - Акцент3 96" xfId="5040"/>
    <cellStyle name="20% - Акцент3 96 2" xfId="5041"/>
    <cellStyle name="20% - Акцент3 96 2 2" xfId="5042"/>
    <cellStyle name="20% - Акцент3 96 3" xfId="5043"/>
    <cellStyle name="20% - Акцент3 97" xfId="5044"/>
    <cellStyle name="20% - Акцент3 97 2" xfId="5045"/>
    <cellStyle name="20% - Акцент3 97 2 2" xfId="5046"/>
    <cellStyle name="20% - Акцент3 97 3" xfId="5047"/>
    <cellStyle name="20% - Акцент3 98" xfId="5048"/>
    <cellStyle name="20% - Акцент3 98 2" xfId="5049"/>
    <cellStyle name="20% - Акцент3 98 2 2" xfId="5050"/>
    <cellStyle name="20% - Акцент3 98 3" xfId="5051"/>
    <cellStyle name="20% - Акцент3 99" xfId="5052"/>
    <cellStyle name="20% - Акцент3 99 2" xfId="5053"/>
    <cellStyle name="20% - Акцент3 99 2 2" xfId="5054"/>
    <cellStyle name="20% - Акцент3 99 3" xfId="5055"/>
    <cellStyle name="20% - Акцент4" xfId="5056" builtinId="42" customBuiltin="1"/>
    <cellStyle name="20% - Акцент4 10" xfId="5057"/>
    <cellStyle name="20% - Акцент4 10 2" xfId="5058"/>
    <cellStyle name="20% - Акцент4 10 2 2" xfId="5059"/>
    <cellStyle name="20% - Акцент4 10 2 2 2" xfId="5060"/>
    <cellStyle name="20% - Акцент4 10 2 3" xfId="5061"/>
    <cellStyle name="20% - Акцент4 10 3" xfId="5062"/>
    <cellStyle name="20% - Акцент4 10 3 2" xfId="5063"/>
    <cellStyle name="20% - Акцент4 10 3 2 2" xfId="5064"/>
    <cellStyle name="20% - Акцент4 10 3 3" xfId="5065"/>
    <cellStyle name="20% - Акцент4 10 4" xfId="5066"/>
    <cellStyle name="20% - Акцент4 10 4 2" xfId="5067"/>
    <cellStyle name="20% - Акцент4 10 5" xfId="5068"/>
    <cellStyle name="20% - Акцент4 100" xfId="5069"/>
    <cellStyle name="20% - Акцент4 100 2" xfId="5070"/>
    <cellStyle name="20% - Акцент4 100 2 2" xfId="5071"/>
    <cellStyle name="20% - Акцент4 100 3" xfId="5072"/>
    <cellStyle name="20% - Акцент4 101" xfId="5073"/>
    <cellStyle name="20% - Акцент4 101 2" xfId="5074"/>
    <cellStyle name="20% - Акцент4 101 2 2" xfId="5075"/>
    <cellStyle name="20% - Акцент4 101 3" xfId="5076"/>
    <cellStyle name="20% - Акцент4 102" xfId="5077"/>
    <cellStyle name="20% - Акцент4 102 2" xfId="5078"/>
    <cellStyle name="20% - Акцент4 102 2 2" xfId="5079"/>
    <cellStyle name="20% - Акцент4 102 3" xfId="5080"/>
    <cellStyle name="20% - Акцент4 103" xfId="5081"/>
    <cellStyle name="20% - Акцент4 103 2" xfId="5082"/>
    <cellStyle name="20% - Акцент4 103 2 2" xfId="5083"/>
    <cellStyle name="20% - Акцент4 103 3" xfId="5084"/>
    <cellStyle name="20% - Акцент4 104" xfId="5085"/>
    <cellStyle name="20% - Акцент4 104 2" xfId="5086"/>
    <cellStyle name="20% - Акцент4 104 2 2" xfId="5087"/>
    <cellStyle name="20% - Акцент4 104 3" xfId="5088"/>
    <cellStyle name="20% - Акцент4 105" xfId="5089"/>
    <cellStyle name="20% - Акцент4 105 2" xfId="5090"/>
    <cellStyle name="20% - Акцент4 105 2 2" xfId="5091"/>
    <cellStyle name="20% - Акцент4 105 3" xfId="5092"/>
    <cellStyle name="20% - Акцент4 106" xfId="5093"/>
    <cellStyle name="20% - Акцент4 106 2" xfId="5094"/>
    <cellStyle name="20% - Акцент4 106 2 2" xfId="5095"/>
    <cellStyle name="20% - Акцент4 106 3" xfId="5096"/>
    <cellStyle name="20% - Акцент4 107" xfId="5097"/>
    <cellStyle name="20% - Акцент4 107 2" xfId="5098"/>
    <cellStyle name="20% - Акцент4 107 2 2" xfId="5099"/>
    <cellStyle name="20% - Акцент4 107 3" xfId="5100"/>
    <cellStyle name="20% - Акцент4 108" xfId="5101"/>
    <cellStyle name="20% - Акцент4 108 2" xfId="5102"/>
    <cellStyle name="20% - Акцент4 108 2 2" xfId="5103"/>
    <cellStyle name="20% - Акцент4 108 3" xfId="5104"/>
    <cellStyle name="20% - Акцент4 109" xfId="5105"/>
    <cellStyle name="20% - Акцент4 109 2" xfId="5106"/>
    <cellStyle name="20% - Акцент4 109 2 2" xfId="5107"/>
    <cellStyle name="20% - Акцент4 109 3" xfId="5108"/>
    <cellStyle name="20% - Акцент4 11" xfId="5109"/>
    <cellStyle name="20% - Акцент4 11 2" xfId="5110"/>
    <cellStyle name="20% - Акцент4 11 2 2" xfId="5111"/>
    <cellStyle name="20% - Акцент4 11 2 2 2" xfId="5112"/>
    <cellStyle name="20% - Акцент4 11 2 3" xfId="5113"/>
    <cellStyle name="20% - Акцент4 11 3" xfId="5114"/>
    <cellStyle name="20% - Акцент4 11 3 2" xfId="5115"/>
    <cellStyle name="20% - Акцент4 11 3 2 2" xfId="5116"/>
    <cellStyle name="20% - Акцент4 11 3 3" xfId="5117"/>
    <cellStyle name="20% - Акцент4 11 4" xfId="5118"/>
    <cellStyle name="20% - Акцент4 11 4 2" xfId="5119"/>
    <cellStyle name="20% - Акцент4 11 5" xfId="5120"/>
    <cellStyle name="20% - Акцент4 110" xfId="5121"/>
    <cellStyle name="20% - Акцент4 110 2" xfId="5122"/>
    <cellStyle name="20% - Акцент4 110 2 2" xfId="5123"/>
    <cellStyle name="20% - Акцент4 110 3" xfId="5124"/>
    <cellStyle name="20% - Акцент4 111" xfId="5125"/>
    <cellStyle name="20% - Акцент4 111 2" xfId="5126"/>
    <cellStyle name="20% - Акцент4 111 2 2" xfId="5127"/>
    <cellStyle name="20% - Акцент4 111 3" xfId="5128"/>
    <cellStyle name="20% - Акцент4 112" xfId="5129"/>
    <cellStyle name="20% - Акцент4 112 2" xfId="5130"/>
    <cellStyle name="20% - Акцент4 112 2 2" xfId="5131"/>
    <cellStyle name="20% - Акцент4 112 3" xfId="5132"/>
    <cellStyle name="20% - Акцент4 113" xfId="5133"/>
    <cellStyle name="20% - Акцент4 113 2" xfId="5134"/>
    <cellStyle name="20% - Акцент4 113 2 2" xfId="5135"/>
    <cellStyle name="20% - Акцент4 113 3" xfId="5136"/>
    <cellStyle name="20% - Акцент4 114" xfId="5137"/>
    <cellStyle name="20% - Акцент4 114 2" xfId="5138"/>
    <cellStyle name="20% - Акцент4 114 2 2" xfId="5139"/>
    <cellStyle name="20% - Акцент4 114 3" xfId="5140"/>
    <cellStyle name="20% - Акцент4 115" xfId="5141"/>
    <cellStyle name="20% - Акцент4 115 2" xfId="5142"/>
    <cellStyle name="20% - Акцент4 115 2 2" xfId="5143"/>
    <cellStyle name="20% - Акцент4 115 3" xfId="5144"/>
    <cellStyle name="20% - Акцент4 116" xfId="5145"/>
    <cellStyle name="20% - Акцент4 116 2" xfId="5146"/>
    <cellStyle name="20% - Акцент4 116 2 2" xfId="5147"/>
    <cellStyle name="20% - Акцент4 116 3" xfId="5148"/>
    <cellStyle name="20% - Акцент4 117" xfId="5149"/>
    <cellStyle name="20% - Акцент4 117 2" xfId="5150"/>
    <cellStyle name="20% - Акцент4 117 2 2" xfId="5151"/>
    <cellStyle name="20% - Акцент4 117 3" xfId="5152"/>
    <cellStyle name="20% - Акцент4 118" xfId="5153"/>
    <cellStyle name="20% - Акцент4 118 2" xfId="5154"/>
    <cellStyle name="20% - Акцент4 118 2 2" xfId="5155"/>
    <cellStyle name="20% - Акцент4 118 3" xfId="5156"/>
    <cellStyle name="20% - Акцент4 119" xfId="5157"/>
    <cellStyle name="20% - Акцент4 119 2" xfId="5158"/>
    <cellStyle name="20% - Акцент4 119 2 2" xfId="5159"/>
    <cellStyle name="20% - Акцент4 119 3" xfId="5160"/>
    <cellStyle name="20% - Акцент4 12" xfId="5161"/>
    <cellStyle name="20% - Акцент4 12 2" xfId="5162"/>
    <cellStyle name="20% - Акцент4 12 2 2" xfId="5163"/>
    <cellStyle name="20% - Акцент4 12 2 2 2" xfId="5164"/>
    <cellStyle name="20% - Акцент4 12 2 3" xfId="5165"/>
    <cellStyle name="20% - Акцент4 12 3" xfId="5166"/>
    <cellStyle name="20% - Акцент4 12 3 2" xfId="5167"/>
    <cellStyle name="20% - Акцент4 12 3 2 2" xfId="5168"/>
    <cellStyle name="20% - Акцент4 12 3 3" xfId="5169"/>
    <cellStyle name="20% - Акцент4 12 4" xfId="5170"/>
    <cellStyle name="20% - Акцент4 12 4 2" xfId="5171"/>
    <cellStyle name="20% - Акцент4 12 5" xfId="5172"/>
    <cellStyle name="20% - Акцент4 120" xfId="5173"/>
    <cellStyle name="20% - Акцент4 120 2" xfId="5174"/>
    <cellStyle name="20% - Акцент4 120 2 2" xfId="5175"/>
    <cellStyle name="20% - Акцент4 120 3" xfId="5176"/>
    <cellStyle name="20% - Акцент4 121" xfId="5177"/>
    <cellStyle name="20% - Акцент4 121 2" xfId="5178"/>
    <cellStyle name="20% - Акцент4 121 2 2" xfId="5179"/>
    <cellStyle name="20% - Акцент4 121 3" xfId="5180"/>
    <cellStyle name="20% - Акцент4 122" xfId="5181"/>
    <cellStyle name="20% - Акцент4 122 2" xfId="5182"/>
    <cellStyle name="20% - Акцент4 122 2 2" xfId="5183"/>
    <cellStyle name="20% - Акцент4 122 3" xfId="5184"/>
    <cellStyle name="20% - Акцент4 123" xfId="5185"/>
    <cellStyle name="20% - Акцент4 123 2" xfId="5186"/>
    <cellStyle name="20% - Акцент4 123 2 2" xfId="5187"/>
    <cellStyle name="20% - Акцент4 123 3" xfId="5188"/>
    <cellStyle name="20% - Акцент4 124" xfId="5189"/>
    <cellStyle name="20% - Акцент4 124 2" xfId="5190"/>
    <cellStyle name="20% - Акцент4 124 2 2" xfId="5191"/>
    <cellStyle name="20% - Акцент4 124 3" xfId="5192"/>
    <cellStyle name="20% - Акцент4 125" xfId="5193"/>
    <cellStyle name="20% - Акцент4 125 2" xfId="5194"/>
    <cellStyle name="20% - Акцент4 125 2 2" xfId="5195"/>
    <cellStyle name="20% - Акцент4 125 3" xfId="5196"/>
    <cellStyle name="20% - Акцент4 126" xfId="5197"/>
    <cellStyle name="20% - Акцент4 126 2" xfId="5198"/>
    <cellStyle name="20% - Акцент4 126 2 2" xfId="5199"/>
    <cellStyle name="20% - Акцент4 126 3" xfId="5200"/>
    <cellStyle name="20% - Акцент4 127" xfId="5201"/>
    <cellStyle name="20% - Акцент4 127 2" xfId="5202"/>
    <cellStyle name="20% - Акцент4 127 2 2" xfId="5203"/>
    <cellStyle name="20% - Акцент4 127 3" xfId="5204"/>
    <cellStyle name="20% - Акцент4 128" xfId="5205"/>
    <cellStyle name="20% - Акцент4 128 2" xfId="5206"/>
    <cellStyle name="20% - Акцент4 128 2 2" xfId="5207"/>
    <cellStyle name="20% - Акцент4 128 3" xfId="5208"/>
    <cellStyle name="20% - Акцент4 129" xfId="5209"/>
    <cellStyle name="20% - Акцент4 129 2" xfId="5210"/>
    <cellStyle name="20% - Акцент4 129 2 2" xfId="5211"/>
    <cellStyle name="20% - Акцент4 129 3" xfId="5212"/>
    <cellStyle name="20% - Акцент4 13" xfId="5213"/>
    <cellStyle name="20% - Акцент4 13 2" xfId="5214"/>
    <cellStyle name="20% - Акцент4 13 2 2" xfId="5215"/>
    <cellStyle name="20% - Акцент4 13 2 2 2" xfId="5216"/>
    <cellStyle name="20% - Акцент4 13 2 3" xfId="5217"/>
    <cellStyle name="20% - Акцент4 13 3" xfId="5218"/>
    <cellStyle name="20% - Акцент4 13 3 2" xfId="5219"/>
    <cellStyle name="20% - Акцент4 13 3 2 2" xfId="5220"/>
    <cellStyle name="20% - Акцент4 13 3 3" xfId="5221"/>
    <cellStyle name="20% - Акцент4 13 4" xfId="5222"/>
    <cellStyle name="20% - Акцент4 13 4 2" xfId="5223"/>
    <cellStyle name="20% - Акцент4 13 5" xfId="5224"/>
    <cellStyle name="20% - Акцент4 130" xfId="5225"/>
    <cellStyle name="20% - Акцент4 130 2" xfId="5226"/>
    <cellStyle name="20% - Акцент4 130 2 2" xfId="5227"/>
    <cellStyle name="20% - Акцент4 130 3" xfId="5228"/>
    <cellStyle name="20% - Акцент4 131" xfId="5229"/>
    <cellStyle name="20% - Акцент4 131 2" xfId="5230"/>
    <cellStyle name="20% - Акцент4 131 2 2" xfId="5231"/>
    <cellStyle name="20% - Акцент4 131 3" xfId="5232"/>
    <cellStyle name="20% - Акцент4 132" xfId="5233"/>
    <cellStyle name="20% - Акцент4 132 2" xfId="5234"/>
    <cellStyle name="20% - Акцент4 132 2 2" xfId="5235"/>
    <cellStyle name="20% - Акцент4 132 3" xfId="5236"/>
    <cellStyle name="20% - Акцент4 133" xfId="5237"/>
    <cellStyle name="20% - Акцент4 133 2" xfId="5238"/>
    <cellStyle name="20% - Акцент4 133 2 2" xfId="5239"/>
    <cellStyle name="20% - Акцент4 133 3" xfId="5240"/>
    <cellStyle name="20% - Акцент4 134" xfId="5241"/>
    <cellStyle name="20% - Акцент4 134 2" xfId="5242"/>
    <cellStyle name="20% - Акцент4 134 2 2" xfId="5243"/>
    <cellStyle name="20% - Акцент4 134 3" xfId="5244"/>
    <cellStyle name="20% - Акцент4 135" xfId="5245"/>
    <cellStyle name="20% - Акцент4 135 2" xfId="5246"/>
    <cellStyle name="20% - Акцент4 135 2 2" xfId="5247"/>
    <cellStyle name="20% - Акцент4 135 3" xfId="5248"/>
    <cellStyle name="20% - Акцент4 136" xfId="5249"/>
    <cellStyle name="20% - Акцент4 136 2" xfId="5250"/>
    <cellStyle name="20% - Акцент4 136 2 2" xfId="5251"/>
    <cellStyle name="20% - Акцент4 136 3" xfId="5252"/>
    <cellStyle name="20% - Акцент4 137" xfId="5253"/>
    <cellStyle name="20% - Акцент4 138" xfId="5254"/>
    <cellStyle name="20% - Акцент4 14" xfId="5255"/>
    <cellStyle name="20% - Акцент4 14 2" xfId="5256"/>
    <cellStyle name="20% - Акцент4 14 2 2" xfId="5257"/>
    <cellStyle name="20% - Акцент4 14 2 2 2" xfId="5258"/>
    <cellStyle name="20% - Акцент4 14 2 3" xfId="5259"/>
    <cellStyle name="20% - Акцент4 14 3" xfId="5260"/>
    <cellStyle name="20% - Акцент4 14 3 2" xfId="5261"/>
    <cellStyle name="20% - Акцент4 14 3 2 2" xfId="5262"/>
    <cellStyle name="20% - Акцент4 14 3 3" xfId="5263"/>
    <cellStyle name="20% - Акцент4 14 4" xfId="5264"/>
    <cellStyle name="20% - Акцент4 14 4 2" xfId="5265"/>
    <cellStyle name="20% - Акцент4 14 5" xfId="5266"/>
    <cellStyle name="20% - Акцент4 15" xfId="5267"/>
    <cellStyle name="20% - Акцент4 15 2" xfId="5268"/>
    <cellStyle name="20% - Акцент4 15 2 2" xfId="5269"/>
    <cellStyle name="20% - Акцент4 15 2 2 2" xfId="5270"/>
    <cellStyle name="20% - Акцент4 15 2 3" xfId="5271"/>
    <cellStyle name="20% - Акцент4 15 3" xfId="5272"/>
    <cellStyle name="20% - Акцент4 15 3 2" xfId="5273"/>
    <cellStyle name="20% - Акцент4 15 3 2 2" xfId="5274"/>
    <cellStyle name="20% - Акцент4 15 3 3" xfId="5275"/>
    <cellStyle name="20% - Акцент4 15 4" xfId="5276"/>
    <cellStyle name="20% - Акцент4 15 4 2" xfId="5277"/>
    <cellStyle name="20% - Акцент4 15 5" xfId="5278"/>
    <cellStyle name="20% - Акцент4 16" xfId="5279"/>
    <cellStyle name="20% - Акцент4 16 2" xfId="5280"/>
    <cellStyle name="20% - Акцент4 16 2 2" xfId="5281"/>
    <cellStyle name="20% - Акцент4 16 2 2 2" xfId="5282"/>
    <cellStyle name="20% - Акцент4 16 2 3" xfId="5283"/>
    <cellStyle name="20% - Акцент4 16 3" xfId="5284"/>
    <cellStyle name="20% - Акцент4 16 3 2" xfId="5285"/>
    <cellStyle name="20% - Акцент4 16 3 2 2" xfId="5286"/>
    <cellStyle name="20% - Акцент4 16 3 3" xfId="5287"/>
    <cellStyle name="20% - Акцент4 16 4" xfId="5288"/>
    <cellStyle name="20% - Акцент4 16 4 2" xfId="5289"/>
    <cellStyle name="20% - Акцент4 16 5" xfId="5290"/>
    <cellStyle name="20% - Акцент4 17" xfId="5291"/>
    <cellStyle name="20% - Акцент4 17 2" xfId="5292"/>
    <cellStyle name="20% - Акцент4 17 2 2" xfId="5293"/>
    <cellStyle name="20% - Акцент4 17 2 2 2" xfId="5294"/>
    <cellStyle name="20% - Акцент4 17 2 3" xfId="5295"/>
    <cellStyle name="20% - Акцент4 17 3" xfId="5296"/>
    <cellStyle name="20% - Акцент4 17 3 2" xfId="5297"/>
    <cellStyle name="20% - Акцент4 17 3 2 2" xfId="5298"/>
    <cellStyle name="20% - Акцент4 17 3 3" xfId="5299"/>
    <cellStyle name="20% - Акцент4 17 4" xfId="5300"/>
    <cellStyle name="20% - Акцент4 17 4 2" xfId="5301"/>
    <cellStyle name="20% - Акцент4 17 5" xfId="5302"/>
    <cellStyle name="20% - Акцент4 18" xfId="5303"/>
    <cellStyle name="20% - Акцент4 18 2" xfId="5304"/>
    <cellStyle name="20% - Акцент4 18 2 2" xfId="5305"/>
    <cellStyle name="20% - Акцент4 18 2 2 2" xfId="5306"/>
    <cellStyle name="20% - Акцент4 18 2 3" xfId="5307"/>
    <cellStyle name="20% - Акцент4 18 3" xfId="5308"/>
    <cellStyle name="20% - Акцент4 18 3 2" xfId="5309"/>
    <cellStyle name="20% - Акцент4 18 3 2 2" xfId="5310"/>
    <cellStyle name="20% - Акцент4 18 3 3" xfId="5311"/>
    <cellStyle name="20% - Акцент4 18 4" xfId="5312"/>
    <cellStyle name="20% - Акцент4 18 4 2" xfId="5313"/>
    <cellStyle name="20% - Акцент4 18 5" xfId="5314"/>
    <cellStyle name="20% - Акцент4 19" xfId="5315"/>
    <cellStyle name="20% - Акцент4 19 2" xfId="5316"/>
    <cellStyle name="20% - Акцент4 19 2 2" xfId="5317"/>
    <cellStyle name="20% - Акцент4 19 2 2 2" xfId="5318"/>
    <cellStyle name="20% - Акцент4 19 2 3" xfId="5319"/>
    <cellStyle name="20% - Акцент4 19 3" xfId="5320"/>
    <cellStyle name="20% - Акцент4 19 3 2" xfId="5321"/>
    <cellStyle name="20% - Акцент4 19 3 2 2" xfId="5322"/>
    <cellStyle name="20% - Акцент4 19 3 3" xfId="5323"/>
    <cellStyle name="20% - Акцент4 19 4" xfId="5324"/>
    <cellStyle name="20% - Акцент4 19 4 2" xfId="5325"/>
    <cellStyle name="20% - Акцент4 19 5" xfId="5326"/>
    <cellStyle name="20% - Акцент4 2" xfId="5327"/>
    <cellStyle name="20% - Акцент4 2 10" xfId="5328"/>
    <cellStyle name="20% - Акцент4 2 10 2" xfId="5329"/>
    <cellStyle name="20% - Акцент4 2 10 2 2" xfId="5330"/>
    <cellStyle name="20% - Акцент4 2 10 3" xfId="5331"/>
    <cellStyle name="20% - Акцент4 2 11" xfId="5332"/>
    <cellStyle name="20% - Акцент4 2 11 2" xfId="5333"/>
    <cellStyle name="20% - Акцент4 2 11 2 2" xfId="5334"/>
    <cellStyle name="20% - Акцент4 2 11 3" xfId="5335"/>
    <cellStyle name="20% - Акцент4 2 12" xfId="5336"/>
    <cellStyle name="20% - Акцент4 2 12 2" xfId="5337"/>
    <cellStyle name="20% - Акцент4 2 12 2 2" xfId="5338"/>
    <cellStyle name="20% - Акцент4 2 12 3" xfId="5339"/>
    <cellStyle name="20% - Акцент4 2 13" xfId="5340"/>
    <cellStyle name="20% - Акцент4 2 13 2" xfId="5341"/>
    <cellStyle name="20% - Акцент4 2 13 2 2" xfId="5342"/>
    <cellStyle name="20% - Акцент4 2 13 3" xfId="5343"/>
    <cellStyle name="20% - Акцент4 2 14" xfId="5344"/>
    <cellStyle name="20% - Акцент4 2 14 2" xfId="5345"/>
    <cellStyle name="20% - Акцент4 2 14 2 2" xfId="5346"/>
    <cellStyle name="20% - Акцент4 2 14 3" xfId="5347"/>
    <cellStyle name="20% - Акцент4 2 15" xfId="5348"/>
    <cellStyle name="20% - Акцент4 2 15 2" xfId="5349"/>
    <cellStyle name="20% - Акцент4 2 15 2 2" xfId="5350"/>
    <cellStyle name="20% - Акцент4 2 15 3" xfId="5351"/>
    <cellStyle name="20% - Акцент4 2 16" xfId="5352"/>
    <cellStyle name="20% - Акцент4 2 16 2" xfId="5353"/>
    <cellStyle name="20% - Акцент4 2 16 2 2" xfId="5354"/>
    <cellStyle name="20% - Акцент4 2 16 3" xfId="5355"/>
    <cellStyle name="20% - Акцент4 2 17" xfId="5356"/>
    <cellStyle name="20% - Акцент4 2 17 2" xfId="5357"/>
    <cellStyle name="20% - Акцент4 2 17 2 2" xfId="5358"/>
    <cellStyle name="20% - Акцент4 2 17 3" xfId="5359"/>
    <cellStyle name="20% - Акцент4 2 18" xfId="5360"/>
    <cellStyle name="20% - Акцент4 2 18 2" xfId="5361"/>
    <cellStyle name="20% - Акцент4 2 18 2 2" xfId="5362"/>
    <cellStyle name="20% - Акцент4 2 18 3" xfId="5363"/>
    <cellStyle name="20% - Акцент4 2 19" xfId="5364"/>
    <cellStyle name="20% - Акцент4 2 19 2" xfId="5365"/>
    <cellStyle name="20% - Акцент4 2 19 2 2" xfId="5366"/>
    <cellStyle name="20% - Акцент4 2 19 3" xfId="5367"/>
    <cellStyle name="20% - Акцент4 2 2" xfId="5368"/>
    <cellStyle name="20% - Акцент4 2 2 2" xfId="5369"/>
    <cellStyle name="20% - Акцент4 2 2 2 2" xfId="5370"/>
    <cellStyle name="20% - Акцент4 2 2 2 2 2" xfId="5371"/>
    <cellStyle name="20% - Акцент4 2 2 2 3" xfId="5372"/>
    <cellStyle name="20% - Акцент4 2 2 3" xfId="5373"/>
    <cellStyle name="20% - Акцент4 2 2 3 2" xfId="5374"/>
    <cellStyle name="20% - Акцент4 2 2 3 2 2" xfId="5375"/>
    <cellStyle name="20% - Акцент4 2 2 3 3" xfId="5376"/>
    <cellStyle name="20% - Акцент4 2 2 4" xfId="5377"/>
    <cellStyle name="20% - Акцент4 2 2 4 2" xfId="5378"/>
    <cellStyle name="20% - Акцент4 2 2 5" xfId="5379"/>
    <cellStyle name="20% - Акцент4 2 20" xfId="5380"/>
    <cellStyle name="20% - Акцент4 2 20 2" xfId="5381"/>
    <cellStyle name="20% - Акцент4 2 20 2 2" xfId="5382"/>
    <cellStyle name="20% - Акцент4 2 20 3" xfId="5383"/>
    <cellStyle name="20% - Акцент4 2 21" xfId="5384"/>
    <cellStyle name="20% - Акцент4 2 21 2" xfId="5385"/>
    <cellStyle name="20% - Акцент4 2 21 2 2" xfId="5386"/>
    <cellStyle name="20% - Акцент4 2 21 3" xfId="5387"/>
    <cellStyle name="20% - Акцент4 2 22" xfId="5388"/>
    <cellStyle name="20% - Акцент4 2 22 2" xfId="5389"/>
    <cellStyle name="20% - Акцент4 2 22 2 2" xfId="5390"/>
    <cellStyle name="20% - Акцент4 2 22 3" xfId="5391"/>
    <cellStyle name="20% - Акцент4 2 23" xfId="5392"/>
    <cellStyle name="20% - Акцент4 2 23 2" xfId="5393"/>
    <cellStyle name="20% - Акцент4 2 23 2 2" xfId="5394"/>
    <cellStyle name="20% - Акцент4 2 23 3" xfId="5395"/>
    <cellStyle name="20% - Акцент4 2 24" xfId="5396"/>
    <cellStyle name="20% - Акцент4 2 24 2" xfId="5397"/>
    <cellStyle name="20% - Акцент4 2 24 2 2" xfId="5398"/>
    <cellStyle name="20% - Акцент4 2 24 3" xfId="5399"/>
    <cellStyle name="20% - Акцент4 2 25" xfId="5400"/>
    <cellStyle name="20% - Акцент4 2 25 2" xfId="5401"/>
    <cellStyle name="20% - Акцент4 2 26" xfId="5402"/>
    <cellStyle name="20% - Акцент4 2 3" xfId="5403"/>
    <cellStyle name="20% - Акцент4 2 3 2" xfId="5404"/>
    <cellStyle name="20% - Акцент4 2 3 2 2" xfId="5405"/>
    <cellStyle name="20% - Акцент4 2 3 2 2 2" xfId="5406"/>
    <cellStyle name="20% - Акцент4 2 3 2 3" xfId="5407"/>
    <cellStyle name="20% - Акцент4 2 3 3" xfId="5408"/>
    <cellStyle name="20% - Акцент4 2 3 3 2" xfId="5409"/>
    <cellStyle name="20% - Акцент4 2 3 3 2 2" xfId="5410"/>
    <cellStyle name="20% - Акцент4 2 3 3 3" xfId="5411"/>
    <cellStyle name="20% - Акцент4 2 3 4" xfId="5412"/>
    <cellStyle name="20% - Акцент4 2 3 4 2" xfId="5413"/>
    <cellStyle name="20% - Акцент4 2 3 5" xfId="5414"/>
    <cellStyle name="20% - Акцент4 2 4" xfId="5415"/>
    <cellStyle name="20% - Акцент4 2 4 2" xfId="5416"/>
    <cellStyle name="20% - Акцент4 2 4 2 2" xfId="5417"/>
    <cellStyle name="20% - Акцент4 2 4 2 2 2" xfId="5418"/>
    <cellStyle name="20% - Акцент4 2 4 2 3" xfId="5419"/>
    <cellStyle name="20% - Акцент4 2 4 3" xfId="5420"/>
    <cellStyle name="20% - Акцент4 2 4 3 2" xfId="5421"/>
    <cellStyle name="20% - Акцент4 2 4 3 2 2" xfId="5422"/>
    <cellStyle name="20% - Акцент4 2 4 3 3" xfId="5423"/>
    <cellStyle name="20% - Акцент4 2 4 4" xfId="5424"/>
    <cellStyle name="20% - Акцент4 2 4 4 2" xfId="5425"/>
    <cellStyle name="20% - Акцент4 2 4 5" xfId="5426"/>
    <cellStyle name="20% - Акцент4 2 5" xfId="5427"/>
    <cellStyle name="20% - Акцент4 2 5 2" xfId="5428"/>
    <cellStyle name="20% - Акцент4 2 5 2 2" xfId="5429"/>
    <cellStyle name="20% - Акцент4 2 5 2 2 2" xfId="5430"/>
    <cellStyle name="20% - Акцент4 2 5 2 3" xfId="5431"/>
    <cellStyle name="20% - Акцент4 2 5 3" xfId="5432"/>
    <cellStyle name="20% - Акцент4 2 5 3 2" xfId="5433"/>
    <cellStyle name="20% - Акцент4 2 5 3 2 2" xfId="5434"/>
    <cellStyle name="20% - Акцент4 2 5 3 3" xfId="5435"/>
    <cellStyle name="20% - Акцент4 2 5 4" xfId="5436"/>
    <cellStyle name="20% - Акцент4 2 5 4 2" xfId="5437"/>
    <cellStyle name="20% - Акцент4 2 5 5" xfId="5438"/>
    <cellStyle name="20% - Акцент4 2 6" xfId="5439"/>
    <cellStyle name="20% - Акцент4 2 6 2" xfId="5440"/>
    <cellStyle name="20% - Акцент4 2 6 2 2" xfId="5441"/>
    <cellStyle name="20% - Акцент4 2 6 3" xfId="5442"/>
    <cellStyle name="20% - Акцент4 2 7" xfId="5443"/>
    <cellStyle name="20% - Акцент4 2 7 2" xfId="5444"/>
    <cellStyle name="20% - Акцент4 2 7 2 2" xfId="5445"/>
    <cellStyle name="20% - Акцент4 2 7 3" xfId="5446"/>
    <cellStyle name="20% - Акцент4 2 8" xfId="5447"/>
    <cellStyle name="20% - Акцент4 2 8 2" xfId="5448"/>
    <cellStyle name="20% - Акцент4 2 8 2 2" xfId="5449"/>
    <cellStyle name="20% - Акцент4 2 8 3" xfId="5450"/>
    <cellStyle name="20% - Акцент4 2 9" xfId="5451"/>
    <cellStyle name="20% - Акцент4 2 9 2" xfId="5452"/>
    <cellStyle name="20% - Акцент4 2 9 2 2" xfId="5453"/>
    <cellStyle name="20% - Акцент4 2 9 3" xfId="5454"/>
    <cellStyle name="20% - Акцент4 20" xfId="5455"/>
    <cellStyle name="20% - Акцент4 20 2" xfId="5456"/>
    <cellStyle name="20% - Акцент4 20 2 2" xfId="5457"/>
    <cellStyle name="20% - Акцент4 20 2 2 2" xfId="5458"/>
    <cellStyle name="20% - Акцент4 20 2 3" xfId="5459"/>
    <cellStyle name="20% - Акцент4 20 3" xfId="5460"/>
    <cellStyle name="20% - Акцент4 20 3 2" xfId="5461"/>
    <cellStyle name="20% - Акцент4 20 3 2 2" xfId="5462"/>
    <cellStyle name="20% - Акцент4 20 3 3" xfId="5463"/>
    <cellStyle name="20% - Акцент4 20 4" xfId="5464"/>
    <cellStyle name="20% - Акцент4 20 4 2" xfId="5465"/>
    <cellStyle name="20% - Акцент4 20 5" xfId="5466"/>
    <cellStyle name="20% - Акцент4 21" xfId="5467"/>
    <cellStyle name="20% - Акцент4 21 2" xfId="5468"/>
    <cellStyle name="20% - Акцент4 21 2 2" xfId="5469"/>
    <cellStyle name="20% - Акцент4 21 2 2 2" xfId="5470"/>
    <cellStyle name="20% - Акцент4 21 2 3" xfId="5471"/>
    <cellStyle name="20% - Акцент4 21 3" xfId="5472"/>
    <cellStyle name="20% - Акцент4 21 3 2" xfId="5473"/>
    <cellStyle name="20% - Акцент4 21 3 2 2" xfId="5474"/>
    <cellStyle name="20% - Акцент4 21 3 3" xfId="5475"/>
    <cellStyle name="20% - Акцент4 21 4" xfId="5476"/>
    <cellStyle name="20% - Акцент4 21 4 2" xfId="5477"/>
    <cellStyle name="20% - Акцент4 21 5" xfId="5478"/>
    <cellStyle name="20% - Акцент4 22" xfId="5479"/>
    <cellStyle name="20% - Акцент4 22 2" xfId="5480"/>
    <cellStyle name="20% - Акцент4 22 2 2" xfId="5481"/>
    <cellStyle name="20% - Акцент4 22 2 2 2" xfId="5482"/>
    <cellStyle name="20% - Акцент4 22 2 3" xfId="5483"/>
    <cellStyle name="20% - Акцент4 22 3" xfId="5484"/>
    <cellStyle name="20% - Акцент4 22 3 2" xfId="5485"/>
    <cellStyle name="20% - Акцент4 22 3 2 2" xfId="5486"/>
    <cellStyle name="20% - Акцент4 22 3 3" xfId="5487"/>
    <cellStyle name="20% - Акцент4 22 4" xfId="5488"/>
    <cellStyle name="20% - Акцент4 22 4 2" xfId="5489"/>
    <cellStyle name="20% - Акцент4 22 5" xfId="5490"/>
    <cellStyle name="20% - Акцент4 23" xfId="5491"/>
    <cellStyle name="20% - Акцент4 23 2" xfId="5492"/>
    <cellStyle name="20% - Акцент4 23 2 2" xfId="5493"/>
    <cellStyle name="20% - Акцент4 23 2 2 2" xfId="5494"/>
    <cellStyle name="20% - Акцент4 23 2 3" xfId="5495"/>
    <cellStyle name="20% - Акцент4 23 3" xfId="5496"/>
    <cellStyle name="20% - Акцент4 23 3 2" xfId="5497"/>
    <cellStyle name="20% - Акцент4 23 3 2 2" xfId="5498"/>
    <cellStyle name="20% - Акцент4 23 3 3" xfId="5499"/>
    <cellStyle name="20% - Акцент4 23 4" xfId="5500"/>
    <cellStyle name="20% - Акцент4 23 4 2" xfId="5501"/>
    <cellStyle name="20% - Акцент4 23 5" xfId="5502"/>
    <cellStyle name="20% - Акцент4 24" xfId="5503"/>
    <cellStyle name="20% - Акцент4 24 2" xfId="5504"/>
    <cellStyle name="20% - Акцент4 24 2 2" xfId="5505"/>
    <cellStyle name="20% - Акцент4 24 2 2 2" xfId="5506"/>
    <cellStyle name="20% - Акцент4 24 2 3" xfId="5507"/>
    <cellStyle name="20% - Акцент4 24 3" xfId="5508"/>
    <cellStyle name="20% - Акцент4 24 3 2" xfId="5509"/>
    <cellStyle name="20% - Акцент4 24 3 2 2" xfId="5510"/>
    <cellStyle name="20% - Акцент4 24 3 3" xfId="5511"/>
    <cellStyle name="20% - Акцент4 24 4" xfId="5512"/>
    <cellStyle name="20% - Акцент4 24 4 2" xfId="5513"/>
    <cellStyle name="20% - Акцент4 24 5" xfId="5514"/>
    <cellStyle name="20% - Акцент4 25" xfId="5515"/>
    <cellStyle name="20% - Акцент4 25 2" xfId="5516"/>
    <cellStyle name="20% - Акцент4 25 2 2" xfId="5517"/>
    <cellStyle name="20% - Акцент4 25 2 2 2" xfId="5518"/>
    <cellStyle name="20% - Акцент4 25 2 3" xfId="5519"/>
    <cellStyle name="20% - Акцент4 25 3" xfId="5520"/>
    <cellStyle name="20% - Акцент4 25 3 2" xfId="5521"/>
    <cellStyle name="20% - Акцент4 25 3 2 2" xfId="5522"/>
    <cellStyle name="20% - Акцент4 25 3 3" xfId="5523"/>
    <cellStyle name="20% - Акцент4 25 4" xfId="5524"/>
    <cellStyle name="20% - Акцент4 25 4 2" xfId="5525"/>
    <cellStyle name="20% - Акцент4 25 5" xfId="5526"/>
    <cellStyle name="20% - Акцент4 26" xfId="5527"/>
    <cellStyle name="20% - Акцент4 26 2" xfId="5528"/>
    <cellStyle name="20% - Акцент4 26 2 2" xfId="5529"/>
    <cellStyle name="20% - Акцент4 26 2 2 2" xfId="5530"/>
    <cellStyle name="20% - Акцент4 26 2 3" xfId="5531"/>
    <cellStyle name="20% - Акцент4 26 3" xfId="5532"/>
    <cellStyle name="20% - Акцент4 26 3 2" xfId="5533"/>
    <cellStyle name="20% - Акцент4 26 3 2 2" xfId="5534"/>
    <cellStyle name="20% - Акцент4 26 3 3" xfId="5535"/>
    <cellStyle name="20% - Акцент4 26 4" xfId="5536"/>
    <cellStyle name="20% - Акцент4 26 4 2" xfId="5537"/>
    <cellStyle name="20% - Акцент4 26 5" xfId="5538"/>
    <cellStyle name="20% - Акцент4 27" xfId="5539"/>
    <cellStyle name="20% - Акцент4 27 2" xfId="5540"/>
    <cellStyle name="20% - Акцент4 27 2 2" xfId="5541"/>
    <cellStyle name="20% - Акцент4 27 2 2 2" xfId="5542"/>
    <cellStyle name="20% - Акцент4 27 2 3" xfId="5543"/>
    <cellStyle name="20% - Акцент4 27 3" xfId="5544"/>
    <cellStyle name="20% - Акцент4 27 3 2" xfId="5545"/>
    <cellStyle name="20% - Акцент4 27 3 2 2" xfId="5546"/>
    <cellStyle name="20% - Акцент4 27 3 3" xfId="5547"/>
    <cellStyle name="20% - Акцент4 27 4" xfId="5548"/>
    <cellStyle name="20% - Акцент4 27 4 2" xfId="5549"/>
    <cellStyle name="20% - Акцент4 27 5" xfId="5550"/>
    <cellStyle name="20% - Акцент4 28" xfId="5551"/>
    <cellStyle name="20% - Акцент4 28 2" xfId="5552"/>
    <cellStyle name="20% - Акцент4 28 2 2" xfId="5553"/>
    <cellStyle name="20% - Акцент4 28 2 2 2" xfId="5554"/>
    <cellStyle name="20% - Акцент4 28 2 3" xfId="5555"/>
    <cellStyle name="20% - Акцент4 28 3" xfId="5556"/>
    <cellStyle name="20% - Акцент4 28 3 2" xfId="5557"/>
    <cellStyle name="20% - Акцент4 28 3 2 2" xfId="5558"/>
    <cellStyle name="20% - Акцент4 28 3 3" xfId="5559"/>
    <cellStyle name="20% - Акцент4 28 4" xfId="5560"/>
    <cellStyle name="20% - Акцент4 28 4 2" xfId="5561"/>
    <cellStyle name="20% - Акцент4 28 5" xfId="5562"/>
    <cellStyle name="20% - Акцент4 29" xfId="5563"/>
    <cellStyle name="20% - Акцент4 29 2" xfId="5564"/>
    <cellStyle name="20% - Акцент4 29 2 2" xfId="5565"/>
    <cellStyle name="20% - Акцент4 29 2 2 2" xfId="5566"/>
    <cellStyle name="20% - Акцент4 29 2 3" xfId="5567"/>
    <cellStyle name="20% - Акцент4 29 3" xfId="5568"/>
    <cellStyle name="20% - Акцент4 29 3 2" xfId="5569"/>
    <cellStyle name="20% - Акцент4 29 3 2 2" xfId="5570"/>
    <cellStyle name="20% - Акцент4 29 3 3" xfId="5571"/>
    <cellStyle name="20% - Акцент4 29 4" xfId="5572"/>
    <cellStyle name="20% - Акцент4 29 4 2" xfId="5573"/>
    <cellStyle name="20% - Акцент4 29 5" xfId="5574"/>
    <cellStyle name="20% - Акцент4 3" xfId="5575"/>
    <cellStyle name="20% - Акцент4 3 2" xfId="5576"/>
    <cellStyle name="20% - Акцент4 3 2 2" xfId="5577"/>
    <cellStyle name="20% - Акцент4 3 2 2 2" xfId="5578"/>
    <cellStyle name="20% - Акцент4 3 2 2 2 2" xfId="5579"/>
    <cellStyle name="20% - Акцент4 3 2 2 3" xfId="5580"/>
    <cellStyle name="20% - Акцент4 3 2 3" xfId="5581"/>
    <cellStyle name="20% - Акцент4 3 2 3 2" xfId="5582"/>
    <cellStyle name="20% - Акцент4 3 2 3 2 2" xfId="5583"/>
    <cellStyle name="20% - Акцент4 3 2 3 3" xfId="5584"/>
    <cellStyle name="20% - Акцент4 3 2 4" xfId="5585"/>
    <cellStyle name="20% - Акцент4 3 2 4 2" xfId="5586"/>
    <cellStyle name="20% - Акцент4 3 2 5" xfId="5587"/>
    <cellStyle name="20% - Акцент4 3 3" xfId="5588"/>
    <cellStyle name="20% - Акцент4 3 3 2" xfId="5589"/>
    <cellStyle name="20% - Акцент4 3 3 2 2" xfId="5590"/>
    <cellStyle name="20% - Акцент4 3 3 2 2 2" xfId="5591"/>
    <cellStyle name="20% - Акцент4 3 3 2 3" xfId="5592"/>
    <cellStyle name="20% - Акцент4 3 3 3" xfId="5593"/>
    <cellStyle name="20% - Акцент4 3 3 3 2" xfId="5594"/>
    <cellStyle name="20% - Акцент4 3 3 3 2 2" xfId="5595"/>
    <cellStyle name="20% - Акцент4 3 3 3 3" xfId="5596"/>
    <cellStyle name="20% - Акцент4 3 3 4" xfId="5597"/>
    <cellStyle name="20% - Акцент4 3 3 4 2" xfId="5598"/>
    <cellStyle name="20% - Акцент4 3 3 5" xfId="5599"/>
    <cellStyle name="20% - Акцент4 3 4" xfId="5600"/>
    <cellStyle name="20% - Акцент4 3 4 2" xfId="5601"/>
    <cellStyle name="20% - Акцент4 3 4 2 2" xfId="5602"/>
    <cellStyle name="20% - Акцент4 3 4 2 2 2" xfId="5603"/>
    <cellStyle name="20% - Акцент4 3 4 2 3" xfId="5604"/>
    <cellStyle name="20% - Акцент4 3 4 3" xfId="5605"/>
    <cellStyle name="20% - Акцент4 3 4 3 2" xfId="5606"/>
    <cellStyle name="20% - Акцент4 3 4 3 2 2" xfId="5607"/>
    <cellStyle name="20% - Акцент4 3 4 3 3" xfId="5608"/>
    <cellStyle name="20% - Акцент4 3 4 4" xfId="5609"/>
    <cellStyle name="20% - Акцент4 3 4 4 2" xfId="5610"/>
    <cellStyle name="20% - Акцент4 3 4 5" xfId="5611"/>
    <cellStyle name="20% - Акцент4 3 5" xfId="5612"/>
    <cellStyle name="20% - Акцент4 3 5 2" xfId="5613"/>
    <cellStyle name="20% - Акцент4 3 5 2 2" xfId="5614"/>
    <cellStyle name="20% - Акцент4 3 5 2 2 2" xfId="5615"/>
    <cellStyle name="20% - Акцент4 3 5 2 3" xfId="5616"/>
    <cellStyle name="20% - Акцент4 3 5 3" xfId="5617"/>
    <cellStyle name="20% - Акцент4 3 5 3 2" xfId="5618"/>
    <cellStyle name="20% - Акцент4 3 5 3 2 2" xfId="5619"/>
    <cellStyle name="20% - Акцент4 3 5 3 3" xfId="5620"/>
    <cellStyle name="20% - Акцент4 3 5 4" xfId="5621"/>
    <cellStyle name="20% - Акцент4 3 5 4 2" xfId="5622"/>
    <cellStyle name="20% - Акцент4 3 5 5" xfId="5623"/>
    <cellStyle name="20% - Акцент4 3 6" xfId="5624"/>
    <cellStyle name="20% - Акцент4 3 6 2" xfId="5625"/>
    <cellStyle name="20% - Акцент4 3 6 2 2" xfId="5626"/>
    <cellStyle name="20% - Акцент4 3 6 3" xfId="5627"/>
    <cellStyle name="20% - Акцент4 3 7" xfId="5628"/>
    <cellStyle name="20% - Акцент4 3 7 2" xfId="5629"/>
    <cellStyle name="20% - Акцент4 3 7 2 2" xfId="5630"/>
    <cellStyle name="20% - Акцент4 3 7 3" xfId="5631"/>
    <cellStyle name="20% - Акцент4 3 8" xfId="5632"/>
    <cellStyle name="20% - Акцент4 3 8 2" xfId="5633"/>
    <cellStyle name="20% - Акцент4 3 9" xfId="5634"/>
    <cellStyle name="20% - Акцент4 30" xfId="5635"/>
    <cellStyle name="20% - Акцент4 30 2" xfId="5636"/>
    <cellStyle name="20% - Акцент4 30 2 2" xfId="5637"/>
    <cellStyle name="20% - Акцент4 30 2 2 2" xfId="5638"/>
    <cellStyle name="20% - Акцент4 30 2 3" xfId="5639"/>
    <cellStyle name="20% - Акцент4 30 3" xfId="5640"/>
    <cellStyle name="20% - Акцент4 30 3 2" xfId="5641"/>
    <cellStyle name="20% - Акцент4 30 3 2 2" xfId="5642"/>
    <cellStyle name="20% - Акцент4 30 3 3" xfId="5643"/>
    <cellStyle name="20% - Акцент4 30 4" xfId="5644"/>
    <cellStyle name="20% - Акцент4 30 4 2" xfId="5645"/>
    <cellStyle name="20% - Акцент4 30 5" xfId="5646"/>
    <cellStyle name="20% - Акцент4 31" xfId="5647"/>
    <cellStyle name="20% - Акцент4 31 2" xfId="5648"/>
    <cellStyle name="20% - Акцент4 31 2 2" xfId="5649"/>
    <cellStyle name="20% - Акцент4 31 2 2 2" xfId="5650"/>
    <cellStyle name="20% - Акцент4 31 2 3" xfId="5651"/>
    <cellStyle name="20% - Акцент4 31 3" xfId="5652"/>
    <cellStyle name="20% - Акцент4 31 3 2" xfId="5653"/>
    <cellStyle name="20% - Акцент4 31 3 2 2" xfId="5654"/>
    <cellStyle name="20% - Акцент4 31 3 3" xfId="5655"/>
    <cellStyle name="20% - Акцент4 31 4" xfId="5656"/>
    <cellStyle name="20% - Акцент4 31 4 2" xfId="5657"/>
    <cellStyle name="20% - Акцент4 31 5" xfId="5658"/>
    <cellStyle name="20% - Акцент4 32" xfId="5659"/>
    <cellStyle name="20% - Акцент4 32 2" xfId="5660"/>
    <cellStyle name="20% - Акцент4 32 2 2" xfId="5661"/>
    <cellStyle name="20% - Акцент4 32 2 2 2" xfId="5662"/>
    <cellStyle name="20% - Акцент4 32 2 3" xfId="5663"/>
    <cellStyle name="20% - Акцент4 32 3" xfId="5664"/>
    <cellStyle name="20% - Акцент4 32 3 2" xfId="5665"/>
    <cellStyle name="20% - Акцент4 32 3 2 2" xfId="5666"/>
    <cellStyle name="20% - Акцент4 32 3 3" xfId="5667"/>
    <cellStyle name="20% - Акцент4 32 4" xfId="5668"/>
    <cellStyle name="20% - Акцент4 32 4 2" xfId="5669"/>
    <cellStyle name="20% - Акцент4 32 5" xfId="5670"/>
    <cellStyle name="20% - Акцент4 33" xfId="5671"/>
    <cellStyle name="20% - Акцент4 33 2" xfId="5672"/>
    <cellStyle name="20% - Акцент4 33 2 2" xfId="5673"/>
    <cellStyle name="20% - Акцент4 33 2 2 2" xfId="5674"/>
    <cellStyle name="20% - Акцент4 33 2 3" xfId="5675"/>
    <cellStyle name="20% - Акцент4 33 3" xfId="5676"/>
    <cellStyle name="20% - Акцент4 33 3 2" xfId="5677"/>
    <cellStyle name="20% - Акцент4 33 3 2 2" xfId="5678"/>
    <cellStyle name="20% - Акцент4 33 3 3" xfId="5679"/>
    <cellStyle name="20% - Акцент4 33 4" xfId="5680"/>
    <cellStyle name="20% - Акцент4 33 4 2" xfId="5681"/>
    <cellStyle name="20% - Акцент4 33 5" xfId="5682"/>
    <cellStyle name="20% - Акцент4 34" xfId="5683"/>
    <cellStyle name="20% - Акцент4 34 2" xfId="5684"/>
    <cellStyle name="20% - Акцент4 34 2 2" xfId="5685"/>
    <cellStyle name="20% - Акцент4 34 2 2 2" xfId="5686"/>
    <cellStyle name="20% - Акцент4 34 2 3" xfId="5687"/>
    <cellStyle name="20% - Акцент4 34 3" xfId="5688"/>
    <cellStyle name="20% - Акцент4 34 3 2" xfId="5689"/>
    <cellStyle name="20% - Акцент4 34 3 2 2" xfId="5690"/>
    <cellStyle name="20% - Акцент4 34 3 3" xfId="5691"/>
    <cellStyle name="20% - Акцент4 34 4" xfId="5692"/>
    <cellStyle name="20% - Акцент4 34 4 2" xfId="5693"/>
    <cellStyle name="20% - Акцент4 34 5" xfId="5694"/>
    <cellStyle name="20% - Акцент4 35" xfId="5695"/>
    <cellStyle name="20% - Акцент4 35 2" xfId="5696"/>
    <cellStyle name="20% - Акцент4 35 2 2" xfId="5697"/>
    <cellStyle name="20% - Акцент4 35 2 2 2" xfId="5698"/>
    <cellStyle name="20% - Акцент4 35 2 3" xfId="5699"/>
    <cellStyle name="20% - Акцент4 35 3" xfId="5700"/>
    <cellStyle name="20% - Акцент4 35 3 2" xfId="5701"/>
    <cellStyle name="20% - Акцент4 35 3 2 2" xfId="5702"/>
    <cellStyle name="20% - Акцент4 35 3 3" xfId="5703"/>
    <cellStyle name="20% - Акцент4 35 4" xfId="5704"/>
    <cellStyle name="20% - Акцент4 35 4 2" xfId="5705"/>
    <cellStyle name="20% - Акцент4 35 5" xfId="5706"/>
    <cellStyle name="20% - Акцент4 36" xfId="5707"/>
    <cellStyle name="20% - Акцент4 36 2" xfId="5708"/>
    <cellStyle name="20% - Акцент4 36 2 2" xfId="5709"/>
    <cellStyle name="20% - Акцент4 36 2 2 2" xfId="5710"/>
    <cellStyle name="20% - Акцент4 36 2 3" xfId="5711"/>
    <cellStyle name="20% - Акцент4 36 3" xfId="5712"/>
    <cellStyle name="20% - Акцент4 36 3 2" xfId="5713"/>
    <cellStyle name="20% - Акцент4 36 3 2 2" xfId="5714"/>
    <cellStyle name="20% - Акцент4 36 3 3" xfId="5715"/>
    <cellStyle name="20% - Акцент4 36 4" xfId="5716"/>
    <cellStyle name="20% - Акцент4 36 4 2" xfId="5717"/>
    <cellStyle name="20% - Акцент4 36 5" xfId="5718"/>
    <cellStyle name="20% - Акцент4 37" xfId="5719"/>
    <cellStyle name="20% - Акцент4 37 2" xfId="5720"/>
    <cellStyle name="20% - Акцент4 37 2 2" xfId="5721"/>
    <cellStyle name="20% - Акцент4 37 2 2 2" xfId="5722"/>
    <cellStyle name="20% - Акцент4 37 2 3" xfId="5723"/>
    <cellStyle name="20% - Акцент4 37 3" xfId="5724"/>
    <cellStyle name="20% - Акцент4 37 3 2" xfId="5725"/>
    <cellStyle name="20% - Акцент4 37 3 2 2" xfId="5726"/>
    <cellStyle name="20% - Акцент4 37 3 3" xfId="5727"/>
    <cellStyle name="20% - Акцент4 37 4" xfId="5728"/>
    <cellStyle name="20% - Акцент4 37 4 2" xfId="5729"/>
    <cellStyle name="20% - Акцент4 37 5" xfId="5730"/>
    <cellStyle name="20% - Акцент4 38" xfId="5731"/>
    <cellStyle name="20% - Акцент4 38 2" xfId="5732"/>
    <cellStyle name="20% - Акцент4 38 2 2" xfId="5733"/>
    <cellStyle name="20% - Акцент4 38 2 2 2" xfId="5734"/>
    <cellStyle name="20% - Акцент4 38 2 3" xfId="5735"/>
    <cellStyle name="20% - Акцент4 38 3" xfId="5736"/>
    <cellStyle name="20% - Акцент4 38 3 2" xfId="5737"/>
    <cellStyle name="20% - Акцент4 38 3 2 2" xfId="5738"/>
    <cellStyle name="20% - Акцент4 38 3 3" xfId="5739"/>
    <cellStyle name="20% - Акцент4 38 4" xfId="5740"/>
    <cellStyle name="20% - Акцент4 38 4 2" xfId="5741"/>
    <cellStyle name="20% - Акцент4 38 5" xfId="5742"/>
    <cellStyle name="20% - Акцент4 39" xfId="5743"/>
    <cellStyle name="20% - Акцент4 39 2" xfId="5744"/>
    <cellStyle name="20% - Акцент4 39 2 2" xfId="5745"/>
    <cellStyle name="20% - Акцент4 39 2 2 2" xfId="5746"/>
    <cellStyle name="20% - Акцент4 39 2 3" xfId="5747"/>
    <cellStyle name="20% - Акцент4 39 3" xfId="5748"/>
    <cellStyle name="20% - Акцент4 39 3 2" xfId="5749"/>
    <cellStyle name="20% - Акцент4 39 3 2 2" xfId="5750"/>
    <cellStyle name="20% - Акцент4 39 3 3" xfId="5751"/>
    <cellStyle name="20% - Акцент4 39 4" xfId="5752"/>
    <cellStyle name="20% - Акцент4 39 4 2" xfId="5753"/>
    <cellStyle name="20% - Акцент4 39 5" xfId="5754"/>
    <cellStyle name="20% - Акцент4 4" xfId="5755"/>
    <cellStyle name="20% - Акцент4 4 2" xfId="5756"/>
    <cellStyle name="20% - Акцент4 4 2 2" xfId="5757"/>
    <cellStyle name="20% - Акцент4 4 2 2 2" xfId="5758"/>
    <cellStyle name="20% - Акцент4 4 2 2 2 2" xfId="5759"/>
    <cellStyle name="20% - Акцент4 4 2 2 3" xfId="5760"/>
    <cellStyle name="20% - Акцент4 4 2 3" xfId="5761"/>
    <cellStyle name="20% - Акцент4 4 2 3 2" xfId="5762"/>
    <cellStyle name="20% - Акцент4 4 2 3 2 2" xfId="5763"/>
    <cellStyle name="20% - Акцент4 4 2 3 3" xfId="5764"/>
    <cellStyle name="20% - Акцент4 4 2 4" xfId="5765"/>
    <cellStyle name="20% - Акцент4 4 2 4 2" xfId="5766"/>
    <cellStyle name="20% - Акцент4 4 2 5" xfId="5767"/>
    <cellStyle name="20% - Акцент4 4 3" xfId="5768"/>
    <cellStyle name="20% - Акцент4 4 3 2" xfId="5769"/>
    <cellStyle name="20% - Акцент4 4 3 2 2" xfId="5770"/>
    <cellStyle name="20% - Акцент4 4 3 2 2 2" xfId="5771"/>
    <cellStyle name="20% - Акцент4 4 3 2 3" xfId="5772"/>
    <cellStyle name="20% - Акцент4 4 3 3" xfId="5773"/>
    <cellStyle name="20% - Акцент4 4 3 3 2" xfId="5774"/>
    <cellStyle name="20% - Акцент4 4 3 3 2 2" xfId="5775"/>
    <cellStyle name="20% - Акцент4 4 3 3 3" xfId="5776"/>
    <cellStyle name="20% - Акцент4 4 3 4" xfId="5777"/>
    <cellStyle name="20% - Акцент4 4 3 4 2" xfId="5778"/>
    <cellStyle name="20% - Акцент4 4 3 5" xfId="5779"/>
    <cellStyle name="20% - Акцент4 4 4" xfId="5780"/>
    <cellStyle name="20% - Акцент4 4 4 2" xfId="5781"/>
    <cellStyle name="20% - Акцент4 4 4 2 2" xfId="5782"/>
    <cellStyle name="20% - Акцент4 4 4 2 2 2" xfId="5783"/>
    <cellStyle name="20% - Акцент4 4 4 2 3" xfId="5784"/>
    <cellStyle name="20% - Акцент4 4 4 3" xfId="5785"/>
    <cellStyle name="20% - Акцент4 4 4 3 2" xfId="5786"/>
    <cellStyle name="20% - Акцент4 4 4 3 2 2" xfId="5787"/>
    <cellStyle name="20% - Акцент4 4 4 3 3" xfId="5788"/>
    <cellStyle name="20% - Акцент4 4 4 4" xfId="5789"/>
    <cellStyle name="20% - Акцент4 4 4 4 2" xfId="5790"/>
    <cellStyle name="20% - Акцент4 4 4 5" xfId="5791"/>
    <cellStyle name="20% - Акцент4 4 5" xfId="5792"/>
    <cellStyle name="20% - Акцент4 4 5 2" xfId="5793"/>
    <cellStyle name="20% - Акцент4 4 5 2 2" xfId="5794"/>
    <cellStyle name="20% - Акцент4 4 5 2 2 2" xfId="5795"/>
    <cellStyle name="20% - Акцент4 4 5 2 3" xfId="5796"/>
    <cellStyle name="20% - Акцент4 4 5 3" xfId="5797"/>
    <cellStyle name="20% - Акцент4 4 5 3 2" xfId="5798"/>
    <cellStyle name="20% - Акцент4 4 5 3 2 2" xfId="5799"/>
    <cellStyle name="20% - Акцент4 4 5 3 3" xfId="5800"/>
    <cellStyle name="20% - Акцент4 4 5 4" xfId="5801"/>
    <cellStyle name="20% - Акцент4 4 5 4 2" xfId="5802"/>
    <cellStyle name="20% - Акцент4 4 5 5" xfId="5803"/>
    <cellStyle name="20% - Акцент4 4 6" xfId="5804"/>
    <cellStyle name="20% - Акцент4 4 6 2" xfId="5805"/>
    <cellStyle name="20% - Акцент4 4 6 2 2" xfId="5806"/>
    <cellStyle name="20% - Акцент4 4 6 3" xfId="5807"/>
    <cellStyle name="20% - Акцент4 4 7" xfId="5808"/>
    <cellStyle name="20% - Акцент4 4 7 2" xfId="5809"/>
    <cellStyle name="20% - Акцент4 4 7 2 2" xfId="5810"/>
    <cellStyle name="20% - Акцент4 4 7 3" xfId="5811"/>
    <cellStyle name="20% - Акцент4 4 8" xfId="5812"/>
    <cellStyle name="20% - Акцент4 4 8 2" xfId="5813"/>
    <cellStyle name="20% - Акцент4 4 9" xfId="5814"/>
    <cellStyle name="20% - Акцент4 40" xfId="5815"/>
    <cellStyle name="20% - Акцент4 40 2" xfId="5816"/>
    <cellStyle name="20% - Акцент4 40 2 2" xfId="5817"/>
    <cellStyle name="20% - Акцент4 40 2 2 2" xfId="5818"/>
    <cellStyle name="20% - Акцент4 40 2 3" xfId="5819"/>
    <cellStyle name="20% - Акцент4 40 3" xfId="5820"/>
    <cellStyle name="20% - Акцент4 40 3 2" xfId="5821"/>
    <cellStyle name="20% - Акцент4 40 3 2 2" xfId="5822"/>
    <cellStyle name="20% - Акцент4 40 3 3" xfId="5823"/>
    <cellStyle name="20% - Акцент4 40 4" xfId="5824"/>
    <cellStyle name="20% - Акцент4 40 4 2" xfId="5825"/>
    <cellStyle name="20% - Акцент4 40 5" xfId="5826"/>
    <cellStyle name="20% - Акцент4 41" xfId="5827"/>
    <cellStyle name="20% - Акцент4 41 2" xfId="5828"/>
    <cellStyle name="20% - Акцент4 41 2 2" xfId="5829"/>
    <cellStyle name="20% - Акцент4 41 2 2 2" xfId="5830"/>
    <cellStyle name="20% - Акцент4 41 2 3" xfId="5831"/>
    <cellStyle name="20% - Акцент4 41 3" xfId="5832"/>
    <cellStyle name="20% - Акцент4 41 3 2" xfId="5833"/>
    <cellStyle name="20% - Акцент4 41 3 2 2" xfId="5834"/>
    <cellStyle name="20% - Акцент4 41 3 3" xfId="5835"/>
    <cellStyle name="20% - Акцент4 41 4" xfId="5836"/>
    <cellStyle name="20% - Акцент4 41 4 2" xfId="5837"/>
    <cellStyle name="20% - Акцент4 41 5" xfId="5838"/>
    <cellStyle name="20% - Акцент4 42" xfId="5839"/>
    <cellStyle name="20% - Акцент4 42 2" xfId="5840"/>
    <cellStyle name="20% - Акцент4 42 2 2" xfId="5841"/>
    <cellStyle name="20% - Акцент4 42 2 2 2" xfId="5842"/>
    <cellStyle name="20% - Акцент4 42 2 3" xfId="5843"/>
    <cellStyle name="20% - Акцент4 42 3" xfId="5844"/>
    <cellStyle name="20% - Акцент4 42 3 2" xfId="5845"/>
    <cellStyle name="20% - Акцент4 42 3 2 2" xfId="5846"/>
    <cellStyle name="20% - Акцент4 42 3 3" xfId="5847"/>
    <cellStyle name="20% - Акцент4 42 4" xfId="5848"/>
    <cellStyle name="20% - Акцент4 42 4 2" xfId="5849"/>
    <cellStyle name="20% - Акцент4 42 5" xfId="5850"/>
    <cellStyle name="20% - Акцент4 43" xfId="5851"/>
    <cellStyle name="20% - Акцент4 43 2" xfId="5852"/>
    <cellStyle name="20% - Акцент4 43 2 2" xfId="5853"/>
    <cellStyle name="20% - Акцент4 43 2 2 2" xfId="5854"/>
    <cellStyle name="20% - Акцент4 43 2 3" xfId="5855"/>
    <cellStyle name="20% - Акцент4 43 3" xfId="5856"/>
    <cellStyle name="20% - Акцент4 43 3 2" xfId="5857"/>
    <cellStyle name="20% - Акцент4 43 3 2 2" xfId="5858"/>
    <cellStyle name="20% - Акцент4 43 3 3" xfId="5859"/>
    <cellStyle name="20% - Акцент4 43 4" xfId="5860"/>
    <cellStyle name="20% - Акцент4 43 4 2" xfId="5861"/>
    <cellStyle name="20% - Акцент4 43 5" xfId="5862"/>
    <cellStyle name="20% - Акцент4 44" xfId="5863"/>
    <cellStyle name="20% - Акцент4 44 2" xfId="5864"/>
    <cellStyle name="20% - Акцент4 44 2 2" xfId="5865"/>
    <cellStyle name="20% - Акцент4 44 2 2 2" xfId="5866"/>
    <cellStyle name="20% - Акцент4 44 2 3" xfId="5867"/>
    <cellStyle name="20% - Акцент4 44 3" xfId="5868"/>
    <cellStyle name="20% - Акцент4 44 3 2" xfId="5869"/>
    <cellStyle name="20% - Акцент4 44 3 2 2" xfId="5870"/>
    <cellStyle name="20% - Акцент4 44 3 3" xfId="5871"/>
    <cellStyle name="20% - Акцент4 44 4" xfId="5872"/>
    <cellStyle name="20% - Акцент4 44 4 2" xfId="5873"/>
    <cellStyle name="20% - Акцент4 44 5" xfId="5874"/>
    <cellStyle name="20% - Акцент4 45" xfId="5875"/>
    <cellStyle name="20% - Акцент4 45 2" xfId="5876"/>
    <cellStyle name="20% - Акцент4 45 2 2" xfId="5877"/>
    <cellStyle name="20% - Акцент4 45 2 2 2" xfId="5878"/>
    <cellStyle name="20% - Акцент4 45 2 3" xfId="5879"/>
    <cellStyle name="20% - Акцент4 45 3" xfId="5880"/>
    <cellStyle name="20% - Акцент4 45 3 2" xfId="5881"/>
    <cellStyle name="20% - Акцент4 45 3 2 2" xfId="5882"/>
    <cellStyle name="20% - Акцент4 45 3 3" xfId="5883"/>
    <cellStyle name="20% - Акцент4 45 4" xfId="5884"/>
    <cellStyle name="20% - Акцент4 45 4 2" xfId="5885"/>
    <cellStyle name="20% - Акцент4 45 5" xfId="5886"/>
    <cellStyle name="20% - Акцент4 46" xfId="5887"/>
    <cellStyle name="20% - Акцент4 46 2" xfId="5888"/>
    <cellStyle name="20% - Акцент4 46 2 2" xfId="5889"/>
    <cellStyle name="20% - Акцент4 46 2 2 2" xfId="5890"/>
    <cellStyle name="20% - Акцент4 46 2 3" xfId="5891"/>
    <cellStyle name="20% - Акцент4 46 3" xfId="5892"/>
    <cellStyle name="20% - Акцент4 46 3 2" xfId="5893"/>
    <cellStyle name="20% - Акцент4 46 3 2 2" xfId="5894"/>
    <cellStyle name="20% - Акцент4 46 3 3" xfId="5895"/>
    <cellStyle name="20% - Акцент4 46 4" xfId="5896"/>
    <cellStyle name="20% - Акцент4 46 4 2" xfId="5897"/>
    <cellStyle name="20% - Акцент4 46 5" xfId="5898"/>
    <cellStyle name="20% - Акцент4 47" xfId="5899"/>
    <cellStyle name="20% - Акцент4 47 2" xfId="5900"/>
    <cellStyle name="20% - Акцент4 47 2 2" xfId="5901"/>
    <cellStyle name="20% - Акцент4 47 2 2 2" xfId="5902"/>
    <cellStyle name="20% - Акцент4 47 2 3" xfId="5903"/>
    <cellStyle name="20% - Акцент4 47 3" xfId="5904"/>
    <cellStyle name="20% - Акцент4 47 3 2" xfId="5905"/>
    <cellStyle name="20% - Акцент4 47 3 2 2" xfId="5906"/>
    <cellStyle name="20% - Акцент4 47 3 3" xfId="5907"/>
    <cellStyle name="20% - Акцент4 47 4" xfId="5908"/>
    <cellStyle name="20% - Акцент4 47 4 2" xfId="5909"/>
    <cellStyle name="20% - Акцент4 47 5" xfId="5910"/>
    <cellStyle name="20% - Акцент4 48" xfId="5911"/>
    <cellStyle name="20% - Акцент4 48 2" xfId="5912"/>
    <cellStyle name="20% - Акцент4 48 2 2" xfId="5913"/>
    <cellStyle name="20% - Акцент4 48 2 2 2" xfId="5914"/>
    <cellStyle name="20% - Акцент4 48 2 3" xfId="5915"/>
    <cellStyle name="20% - Акцент4 48 3" xfId="5916"/>
    <cellStyle name="20% - Акцент4 48 3 2" xfId="5917"/>
    <cellStyle name="20% - Акцент4 48 3 2 2" xfId="5918"/>
    <cellStyle name="20% - Акцент4 48 3 3" xfId="5919"/>
    <cellStyle name="20% - Акцент4 48 4" xfId="5920"/>
    <cellStyle name="20% - Акцент4 48 4 2" xfId="5921"/>
    <cellStyle name="20% - Акцент4 48 5" xfId="5922"/>
    <cellStyle name="20% - Акцент4 49" xfId="5923"/>
    <cellStyle name="20% - Акцент4 49 2" xfId="5924"/>
    <cellStyle name="20% - Акцент4 49 2 2" xfId="5925"/>
    <cellStyle name="20% - Акцент4 49 2 2 2" xfId="5926"/>
    <cellStyle name="20% - Акцент4 49 2 3" xfId="5927"/>
    <cellStyle name="20% - Акцент4 49 3" xfId="5928"/>
    <cellStyle name="20% - Акцент4 49 3 2" xfId="5929"/>
    <cellStyle name="20% - Акцент4 49 3 2 2" xfId="5930"/>
    <cellStyle name="20% - Акцент4 49 3 3" xfId="5931"/>
    <cellStyle name="20% - Акцент4 49 4" xfId="5932"/>
    <cellStyle name="20% - Акцент4 49 4 2" xfId="5933"/>
    <cellStyle name="20% - Акцент4 49 5" xfId="5934"/>
    <cellStyle name="20% - Акцент4 5" xfId="5935"/>
    <cellStyle name="20% - Акцент4 5 2" xfId="5936"/>
    <cellStyle name="20% - Акцент4 5 2 2" xfId="5937"/>
    <cellStyle name="20% - Акцент4 5 2 2 2" xfId="5938"/>
    <cellStyle name="20% - Акцент4 5 2 2 2 2" xfId="5939"/>
    <cellStyle name="20% - Акцент4 5 2 2 3" xfId="5940"/>
    <cellStyle name="20% - Акцент4 5 2 3" xfId="5941"/>
    <cellStyle name="20% - Акцент4 5 2 3 2" xfId="5942"/>
    <cellStyle name="20% - Акцент4 5 2 3 2 2" xfId="5943"/>
    <cellStyle name="20% - Акцент4 5 2 3 3" xfId="5944"/>
    <cellStyle name="20% - Акцент4 5 2 4" xfId="5945"/>
    <cellStyle name="20% - Акцент4 5 2 4 2" xfId="5946"/>
    <cellStyle name="20% - Акцент4 5 2 5" xfId="5947"/>
    <cellStyle name="20% - Акцент4 5 3" xfId="5948"/>
    <cellStyle name="20% - Акцент4 5 3 2" xfId="5949"/>
    <cellStyle name="20% - Акцент4 5 3 2 2" xfId="5950"/>
    <cellStyle name="20% - Акцент4 5 3 2 2 2" xfId="5951"/>
    <cellStyle name="20% - Акцент4 5 3 2 3" xfId="5952"/>
    <cellStyle name="20% - Акцент4 5 3 3" xfId="5953"/>
    <cellStyle name="20% - Акцент4 5 3 3 2" xfId="5954"/>
    <cellStyle name="20% - Акцент4 5 3 3 2 2" xfId="5955"/>
    <cellStyle name="20% - Акцент4 5 3 3 3" xfId="5956"/>
    <cellStyle name="20% - Акцент4 5 3 4" xfId="5957"/>
    <cellStyle name="20% - Акцент4 5 3 4 2" xfId="5958"/>
    <cellStyle name="20% - Акцент4 5 3 5" xfId="5959"/>
    <cellStyle name="20% - Акцент4 5 4" xfId="5960"/>
    <cellStyle name="20% - Акцент4 5 4 2" xfId="5961"/>
    <cellStyle name="20% - Акцент4 5 4 2 2" xfId="5962"/>
    <cellStyle name="20% - Акцент4 5 4 2 2 2" xfId="5963"/>
    <cellStyle name="20% - Акцент4 5 4 2 3" xfId="5964"/>
    <cellStyle name="20% - Акцент4 5 4 3" xfId="5965"/>
    <cellStyle name="20% - Акцент4 5 4 3 2" xfId="5966"/>
    <cellStyle name="20% - Акцент4 5 4 3 2 2" xfId="5967"/>
    <cellStyle name="20% - Акцент4 5 4 3 3" xfId="5968"/>
    <cellStyle name="20% - Акцент4 5 4 4" xfId="5969"/>
    <cellStyle name="20% - Акцент4 5 4 4 2" xfId="5970"/>
    <cellStyle name="20% - Акцент4 5 4 5" xfId="5971"/>
    <cellStyle name="20% - Акцент4 5 5" xfId="5972"/>
    <cellStyle name="20% - Акцент4 5 5 2" xfId="5973"/>
    <cellStyle name="20% - Акцент4 5 5 2 2" xfId="5974"/>
    <cellStyle name="20% - Акцент4 5 5 2 2 2" xfId="5975"/>
    <cellStyle name="20% - Акцент4 5 5 2 3" xfId="5976"/>
    <cellStyle name="20% - Акцент4 5 5 3" xfId="5977"/>
    <cellStyle name="20% - Акцент4 5 5 3 2" xfId="5978"/>
    <cellStyle name="20% - Акцент4 5 5 3 2 2" xfId="5979"/>
    <cellStyle name="20% - Акцент4 5 5 3 3" xfId="5980"/>
    <cellStyle name="20% - Акцент4 5 5 4" xfId="5981"/>
    <cellStyle name="20% - Акцент4 5 5 4 2" xfId="5982"/>
    <cellStyle name="20% - Акцент4 5 5 5" xfId="5983"/>
    <cellStyle name="20% - Акцент4 5 6" xfId="5984"/>
    <cellStyle name="20% - Акцент4 5 6 2" xfId="5985"/>
    <cellStyle name="20% - Акцент4 5 6 2 2" xfId="5986"/>
    <cellStyle name="20% - Акцент4 5 6 3" xfId="5987"/>
    <cellStyle name="20% - Акцент4 5 7" xfId="5988"/>
    <cellStyle name="20% - Акцент4 5 7 2" xfId="5989"/>
    <cellStyle name="20% - Акцент4 5 7 2 2" xfId="5990"/>
    <cellStyle name="20% - Акцент4 5 7 3" xfId="5991"/>
    <cellStyle name="20% - Акцент4 5 8" xfId="5992"/>
    <cellStyle name="20% - Акцент4 5 8 2" xfId="5993"/>
    <cellStyle name="20% - Акцент4 5 9" xfId="5994"/>
    <cellStyle name="20% - Акцент4 50" xfId="5995"/>
    <cellStyle name="20% - Акцент4 50 2" xfId="5996"/>
    <cellStyle name="20% - Акцент4 50 2 2" xfId="5997"/>
    <cellStyle name="20% - Акцент4 50 2 2 2" xfId="5998"/>
    <cellStyle name="20% - Акцент4 50 2 3" xfId="5999"/>
    <cellStyle name="20% - Акцент4 50 3" xfId="6000"/>
    <cellStyle name="20% - Акцент4 50 3 2" xfId="6001"/>
    <cellStyle name="20% - Акцент4 50 3 2 2" xfId="6002"/>
    <cellStyle name="20% - Акцент4 50 3 3" xfId="6003"/>
    <cellStyle name="20% - Акцент4 50 4" xfId="6004"/>
    <cellStyle name="20% - Акцент4 50 4 2" xfId="6005"/>
    <cellStyle name="20% - Акцент4 50 5" xfId="6006"/>
    <cellStyle name="20% - Акцент4 51" xfId="6007"/>
    <cellStyle name="20% - Акцент4 51 2" xfId="6008"/>
    <cellStyle name="20% - Акцент4 51 2 2" xfId="6009"/>
    <cellStyle name="20% - Акцент4 51 2 2 2" xfId="6010"/>
    <cellStyle name="20% - Акцент4 51 2 3" xfId="6011"/>
    <cellStyle name="20% - Акцент4 51 3" xfId="6012"/>
    <cellStyle name="20% - Акцент4 51 3 2" xfId="6013"/>
    <cellStyle name="20% - Акцент4 51 3 2 2" xfId="6014"/>
    <cellStyle name="20% - Акцент4 51 3 3" xfId="6015"/>
    <cellStyle name="20% - Акцент4 51 4" xfId="6016"/>
    <cellStyle name="20% - Акцент4 51 4 2" xfId="6017"/>
    <cellStyle name="20% - Акцент4 51 5" xfId="6018"/>
    <cellStyle name="20% - Акцент4 52" xfId="6019"/>
    <cellStyle name="20% - Акцент4 52 2" xfId="6020"/>
    <cellStyle name="20% - Акцент4 52 2 2" xfId="6021"/>
    <cellStyle name="20% - Акцент4 52 2 2 2" xfId="6022"/>
    <cellStyle name="20% - Акцент4 52 2 3" xfId="6023"/>
    <cellStyle name="20% - Акцент4 52 3" xfId="6024"/>
    <cellStyle name="20% - Акцент4 52 3 2" xfId="6025"/>
    <cellStyle name="20% - Акцент4 52 3 2 2" xfId="6026"/>
    <cellStyle name="20% - Акцент4 52 3 3" xfId="6027"/>
    <cellStyle name="20% - Акцент4 52 4" xfId="6028"/>
    <cellStyle name="20% - Акцент4 52 4 2" xfId="6029"/>
    <cellStyle name="20% - Акцент4 52 5" xfId="6030"/>
    <cellStyle name="20% - Акцент4 53" xfId="6031"/>
    <cellStyle name="20% - Акцент4 53 2" xfId="6032"/>
    <cellStyle name="20% - Акцент4 53 2 2" xfId="6033"/>
    <cellStyle name="20% - Акцент4 53 2 2 2" xfId="6034"/>
    <cellStyle name="20% - Акцент4 53 2 3" xfId="6035"/>
    <cellStyle name="20% - Акцент4 53 3" xfId="6036"/>
    <cellStyle name="20% - Акцент4 53 3 2" xfId="6037"/>
    <cellStyle name="20% - Акцент4 53 3 2 2" xfId="6038"/>
    <cellStyle name="20% - Акцент4 53 3 3" xfId="6039"/>
    <cellStyle name="20% - Акцент4 53 4" xfId="6040"/>
    <cellStyle name="20% - Акцент4 53 4 2" xfId="6041"/>
    <cellStyle name="20% - Акцент4 53 5" xfId="6042"/>
    <cellStyle name="20% - Акцент4 54" xfId="6043"/>
    <cellStyle name="20% - Акцент4 54 2" xfId="6044"/>
    <cellStyle name="20% - Акцент4 54 2 2" xfId="6045"/>
    <cellStyle name="20% - Акцент4 54 2 2 2" xfId="6046"/>
    <cellStyle name="20% - Акцент4 54 2 3" xfId="6047"/>
    <cellStyle name="20% - Акцент4 54 3" xfId="6048"/>
    <cellStyle name="20% - Акцент4 54 3 2" xfId="6049"/>
    <cellStyle name="20% - Акцент4 54 3 2 2" xfId="6050"/>
    <cellStyle name="20% - Акцент4 54 3 3" xfId="6051"/>
    <cellStyle name="20% - Акцент4 54 4" xfId="6052"/>
    <cellStyle name="20% - Акцент4 54 4 2" xfId="6053"/>
    <cellStyle name="20% - Акцент4 54 5" xfId="6054"/>
    <cellStyle name="20% - Акцент4 55" xfId="6055"/>
    <cellStyle name="20% - Акцент4 55 2" xfId="6056"/>
    <cellStyle name="20% - Акцент4 55 2 2" xfId="6057"/>
    <cellStyle name="20% - Акцент4 55 2 2 2" xfId="6058"/>
    <cellStyle name="20% - Акцент4 55 2 3" xfId="6059"/>
    <cellStyle name="20% - Акцент4 55 3" xfId="6060"/>
    <cellStyle name="20% - Акцент4 55 3 2" xfId="6061"/>
    <cellStyle name="20% - Акцент4 55 3 2 2" xfId="6062"/>
    <cellStyle name="20% - Акцент4 55 3 3" xfId="6063"/>
    <cellStyle name="20% - Акцент4 55 4" xfId="6064"/>
    <cellStyle name="20% - Акцент4 55 4 2" xfId="6065"/>
    <cellStyle name="20% - Акцент4 55 5" xfId="6066"/>
    <cellStyle name="20% - Акцент4 56" xfId="6067"/>
    <cellStyle name="20% - Акцент4 56 2" xfId="6068"/>
    <cellStyle name="20% - Акцент4 56 2 2" xfId="6069"/>
    <cellStyle name="20% - Акцент4 56 2 2 2" xfId="6070"/>
    <cellStyle name="20% - Акцент4 56 2 3" xfId="6071"/>
    <cellStyle name="20% - Акцент4 56 3" xfId="6072"/>
    <cellStyle name="20% - Акцент4 56 3 2" xfId="6073"/>
    <cellStyle name="20% - Акцент4 56 3 2 2" xfId="6074"/>
    <cellStyle name="20% - Акцент4 56 3 3" xfId="6075"/>
    <cellStyle name="20% - Акцент4 56 4" xfId="6076"/>
    <cellStyle name="20% - Акцент4 56 4 2" xfId="6077"/>
    <cellStyle name="20% - Акцент4 56 5" xfId="6078"/>
    <cellStyle name="20% - Акцент4 57" xfId="6079"/>
    <cellStyle name="20% - Акцент4 57 2" xfId="6080"/>
    <cellStyle name="20% - Акцент4 57 2 2" xfId="6081"/>
    <cellStyle name="20% - Акцент4 57 2 2 2" xfId="6082"/>
    <cellStyle name="20% - Акцент4 57 2 3" xfId="6083"/>
    <cellStyle name="20% - Акцент4 57 3" xfId="6084"/>
    <cellStyle name="20% - Акцент4 57 3 2" xfId="6085"/>
    <cellStyle name="20% - Акцент4 57 3 2 2" xfId="6086"/>
    <cellStyle name="20% - Акцент4 57 3 3" xfId="6087"/>
    <cellStyle name="20% - Акцент4 57 4" xfId="6088"/>
    <cellStyle name="20% - Акцент4 57 4 2" xfId="6089"/>
    <cellStyle name="20% - Акцент4 57 5" xfId="6090"/>
    <cellStyle name="20% - Акцент4 58" xfId="6091"/>
    <cellStyle name="20% - Акцент4 58 2" xfId="6092"/>
    <cellStyle name="20% - Акцент4 58 2 2" xfId="6093"/>
    <cellStyle name="20% - Акцент4 58 2 2 2" xfId="6094"/>
    <cellStyle name="20% - Акцент4 58 2 3" xfId="6095"/>
    <cellStyle name="20% - Акцент4 58 3" xfId="6096"/>
    <cellStyle name="20% - Акцент4 58 3 2" xfId="6097"/>
    <cellStyle name="20% - Акцент4 58 3 2 2" xfId="6098"/>
    <cellStyle name="20% - Акцент4 58 3 3" xfId="6099"/>
    <cellStyle name="20% - Акцент4 58 4" xfId="6100"/>
    <cellStyle name="20% - Акцент4 58 4 2" xfId="6101"/>
    <cellStyle name="20% - Акцент4 58 5" xfId="6102"/>
    <cellStyle name="20% - Акцент4 59" xfId="6103"/>
    <cellStyle name="20% - Акцент4 59 2" xfId="6104"/>
    <cellStyle name="20% - Акцент4 59 2 2" xfId="6105"/>
    <cellStyle name="20% - Акцент4 59 2 2 2" xfId="6106"/>
    <cellStyle name="20% - Акцент4 59 2 3" xfId="6107"/>
    <cellStyle name="20% - Акцент4 59 3" xfId="6108"/>
    <cellStyle name="20% - Акцент4 59 3 2" xfId="6109"/>
    <cellStyle name="20% - Акцент4 59 3 2 2" xfId="6110"/>
    <cellStyle name="20% - Акцент4 59 3 3" xfId="6111"/>
    <cellStyle name="20% - Акцент4 59 4" xfId="6112"/>
    <cellStyle name="20% - Акцент4 59 4 2" xfId="6113"/>
    <cellStyle name="20% - Акцент4 59 5" xfId="6114"/>
    <cellStyle name="20% - Акцент4 6" xfId="6115"/>
    <cellStyle name="20% - Акцент4 6 2" xfId="6116"/>
    <cellStyle name="20% - Акцент4 6 2 2" xfId="6117"/>
    <cellStyle name="20% - Акцент4 6 2 2 2" xfId="6118"/>
    <cellStyle name="20% - Акцент4 6 2 2 2 2" xfId="6119"/>
    <cellStyle name="20% - Акцент4 6 2 2 3" xfId="6120"/>
    <cellStyle name="20% - Акцент4 6 2 3" xfId="6121"/>
    <cellStyle name="20% - Акцент4 6 2 3 2" xfId="6122"/>
    <cellStyle name="20% - Акцент4 6 2 3 2 2" xfId="6123"/>
    <cellStyle name="20% - Акцент4 6 2 3 3" xfId="6124"/>
    <cellStyle name="20% - Акцент4 6 2 4" xfId="6125"/>
    <cellStyle name="20% - Акцент4 6 2 4 2" xfId="6126"/>
    <cellStyle name="20% - Акцент4 6 2 5" xfId="6127"/>
    <cellStyle name="20% - Акцент4 6 3" xfId="6128"/>
    <cellStyle name="20% - Акцент4 6 3 2" xfId="6129"/>
    <cellStyle name="20% - Акцент4 6 3 2 2" xfId="6130"/>
    <cellStyle name="20% - Акцент4 6 3 2 2 2" xfId="6131"/>
    <cellStyle name="20% - Акцент4 6 3 2 3" xfId="6132"/>
    <cellStyle name="20% - Акцент4 6 3 3" xfId="6133"/>
    <cellStyle name="20% - Акцент4 6 3 3 2" xfId="6134"/>
    <cellStyle name="20% - Акцент4 6 3 3 2 2" xfId="6135"/>
    <cellStyle name="20% - Акцент4 6 3 3 3" xfId="6136"/>
    <cellStyle name="20% - Акцент4 6 3 4" xfId="6137"/>
    <cellStyle name="20% - Акцент4 6 3 4 2" xfId="6138"/>
    <cellStyle name="20% - Акцент4 6 3 5" xfId="6139"/>
    <cellStyle name="20% - Акцент4 6 4" xfId="6140"/>
    <cellStyle name="20% - Акцент4 6 4 2" xfId="6141"/>
    <cellStyle name="20% - Акцент4 6 4 2 2" xfId="6142"/>
    <cellStyle name="20% - Акцент4 6 4 2 2 2" xfId="6143"/>
    <cellStyle name="20% - Акцент4 6 4 2 3" xfId="6144"/>
    <cellStyle name="20% - Акцент4 6 4 3" xfId="6145"/>
    <cellStyle name="20% - Акцент4 6 4 3 2" xfId="6146"/>
    <cellStyle name="20% - Акцент4 6 4 3 2 2" xfId="6147"/>
    <cellStyle name="20% - Акцент4 6 4 3 3" xfId="6148"/>
    <cellStyle name="20% - Акцент4 6 4 4" xfId="6149"/>
    <cellStyle name="20% - Акцент4 6 4 4 2" xfId="6150"/>
    <cellStyle name="20% - Акцент4 6 4 5" xfId="6151"/>
    <cellStyle name="20% - Акцент4 6 5" xfId="6152"/>
    <cellStyle name="20% - Акцент4 6 5 2" xfId="6153"/>
    <cellStyle name="20% - Акцент4 6 5 2 2" xfId="6154"/>
    <cellStyle name="20% - Акцент4 6 5 2 2 2" xfId="6155"/>
    <cellStyle name="20% - Акцент4 6 5 2 3" xfId="6156"/>
    <cellStyle name="20% - Акцент4 6 5 3" xfId="6157"/>
    <cellStyle name="20% - Акцент4 6 5 3 2" xfId="6158"/>
    <cellStyle name="20% - Акцент4 6 5 3 2 2" xfId="6159"/>
    <cellStyle name="20% - Акцент4 6 5 3 3" xfId="6160"/>
    <cellStyle name="20% - Акцент4 6 5 4" xfId="6161"/>
    <cellStyle name="20% - Акцент4 6 5 4 2" xfId="6162"/>
    <cellStyle name="20% - Акцент4 6 5 5" xfId="6163"/>
    <cellStyle name="20% - Акцент4 6 6" xfId="6164"/>
    <cellStyle name="20% - Акцент4 6 6 2" xfId="6165"/>
    <cellStyle name="20% - Акцент4 6 6 2 2" xfId="6166"/>
    <cellStyle name="20% - Акцент4 6 6 3" xfId="6167"/>
    <cellStyle name="20% - Акцент4 6 7" xfId="6168"/>
    <cellStyle name="20% - Акцент4 6 7 2" xfId="6169"/>
    <cellStyle name="20% - Акцент4 6 7 2 2" xfId="6170"/>
    <cellStyle name="20% - Акцент4 6 7 3" xfId="6171"/>
    <cellStyle name="20% - Акцент4 6 8" xfId="6172"/>
    <cellStyle name="20% - Акцент4 6 8 2" xfId="6173"/>
    <cellStyle name="20% - Акцент4 6 9" xfId="6174"/>
    <cellStyle name="20% - Акцент4 60" xfId="6175"/>
    <cellStyle name="20% - Акцент4 60 2" xfId="6176"/>
    <cellStyle name="20% - Акцент4 60 2 2" xfId="6177"/>
    <cellStyle name="20% - Акцент4 60 2 2 2" xfId="6178"/>
    <cellStyle name="20% - Акцент4 60 2 3" xfId="6179"/>
    <cellStyle name="20% - Акцент4 60 3" xfId="6180"/>
    <cellStyle name="20% - Акцент4 60 3 2" xfId="6181"/>
    <cellStyle name="20% - Акцент4 60 3 2 2" xfId="6182"/>
    <cellStyle name="20% - Акцент4 60 3 3" xfId="6183"/>
    <cellStyle name="20% - Акцент4 60 4" xfId="6184"/>
    <cellStyle name="20% - Акцент4 60 4 2" xfId="6185"/>
    <cellStyle name="20% - Акцент4 60 5" xfId="6186"/>
    <cellStyle name="20% - Акцент4 61" xfId="6187"/>
    <cellStyle name="20% - Акцент4 61 2" xfId="6188"/>
    <cellStyle name="20% - Акцент4 61 2 2" xfId="6189"/>
    <cellStyle name="20% - Акцент4 61 2 2 2" xfId="6190"/>
    <cellStyle name="20% - Акцент4 61 2 3" xfId="6191"/>
    <cellStyle name="20% - Акцент4 61 3" xfId="6192"/>
    <cellStyle name="20% - Акцент4 61 3 2" xfId="6193"/>
    <cellStyle name="20% - Акцент4 61 3 2 2" xfId="6194"/>
    <cellStyle name="20% - Акцент4 61 3 3" xfId="6195"/>
    <cellStyle name="20% - Акцент4 61 4" xfId="6196"/>
    <cellStyle name="20% - Акцент4 61 4 2" xfId="6197"/>
    <cellStyle name="20% - Акцент4 61 5" xfId="6198"/>
    <cellStyle name="20% - Акцент4 62" xfId="6199"/>
    <cellStyle name="20% - Акцент4 62 2" xfId="6200"/>
    <cellStyle name="20% - Акцент4 62 2 2" xfId="6201"/>
    <cellStyle name="20% - Акцент4 62 2 2 2" xfId="6202"/>
    <cellStyle name="20% - Акцент4 62 2 3" xfId="6203"/>
    <cellStyle name="20% - Акцент4 62 3" xfId="6204"/>
    <cellStyle name="20% - Акцент4 62 3 2" xfId="6205"/>
    <cellStyle name="20% - Акцент4 62 3 2 2" xfId="6206"/>
    <cellStyle name="20% - Акцент4 62 3 3" xfId="6207"/>
    <cellStyle name="20% - Акцент4 62 4" xfId="6208"/>
    <cellStyle name="20% - Акцент4 62 4 2" xfId="6209"/>
    <cellStyle name="20% - Акцент4 62 5" xfId="6210"/>
    <cellStyle name="20% - Акцент4 63" xfId="6211"/>
    <cellStyle name="20% - Акцент4 63 2" xfId="6212"/>
    <cellStyle name="20% - Акцент4 63 2 2" xfId="6213"/>
    <cellStyle name="20% - Акцент4 63 2 2 2" xfId="6214"/>
    <cellStyle name="20% - Акцент4 63 2 3" xfId="6215"/>
    <cellStyle name="20% - Акцент4 63 3" xfId="6216"/>
    <cellStyle name="20% - Акцент4 63 3 2" xfId="6217"/>
    <cellStyle name="20% - Акцент4 63 3 2 2" xfId="6218"/>
    <cellStyle name="20% - Акцент4 63 3 3" xfId="6219"/>
    <cellStyle name="20% - Акцент4 63 4" xfId="6220"/>
    <cellStyle name="20% - Акцент4 63 4 2" xfId="6221"/>
    <cellStyle name="20% - Акцент4 63 5" xfId="6222"/>
    <cellStyle name="20% - Акцент4 64" xfId="6223"/>
    <cellStyle name="20% - Акцент4 64 2" xfId="6224"/>
    <cellStyle name="20% - Акцент4 64 2 2" xfId="6225"/>
    <cellStyle name="20% - Акцент4 64 2 2 2" xfId="6226"/>
    <cellStyle name="20% - Акцент4 64 2 3" xfId="6227"/>
    <cellStyle name="20% - Акцент4 64 3" xfId="6228"/>
    <cellStyle name="20% - Акцент4 64 3 2" xfId="6229"/>
    <cellStyle name="20% - Акцент4 64 3 2 2" xfId="6230"/>
    <cellStyle name="20% - Акцент4 64 3 3" xfId="6231"/>
    <cellStyle name="20% - Акцент4 64 4" xfId="6232"/>
    <cellStyle name="20% - Акцент4 64 4 2" xfId="6233"/>
    <cellStyle name="20% - Акцент4 64 5" xfId="6234"/>
    <cellStyle name="20% - Акцент4 65" xfId="6235"/>
    <cellStyle name="20% - Акцент4 65 2" xfId="6236"/>
    <cellStyle name="20% - Акцент4 65 2 2" xfId="6237"/>
    <cellStyle name="20% - Акцент4 65 2 2 2" xfId="6238"/>
    <cellStyle name="20% - Акцент4 65 2 3" xfId="6239"/>
    <cellStyle name="20% - Акцент4 65 3" xfId="6240"/>
    <cellStyle name="20% - Акцент4 65 3 2" xfId="6241"/>
    <cellStyle name="20% - Акцент4 65 3 2 2" xfId="6242"/>
    <cellStyle name="20% - Акцент4 65 3 3" xfId="6243"/>
    <cellStyle name="20% - Акцент4 65 4" xfId="6244"/>
    <cellStyle name="20% - Акцент4 65 4 2" xfId="6245"/>
    <cellStyle name="20% - Акцент4 65 5" xfId="6246"/>
    <cellStyle name="20% - Акцент4 66" xfId="6247"/>
    <cellStyle name="20% - Акцент4 66 2" xfId="6248"/>
    <cellStyle name="20% - Акцент4 66 2 2" xfId="6249"/>
    <cellStyle name="20% - Акцент4 66 2 2 2" xfId="6250"/>
    <cellStyle name="20% - Акцент4 66 2 3" xfId="6251"/>
    <cellStyle name="20% - Акцент4 66 3" xfId="6252"/>
    <cellStyle name="20% - Акцент4 66 3 2" xfId="6253"/>
    <cellStyle name="20% - Акцент4 66 3 2 2" xfId="6254"/>
    <cellStyle name="20% - Акцент4 66 3 3" xfId="6255"/>
    <cellStyle name="20% - Акцент4 66 4" xfId="6256"/>
    <cellStyle name="20% - Акцент4 66 4 2" xfId="6257"/>
    <cellStyle name="20% - Акцент4 66 5" xfId="6258"/>
    <cellStyle name="20% - Акцент4 67" xfId="6259"/>
    <cellStyle name="20% - Акцент4 67 2" xfId="6260"/>
    <cellStyle name="20% - Акцент4 67 2 2" xfId="6261"/>
    <cellStyle name="20% - Акцент4 67 2 2 2" xfId="6262"/>
    <cellStyle name="20% - Акцент4 67 2 3" xfId="6263"/>
    <cellStyle name="20% - Акцент4 67 3" xfId="6264"/>
    <cellStyle name="20% - Акцент4 67 3 2" xfId="6265"/>
    <cellStyle name="20% - Акцент4 67 3 2 2" xfId="6266"/>
    <cellStyle name="20% - Акцент4 67 3 3" xfId="6267"/>
    <cellStyle name="20% - Акцент4 67 4" xfId="6268"/>
    <cellStyle name="20% - Акцент4 67 4 2" xfId="6269"/>
    <cellStyle name="20% - Акцент4 67 5" xfId="6270"/>
    <cellStyle name="20% - Акцент4 68" xfId="6271"/>
    <cellStyle name="20% - Акцент4 68 2" xfId="6272"/>
    <cellStyle name="20% - Акцент4 68 2 2" xfId="6273"/>
    <cellStyle name="20% - Акцент4 68 2 2 2" xfId="6274"/>
    <cellStyle name="20% - Акцент4 68 2 3" xfId="6275"/>
    <cellStyle name="20% - Акцент4 68 3" xfId="6276"/>
    <cellStyle name="20% - Акцент4 68 3 2" xfId="6277"/>
    <cellStyle name="20% - Акцент4 68 3 2 2" xfId="6278"/>
    <cellStyle name="20% - Акцент4 68 3 3" xfId="6279"/>
    <cellStyle name="20% - Акцент4 68 4" xfId="6280"/>
    <cellStyle name="20% - Акцент4 68 4 2" xfId="6281"/>
    <cellStyle name="20% - Акцент4 68 5" xfId="6282"/>
    <cellStyle name="20% - Акцент4 69" xfId="6283"/>
    <cellStyle name="20% - Акцент4 69 2" xfId="6284"/>
    <cellStyle name="20% - Акцент4 69 2 2" xfId="6285"/>
    <cellStyle name="20% - Акцент4 69 2 2 2" xfId="6286"/>
    <cellStyle name="20% - Акцент4 69 2 3" xfId="6287"/>
    <cellStyle name="20% - Акцент4 69 3" xfId="6288"/>
    <cellStyle name="20% - Акцент4 69 3 2" xfId="6289"/>
    <cellStyle name="20% - Акцент4 69 3 2 2" xfId="6290"/>
    <cellStyle name="20% - Акцент4 69 3 3" xfId="6291"/>
    <cellStyle name="20% - Акцент4 69 4" xfId="6292"/>
    <cellStyle name="20% - Акцент4 69 4 2" xfId="6293"/>
    <cellStyle name="20% - Акцент4 69 5" xfId="6294"/>
    <cellStyle name="20% - Акцент4 7" xfId="6295"/>
    <cellStyle name="20% - Акцент4 7 2" xfId="6296"/>
    <cellStyle name="20% - Акцент4 7 2 2" xfId="6297"/>
    <cellStyle name="20% - Акцент4 7 2 2 2" xfId="6298"/>
    <cellStyle name="20% - Акцент4 7 2 2 2 2" xfId="6299"/>
    <cellStyle name="20% - Акцент4 7 2 2 3" xfId="6300"/>
    <cellStyle name="20% - Акцент4 7 2 3" xfId="6301"/>
    <cellStyle name="20% - Акцент4 7 2 3 2" xfId="6302"/>
    <cellStyle name="20% - Акцент4 7 2 3 2 2" xfId="6303"/>
    <cellStyle name="20% - Акцент4 7 2 3 3" xfId="6304"/>
    <cellStyle name="20% - Акцент4 7 2 4" xfId="6305"/>
    <cellStyle name="20% - Акцент4 7 2 4 2" xfId="6306"/>
    <cellStyle name="20% - Акцент4 7 2 5" xfId="6307"/>
    <cellStyle name="20% - Акцент4 7 3" xfId="6308"/>
    <cellStyle name="20% - Акцент4 7 3 2" xfId="6309"/>
    <cellStyle name="20% - Акцент4 7 3 2 2" xfId="6310"/>
    <cellStyle name="20% - Акцент4 7 3 2 2 2" xfId="6311"/>
    <cellStyle name="20% - Акцент4 7 3 2 3" xfId="6312"/>
    <cellStyle name="20% - Акцент4 7 3 3" xfId="6313"/>
    <cellStyle name="20% - Акцент4 7 3 3 2" xfId="6314"/>
    <cellStyle name="20% - Акцент4 7 3 3 2 2" xfId="6315"/>
    <cellStyle name="20% - Акцент4 7 3 3 3" xfId="6316"/>
    <cellStyle name="20% - Акцент4 7 3 4" xfId="6317"/>
    <cellStyle name="20% - Акцент4 7 3 4 2" xfId="6318"/>
    <cellStyle name="20% - Акцент4 7 3 5" xfId="6319"/>
    <cellStyle name="20% - Акцент4 7 4" xfId="6320"/>
    <cellStyle name="20% - Акцент4 7 4 2" xfId="6321"/>
    <cellStyle name="20% - Акцент4 7 4 2 2" xfId="6322"/>
    <cellStyle name="20% - Акцент4 7 4 2 2 2" xfId="6323"/>
    <cellStyle name="20% - Акцент4 7 4 2 3" xfId="6324"/>
    <cellStyle name="20% - Акцент4 7 4 3" xfId="6325"/>
    <cellStyle name="20% - Акцент4 7 4 3 2" xfId="6326"/>
    <cellStyle name="20% - Акцент4 7 4 3 2 2" xfId="6327"/>
    <cellStyle name="20% - Акцент4 7 4 3 3" xfId="6328"/>
    <cellStyle name="20% - Акцент4 7 4 4" xfId="6329"/>
    <cellStyle name="20% - Акцент4 7 4 4 2" xfId="6330"/>
    <cellStyle name="20% - Акцент4 7 4 5" xfId="6331"/>
    <cellStyle name="20% - Акцент4 7 5" xfId="6332"/>
    <cellStyle name="20% - Акцент4 7 5 2" xfId="6333"/>
    <cellStyle name="20% - Акцент4 7 5 2 2" xfId="6334"/>
    <cellStyle name="20% - Акцент4 7 5 2 2 2" xfId="6335"/>
    <cellStyle name="20% - Акцент4 7 5 2 3" xfId="6336"/>
    <cellStyle name="20% - Акцент4 7 5 3" xfId="6337"/>
    <cellStyle name="20% - Акцент4 7 5 3 2" xfId="6338"/>
    <cellStyle name="20% - Акцент4 7 5 3 2 2" xfId="6339"/>
    <cellStyle name="20% - Акцент4 7 5 3 3" xfId="6340"/>
    <cellStyle name="20% - Акцент4 7 5 4" xfId="6341"/>
    <cellStyle name="20% - Акцент4 7 5 4 2" xfId="6342"/>
    <cellStyle name="20% - Акцент4 7 5 5" xfId="6343"/>
    <cellStyle name="20% - Акцент4 7 6" xfId="6344"/>
    <cellStyle name="20% - Акцент4 7 6 2" xfId="6345"/>
    <cellStyle name="20% - Акцент4 7 6 2 2" xfId="6346"/>
    <cellStyle name="20% - Акцент4 7 6 3" xfId="6347"/>
    <cellStyle name="20% - Акцент4 7 7" xfId="6348"/>
    <cellStyle name="20% - Акцент4 7 7 2" xfId="6349"/>
    <cellStyle name="20% - Акцент4 7 7 2 2" xfId="6350"/>
    <cellStyle name="20% - Акцент4 7 7 3" xfId="6351"/>
    <cellStyle name="20% - Акцент4 7 8" xfId="6352"/>
    <cellStyle name="20% - Акцент4 7 8 2" xfId="6353"/>
    <cellStyle name="20% - Акцент4 7 9" xfId="6354"/>
    <cellStyle name="20% - Акцент4 70" xfId="6355"/>
    <cellStyle name="20% - Акцент4 70 2" xfId="6356"/>
    <cellStyle name="20% - Акцент4 70 2 2" xfId="6357"/>
    <cellStyle name="20% - Акцент4 70 2 2 2" xfId="6358"/>
    <cellStyle name="20% - Акцент4 70 2 3" xfId="6359"/>
    <cellStyle name="20% - Акцент4 70 3" xfId="6360"/>
    <cellStyle name="20% - Акцент4 70 3 2" xfId="6361"/>
    <cellStyle name="20% - Акцент4 70 3 2 2" xfId="6362"/>
    <cellStyle name="20% - Акцент4 70 3 3" xfId="6363"/>
    <cellStyle name="20% - Акцент4 70 4" xfId="6364"/>
    <cellStyle name="20% - Акцент4 70 4 2" xfId="6365"/>
    <cellStyle name="20% - Акцент4 70 5" xfId="6366"/>
    <cellStyle name="20% - Акцент4 71" xfId="6367"/>
    <cellStyle name="20% - Акцент4 71 2" xfId="6368"/>
    <cellStyle name="20% - Акцент4 71 2 2" xfId="6369"/>
    <cellStyle name="20% - Акцент4 71 2 2 2" xfId="6370"/>
    <cellStyle name="20% - Акцент4 71 2 3" xfId="6371"/>
    <cellStyle name="20% - Акцент4 71 3" xfId="6372"/>
    <cellStyle name="20% - Акцент4 71 3 2" xfId="6373"/>
    <cellStyle name="20% - Акцент4 71 3 2 2" xfId="6374"/>
    <cellStyle name="20% - Акцент4 71 3 3" xfId="6375"/>
    <cellStyle name="20% - Акцент4 71 4" xfId="6376"/>
    <cellStyle name="20% - Акцент4 71 4 2" xfId="6377"/>
    <cellStyle name="20% - Акцент4 71 5" xfId="6378"/>
    <cellStyle name="20% - Акцент4 72" xfId="6379"/>
    <cellStyle name="20% - Акцент4 72 2" xfId="6380"/>
    <cellStyle name="20% - Акцент4 72 2 2" xfId="6381"/>
    <cellStyle name="20% - Акцент4 72 2 2 2" xfId="6382"/>
    <cellStyle name="20% - Акцент4 72 2 3" xfId="6383"/>
    <cellStyle name="20% - Акцент4 72 3" xfId="6384"/>
    <cellStyle name="20% - Акцент4 72 3 2" xfId="6385"/>
    <cellStyle name="20% - Акцент4 72 3 2 2" xfId="6386"/>
    <cellStyle name="20% - Акцент4 72 3 3" xfId="6387"/>
    <cellStyle name="20% - Акцент4 72 4" xfId="6388"/>
    <cellStyle name="20% - Акцент4 72 4 2" xfId="6389"/>
    <cellStyle name="20% - Акцент4 72 5" xfId="6390"/>
    <cellStyle name="20% - Акцент4 73" xfId="6391"/>
    <cellStyle name="20% - Акцент4 73 2" xfId="6392"/>
    <cellStyle name="20% - Акцент4 73 2 2" xfId="6393"/>
    <cellStyle name="20% - Акцент4 73 2 2 2" xfId="6394"/>
    <cellStyle name="20% - Акцент4 73 2 3" xfId="6395"/>
    <cellStyle name="20% - Акцент4 73 3" xfId="6396"/>
    <cellStyle name="20% - Акцент4 73 3 2" xfId="6397"/>
    <cellStyle name="20% - Акцент4 73 3 2 2" xfId="6398"/>
    <cellStyle name="20% - Акцент4 73 3 3" xfId="6399"/>
    <cellStyle name="20% - Акцент4 73 4" xfId="6400"/>
    <cellStyle name="20% - Акцент4 73 4 2" xfId="6401"/>
    <cellStyle name="20% - Акцент4 73 5" xfId="6402"/>
    <cellStyle name="20% - Акцент4 74" xfId="6403"/>
    <cellStyle name="20% - Акцент4 74 2" xfId="6404"/>
    <cellStyle name="20% - Акцент4 74 2 2" xfId="6405"/>
    <cellStyle name="20% - Акцент4 74 2 2 2" xfId="6406"/>
    <cellStyle name="20% - Акцент4 74 2 3" xfId="6407"/>
    <cellStyle name="20% - Акцент4 74 3" xfId="6408"/>
    <cellStyle name="20% - Акцент4 74 3 2" xfId="6409"/>
    <cellStyle name="20% - Акцент4 74 3 2 2" xfId="6410"/>
    <cellStyle name="20% - Акцент4 74 3 3" xfId="6411"/>
    <cellStyle name="20% - Акцент4 74 4" xfId="6412"/>
    <cellStyle name="20% - Акцент4 74 4 2" xfId="6413"/>
    <cellStyle name="20% - Акцент4 74 5" xfId="6414"/>
    <cellStyle name="20% - Акцент4 75" xfId="6415"/>
    <cellStyle name="20% - Акцент4 75 2" xfId="6416"/>
    <cellStyle name="20% - Акцент4 75 2 2" xfId="6417"/>
    <cellStyle name="20% - Акцент4 75 2 2 2" xfId="6418"/>
    <cellStyle name="20% - Акцент4 75 2 3" xfId="6419"/>
    <cellStyle name="20% - Акцент4 75 3" xfId="6420"/>
    <cellStyle name="20% - Акцент4 75 3 2" xfId="6421"/>
    <cellStyle name="20% - Акцент4 75 3 2 2" xfId="6422"/>
    <cellStyle name="20% - Акцент4 75 3 3" xfId="6423"/>
    <cellStyle name="20% - Акцент4 75 4" xfId="6424"/>
    <cellStyle name="20% - Акцент4 75 4 2" xfId="6425"/>
    <cellStyle name="20% - Акцент4 75 5" xfId="6426"/>
    <cellStyle name="20% - Акцент4 76" xfId="6427"/>
    <cellStyle name="20% - Акцент4 76 2" xfId="6428"/>
    <cellStyle name="20% - Акцент4 76 2 2" xfId="6429"/>
    <cellStyle name="20% - Акцент4 76 2 2 2" xfId="6430"/>
    <cellStyle name="20% - Акцент4 76 2 3" xfId="6431"/>
    <cellStyle name="20% - Акцент4 76 3" xfId="6432"/>
    <cellStyle name="20% - Акцент4 76 3 2" xfId="6433"/>
    <cellStyle name="20% - Акцент4 76 3 2 2" xfId="6434"/>
    <cellStyle name="20% - Акцент4 76 3 3" xfId="6435"/>
    <cellStyle name="20% - Акцент4 76 4" xfId="6436"/>
    <cellStyle name="20% - Акцент4 76 4 2" xfId="6437"/>
    <cellStyle name="20% - Акцент4 76 5" xfId="6438"/>
    <cellStyle name="20% - Акцент4 77" xfId="6439"/>
    <cellStyle name="20% - Акцент4 77 2" xfId="6440"/>
    <cellStyle name="20% - Акцент4 77 2 2" xfId="6441"/>
    <cellStyle name="20% - Акцент4 77 2 2 2" xfId="6442"/>
    <cellStyle name="20% - Акцент4 77 2 3" xfId="6443"/>
    <cellStyle name="20% - Акцент4 77 3" xfId="6444"/>
    <cellStyle name="20% - Акцент4 77 3 2" xfId="6445"/>
    <cellStyle name="20% - Акцент4 77 3 2 2" xfId="6446"/>
    <cellStyle name="20% - Акцент4 77 3 3" xfId="6447"/>
    <cellStyle name="20% - Акцент4 77 4" xfId="6448"/>
    <cellStyle name="20% - Акцент4 77 4 2" xfId="6449"/>
    <cellStyle name="20% - Акцент4 77 5" xfId="6450"/>
    <cellStyle name="20% - Акцент4 78" xfId="6451"/>
    <cellStyle name="20% - Акцент4 78 2" xfId="6452"/>
    <cellStyle name="20% - Акцент4 78 2 2" xfId="6453"/>
    <cellStyle name="20% - Акцент4 78 2 2 2" xfId="6454"/>
    <cellStyle name="20% - Акцент4 78 2 3" xfId="6455"/>
    <cellStyle name="20% - Акцент4 78 3" xfId="6456"/>
    <cellStyle name="20% - Акцент4 78 3 2" xfId="6457"/>
    <cellStyle name="20% - Акцент4 78 3 2 2" xfId="6458"/>
    <cellStyle name="20% - Акцент4 78 3 3" xfId="6459"/>
    <cellStyle name="20% - Акцент4 78 4" xfId="6460"/>
    <cellStyle name="20% - Акцент4 78 4 2" xfId="6461"/>
    <cellStyle name="20% - Акцент4 78 5" xfId="6462"/>
    <cellStyle name="20% - Акцент4 79" xfId="6463"/>
    <cellStyle name="20% - Акцент4 79 2" xfId="6464"/>
    <cellStyle name="20% - Акцент4 79 2 2" xfId="6465"/>
    <cellStyle name="20% - Акцент4 79 2 2 2" xfId="6466"/>
    <cellStyle name="20% - Акцент4 79 2 3" xfId="6467"/>
    <cellStyle name="20% - Акцент4 79 3" xfId="6468"/>
    <cellStyle name="20% - Акцент4 79 3 2" xfId="6469"/>
    <cellStyle name="20% - Акцент4 79 3 2 2" xfId="6470"/>
    <cellStyle name="20% - Акцент4 79 3 3" xfId="6471"/>
    <cellStyle name="20% - Акцент4 79 4" xfId="6472"/>
    <cellStyle name="20% - Акцент4 79 4 2" xfId="6473"/>
    <cellStyle name="20% - Акцент4 79 5" xfId="6474"/>
    <cellStyle name="20% - Акцент4 8" xfId="6475"/>
    <cellStyle name="20% - Акцент4 8 2" xfId="6476"/>
    <cellStyle name="20% - Акцент4 8 2 2" xfId="6477"/>
    <cellStyle name="20% - Акцент4 8 2 2 2" xfId="6478"/>
    <cellStyle name="20% - Акцент4 8 2 2 2 2" xfId="6479"/>
    <cellStyle name="20% - Акцент4 8 2 2 3" xfId="6480"/>
    <cellStyle name="20% - Акцент4 8 2 3" xfId="6481"/>
    <cellStyle name="20% - Акцент4 8 2 3 2" xfId="6482"/>
    <cellStyle name="20% - Акцент4 8 2 3 2 2" xfId="6483"/>
    <cellStyle name="20% - Акцент4 8 2 3 3" xfId="6484"/>
    <cellStyle name="20% - Акцент4 8 2 4" xfId="6485"/>
    <cellStyle name="20% - Акцент4 8 2 4 2" xfId="6486"/>
    <cellStyle name="20% - Акцент4 8 2 5" xfId="6487"/>
    <cellStyle name="20% - Акцент4 8 3" xfId="6488"/>
    <cellStyle name="20% - Акцент4 8 3 2" xfId="6489"/>
    <cellStyle name="20% - Акцент4 8 3 2 2" xfId="6490"/>
    <cellStyle name="20% - Акцент4 8 3 2 2 2" xfId="6491"/>
    <cellStyle name="20% - Акцент4 8 3 2 3" xfId="6492"/>
    <cellStyle name="20% - Акцент4 8 3 3" xfId="6493"/>
    <cellStyle name="20% - Акцент4 8 3 3 2" xfId="6494"/>
    <cellStyle name="20% - Акцент4 8 3 3 2 2" xfId="6495"/>
    <cellStyle name="20% - Акцент4 8 3 3 3" xfId="6496"/>
    <cellStyle name="20% - Акцент4 8 3 4" xfId="6497"/>
    <cellStyle name="20% - Акцент4 8 3 4 2" xfId="6498"/>
    <cellStyle name="20% - Акцент4 8 3 5" xfId="6499"/>
    <cellStyle name="20% - Акцент4 8 4" xfId="6500"/>
    <cellStyle name="20% - Акцент4 8 4 2" xfId="6501"/>
    <cellStyle name="20% - Акцент4 8 4 2 2" xfId="6502"/>
    <cellStyle name="20% - Акцент4 8 4 2 2 2" xfId="6503"/>
    <cellStyle name="20% - Акцент4 8 4 2 3" xfId="6504"/>
    <cellStyle name="20% - Акцент4 8 4 3" xfId="6505"/>
    <cellStyle name="20% - Акцент4 8 4 3 2" xfId="6506"/>
    <cellStyle name="20% - Акцент4 8 4 3 2 2" xfId="6507"/>
    <cellStyle name="20% - Акцент4 8 4 3 3" xfId="6508"/>
    <cellStyle name="20% - Акцент4 8 4 4" xfId="6509"/>
    <cellStyle name="20% - Акцент4 8 4 4 2" xfId="6510"/>
    <cellStyle name="20% - Акцент4 8 4 5" xfId="6511"/>
    <cellStyle name="20% - Акцент4 8 5" xfId="6512"/>
    <cellStyle name="20% - Акцент4 8 5 2" xfId="6513"/>
    <cellStyle name="20% - Акцент4 8 5 2 2" xfId="6514"/>
    <cellStyle name="20% - Акцент4 8 5 2 2 2" xfId="6515"/>
    <cellStyle name="20% - Акцент4 8 5 2 3" xfId="6516"/>
    <cellStyle name="20% - Акцент4 8 5 3" xfId="6517"/>
    <cellStyle name="20% - Акцент4 8 5 3 2" xfId="6518"/>
    <cellStyle name="20% - Акцент4 8 5 3 2 2" xfId="6519"/>
    <cellStyle name="20% - Акцент4 8 5 3 3" xfId="6520"/>
    <cellStyle name="20% - Акцент4 8 5 4" xfId="6521"/>
    <cellStyle name="20% - Акцент4 8 5 4 2" xfId="6522"/>
    <cellStyle name="20% - Акцент4 8 5 5" xfId="6523"/>
    <cellStyle name="20% - Акцент4 8 6" xfId="6524"/>
    <cellStyle name="20% - Акцент4 8 6 2" xfId="6525"/>
    <cellStyle name="20% - Акцент4 8 6 2 2" xfId="6526"/>
    <cellStyle name="20% - Акцент4 8 6 3" xfId="6527"/>
    <cellStyle name="20% - Акцент4 8 7" xfId="6528"/>
    <cellStyle name="20% - Акцент4 8 7 2" xfId="6529"/>
    <cellStyle name="20% - Акцент4 8 7 2 2" xfId="6530"/>
    <cellStyle name="20% - Акцент4 8 7 3" xfId="6531"/>
    <cellStyle name="20% - Акцент4 8 8" xfId="6532"/>
    <cellStyle name="20% - Акцент4 8 8 2" xfId="6533"/>
    <cellStyle name="20% - Акцент4 8 9" xfId="6534"/>
    <cellStyle name="20% - Акцент4 80" xfId="6535"/>
    <cellStyle name="20% - Акцент4 80 2" xfId="6536"/>
    <cellStyle name="20% - Акцент4 80 2 2" xfId="6537"/>
    <cellStyle name="20% - Акцент4 80 2 2 2" xfId="6538"/>
    <cellStyle name="20% - Акцент4 80 2 3" xfId="6539"/>
    <cellStyle name="20% - Акцент4 80 3" xfId="6540"/>
    <cellStyle name="20% - Акцент4 80 3 2" xfId="6541"/>
    <cellStyle name="20% - Акцент4 80 3 2 2" xfId="6542"/>
    <cellStyle name="20% - Акцент4 80 3 3" xfId="6543"/>
    <cellStyle name="20% - Акцент4 80 4" xfId="6544"/>
    <cellStyle name="20% - Акцент4 80 4 2" xfId="6545"/>
    <cellStyle name="20% - Акцент4 80 5" xfId="6546"/>
    <cellStyle name="20% - Акцент4 81" xfId="6547"/>
    <cellStyle name="20% - Акцент4 81 2" xfId="6548"/>
    <cellStyle name="20% - Акцент4 81 2 2" xfId="6549"/>
    <cellStyle name="20% - Акцент4 81 2 2 2" xfId="6550"/>
    <cellStyle name="20% - Акцент4 81 2 3" xfId="6551"/>
    <cellStyle name="20% - Акцент4 81 3" xfId="6552"/>
    <cellStyle name="20% - Акцент4 81 3 2" xfId="6553"/>
    <cellStyle name="20% - Акцент4 81 3 2 2" xfId="6554"/>
    <cellStyle name="20% - Акцент4 81 3 3" xfId="6555"/>
    <cellStyle name="20% - Акцент4 81 4" xfId="6556"/>
    <cellStyle name="20% - Акцент4 81 4 2" xfId="6557"/>
    <cellStyle name="20% - Акцент4 81 5" xfId="6558"/>
    <cellStyle name="20% - Акцент4 82" xfId="6559"/>
    <cellStyle name="20% - Акцент4 82 2" xfId="6560"/>
    <cellStyle name="20% - Акцент4 82 2 2" xfId="6561"/>
    <cellStyle name="20% - Акцент4 82 2 2 2" xfId="6562"/>
    <cellStyle name="20% - Акцент4 82 2 3" xfId="6563"/>
    <cellStyle name="20% - Акцент4 82 3" xfId="6564"/>
    <cellStyle name="20% - Акцент4 82 3 2" xfId="6565"/>
    <cellStyle name="20% - Акцент4 82 3 2 2" xfId="6566"/>
    <cellStyle name="20% - Акцент4 82 3 3" xfId="6567"/>
    <cellStyle name="20% - Акцент4 82 4" xfId="6568"/>
    <cellStyle name="20% - Акцент4 82 4 2" xfId="6569"/>
    <cellStyle name="20% - Акцент4 82 5" xfId="6570"/>
    <cellStyle name="20% - Акцент4 83" xfId="6571"/>
    <cellStyle name="20% - Акцент4 83 2" xfId="6572"/>
    <cellStyle name="20% - Акцент4 83 2 2" xfId="6573"/>
    <cellStyle name="20% - Акцент4 83 2 2 2" xfId="6574"/>
    <cellStyle name="20% - Акцент4 83 2 3" xfId="6575"/>
    <cellStyle name="20% - Акцент4 83 3" xfId="6576"/>
    <cellStyle name="20% - Акцент4 83 3 2" xfId="6577"/>
    <cellStyle name="20% - Акцент4 83 3 2 2" xfId="6578"/>
    <cellStyle name="20% - Акцент4 83 3 3" xfId="6579"/>
    <cellStyle name="20% - Акцент4 83 4" xfId="6580"/>
    <cellStyle name="20% - Акцент4 83 4 2" xfId="6581"/>
    <cellStyle name="20% - Акцент4 83 5" xfId="6582"/>
    <cellStyle name="20% - Акцент4 84" xfId="6583"/>
    <cellStyle name="20% - Акцент4 84 2" xfId="6584"/>
    <cellStyle name="20% - Акцент4 84 2 2" xfId="6585"/>
    <cellStyle name="20% - Акцент4 84 2 2 2" xfId="6586"/>
    <cellStyle name="20% - Акцент4 84 2 3" xfId="6587"/>
    <cellStyle name="20% - Акцент4 84 3" xfId="6588"/>
    <cellStyle name="20% - Акцент4 84 3 2" xfId="6589"/>
    <cellStyle name="20% - Акцент4 84 3 2 2" xfId="6590"/>
    <cellStyle name="20% - Акцент4 84 3 3" xfId="6591"/>
    <cellStyle name="20% - Акцент4 84 4" xfId="6592"/>
    <cellStyle name="20% - Акцент4 84 4 2" xfId="6593"/>
    <cellStyle name="20% - Акцент4 84 5" xfId="6594"/>
    <cellStyle name="20% - Акцент4 85" xfId="6595"/>
    <cellStyle name="20% - Акцент4 85 2" xfId="6596"/>
    <cellStyle name="20% - Акцент4 85 2 2" xfId="6597"/>
    <cellStyle name="20% - Акцент4 85 2 2 2" xfId="6598"/>
    <cellStyle name="20% - Акцент4 85 2 3" xfId="6599"/>
    <cellStyle name="20% - Акцент4 85 3" xfId="6600"/>
    <cellStyle name="20% - Акцент4 85 3 2" xfId="6601"/>
    <cellStyle name="20% - Акцент4 85 3 2 2" xfId="6602"/>
    <cellStyle name="20% - Акцент4 85 3 3" xfId="6603"/>
    <cellStyle name="20% - Акцент4 85 4" xfId="6604"/>
    <cellStyle name="20% - Акцент4 85 4 2" xfId="6605"/>
    <cellStyle name="20% - Акцент4 85 5" xfId="6606"/>
    <cellStyle name="20% - Акцент4 86" xfId="6607"/>
    <cellStyle name="20% - Акцент4 86 2" xfId="6608"/>
    <cellStyle name="20% - Акцент4 86 2 2" xfId="6609"/>
    <cellStyle name="20% - Акцент4 86 2 2 2" xfId="6610"/>
    <cellStyle name="20% - Акцент4 86 2 3" xfId="6611"/>
    <cellStyle name="20% - Акцент4 86 3" xfId="6612"/>
    <cellStyle name="20% - Акцент4 86 3 2" xfId="6613"/>
    <cellStyle name="20% - Акцент4 86 3 2 2" xfId="6614"/>
    <cellStyle name="20% - Акцент4 86 3 3" xfId="6615"/>
    <cellStyle name="20% - Акцент4 86 4" xfId="6616"/>
    <cellStyle name="20% - Акцент4 86 4 2" xfId="6617"/>
    <cellStyle name="20% - Акцент4 86 5" xfId="6618"/>
    <cellStyle name="20% - Акцент4 87" xfId="6619"/>
    <cellStyle name="20% - Акцент4 87 2" xfId="6620"/>
    <cellStyle name="20% - Акцент4 87 2 2" xfId="6621"/>
    <cellStyle name="20% - Акцент4 87 2 2 2" xfId="6622"/>
    <cellStyle name="20% - Акцент4 87 2 3" xfId="6623"/>
    <cellStyle name="20% - Акцент4 87 3" xfId="6624"/>
    <cellStyle name="20% - Акцент4 87 3 2" xfId="6625"/>
    <cellStyle name="20% - Акцент4 87 3 2 2" xfId="6626"/>
    <cellStyle name="20% - Акцент4 87 3 3" xfId="6627"/>
    <cellStyle name="20% - Акцент4 87 4" xfId="6628"/>
    <cellStyle name="20% - Акцент4 87 4 2" xfId="6629"/>
    <cellStyle name="20% - Акцент4 87 5" xfId="6630"/>
    <cellStyle name="20% - Акцент4 88" xfId="6631"/>
    <cellStyle name="20% - Акцент4 88 2" xfId="6632"/>
    <cellStyle name="20% - Акцент4 88 2 2" xfId="6633"/>
    <cellStyle name="20% - Акцент4 88 3" xfId="6634"/>
    <cellStyle name="20% - Акцент4 89" xfId="6635"/>
    <cellStyle name="20% - Акцент4 89 2" xfId="6636"/>
    <cellStyle name="20% - Акцент4 89 2 2" xfId="6637"/>
    <cellStyle name="20% - Акцент4 89 3" xfId="6638"/>
    <cellStyle name="20% - Акцент4 9" xfId="6639"/>
    <cellStyle name="20% - Акцент4 9 2" xfId="6640"/>
    <cellStyle name="20% - Акцент4 9 2 2" xfId="6641"/>
    <cellStyle name="20% - Акцент4 9 2 2 2" xfId="6642"/>
    <cellStyle name="20% - Акцент4 9 2 2 2 2" xfId="6643"/>
    <cellStyle name="20% - Акцент4 9 2 2 3" xfId="6644"/>
    <cellStyle name="20% - Акцент4 9 2 3" xfId="6645"/>
    <cellStyle name="20% - Акцент4 9 2 3 2" xfId="6646"/>
    <cellStyle name="20% - Акцент4 9 2 3 2 2" xfId="6647"/>
    <cellStyle name="20% - Акцент4 9 2 3 3" xfId="6648"/>
    <cellStyle name="20% - Акцент4 9 2 4" xfId="6649"/>
    <cellStyle name="20% - Акцент4 9 2 4 2" xfId="6650"/>
    <cellStyle name="20% - Акцент4 9 2 5" xfId="6651"/>
    <cellStyle name="20% - Акцент4 9 3" xfId="6652"/>
    <cellStyle name="20% - Акцент4 9 3 2" xfId="6653"/>
    <cellStyle name="20% - Акцент4 9 3 2 2" xfId="6654"/>
    <cellStyle name="20% - Акцент4 9 3 2 2 2" xfId="6655"/>
    <cellStyle name="20% - Акцент4 9 3 2 3" xfId="6656"/>
    <cellStyle name="20% - Акцент4 9 3 3" xfId="6657"/>
    <cellStyle name="20% - Акцент4 9 3 3 2" xfId="6658"/>
    <cellStyle name="20% - Акцент4 9 3 3 2 2" xfId="6659"/>
    <cellStyle name="20% - Акцент4 9 3 3 3" xfId="6660"/>
    <cellStyle name="20% - Акцент4 9 3 4" xfId="6661"/>
    <cellStyle name="20% - Акцент4 9 3 4 2" xfId="6662"/>
    <cellStyle name="20% - Акцент4 9 3 5" xfId="6663"/>
    <cellStyle name="20% - Акцент4 9 4" xfId="6664"/>
    <cellStyle name="20% - Акцент4 9 4 2" xfId="6665"/>
    <cellStyle name="20% - Акцент4 9 4 2 2" xfId="6666"/>
    <cellStyle name="20% - Акцент4 9 4 2 2 2" xfId="6667"/>
    <cellStyle name="20% - Акцент4 9 4 2 3" xfId="6668"/>
    <cellStyle name="20% - Акцент4 9 4 3" xfId="6669"/>
    <cellStyle name="20% - Акцент4 9 4 3 2" xfId="6670"/>
    <cellStyle name="20% - Акцент4 9 4 3 2 2" xfId="6671"/>
    <cellStyle name="20% - Акцент4 9 4 3 3" xfId="6672"/>
    <cellStyle name="20% - Акцент4 9 4 4" xfId="6673"/>
    <cellStyle name="20% - Акцент4 9 4 4 2" xfId="6674"/>
    <cellStyle name="20% - Акцент4 9 4 5" xfId="6675"/>
    <cellStyle name="20% - Акцент4 9 5" xfId="6676"/>
    <cellStyle name="20% - Акцент4 9 5 2" xfId="6677"/>
    <cellStyle name="20% - Акцент4 9 5 2 2" xfId="6678"/>
    <cellStyle name="20% - Акцент4 9 5 2 2 2" xfId="6679"/>
    <cellStyle name="20% - Акцент4 9 5 2 3" xfId="6680"/>
    <cellStyle name="20% - Акцент4 9 5 3" xfId="6681"/>
    <cellStyle name="20% - Акцент4 9 5 3 2" xfId="6682"/>
    <cellStyle name="20% - Акцент4 9 5 3 2 2" xfId="6683"/>
    <cellStyle name="20% - Акцент4 9 5 3 3" xfId="6684"/>
    <cellStyle name="20% - Акцент4 9 5 4" xfId="6685"/>
    <cellStyle name="20% - Акцент4 9 5 4 2" xfId="6686"/>
    <cellStyle name="20% - Акцент4 9 5 5" xfId="6687"/>
    <cellStyle name="20% - Акцент4 9 6" xfId="6688"/>
    <cellStyle name="20% - Акцент4 9 6 2" xfId="6689"/>
    <cellStyle name="20% - Акцент4 9 6 2 2" xfId="6690"/>
    <cellStyle name="20% - Акцент4 9 6 3" xfId="6691"/>
    <cellStyle name="20% - Акцент4 9 7" xfId="6692"/>
    <cellStyle name="20% - Акцент4 9 7 2" xfId="6693"/>
    <cellStyle name="20% - Акцент4 9 7 2 2" xfId="6694"/>
    <cellStyle name="20% - Акцент4 9 7 3" xfId="6695"/>
    <cellStyle name="20% - Акцент4 9 8" xfId="6696"/>
    <cellStyle name="20% - Акцент4 9 8 2" xfId="6697"/>
    <cellStyle name="20% - Акцент4 9 9" xfId="6698"/>
    <cellStyle name="20% - Акцент4 90" xfId="6699"/>
    <cellStyle name="20% - Акцент4 90 2" xfId="6700"/>
    <cellStyle name="20% - Акцент4 90 2 2" xfId="6701"/>
    <cellStyle name="20% - Акцент4 90 3" xfId="6702"/>
    <cellStyle name="20% - Акцент4 91" xfId="6703"/>
    <cellStyle name="20% - Акцент4 91 2" xfId="6704"/>
    <cellStyle name="20% - Акцент4 91 2 2" xfId="6705"/>
    <cellStyle name="20% - Акцент4 91 3" xfId="6706"/>
    <cellStyle name="20% - Акцент4 92" xfId="6707"/>
    <cellStyle name="20% - Акцент4 92 2" xfId="6708"/>
    <cellStyle name="20% - Акцент4 92 2 2" xfId="6709"/>
    <cellStyle name="20% - Акцент4 92 3" xfId="6710"/>
    <cellStyle name="20% - Акцент4 93" xfId="6711"/>
    <cellStyle name="20% - Акцент4 93 2" xfId="6712"/>
    <cellStyle name="20% - Акцент4 93 2 2" xfId="6713"/>
    <cellStyle name="20% - Акцент4 93 3" xfId="6714"/>
    <cellStyle name="20% - Акцент4 94" xfId="6715"/>
    <cellStyle name="20% - Акцент4 94 2" xfId="6716"/>
    <cellStyle name="20% - Акцент4 94 2 2" xfId="6717"/>
    <cellStyle name="20% - Акцент4 94 3" xfId="6718"/>
    <cellStyle name="20% - Акцент4 95" xfId="6719"/>
    <cellStyle name="20% - Акцент4 95 2" xfId="6720"/>
    <cellStyle name="20% - Акцент4 95 2 2" xfId="6721"/>
    <cellStyle name="20% - Акцент4 95 3" xfId="6722"/>
    <cellStyle name="20% - Акцент4 96" xfId="6723"/>
    <cellStyle name="20% - Акцент4 96 2" xfId="6724"/>
    <cellStyle name="20% - Акцент4 96 2 2" xfId="6725"/>
    <cellStyle name="20% - Акцент4 96 3" xfId="6726"/>
    <cellStyle name="20% - Акцент4 97" xfId="6727"/>
    <cellStyle name="20% - Акцент4 97 2" xfId="6728"/>
    <cellStyle name="20% - Акцент4 97 2 2" xfId="6729"/>
    <cellStyle name="20% - Акцент4 97 3" xfId="6730"/>
    <cellStyle name="20% - Акцент4 98" xfId="6731"/>
    <cellStyle name="20% - Акцент4 98 2" xfId="6732"/>
    <cellStyle name="20% - Акцент4 98 2 2" xfId="6733"/>
    <cellStyle name="20% - Акцент4 98 3" xfId="6734"/>
    <cellStyle name="20% - Акцент4 99" xfId="6735"/>
    <cellStyle name="20% - Акцент4 99 2" xfId="6736"/>
    <cellStyle name="20% - Акцент4 99 2 2" xfId="6737"/>
    <cellStyle name="20% - Акцент4 99 3" xfId="6738"/>
    <cellStyle name="20% - Акцент5" xfId="6739" builtinId="46" customBuiltin="1"/>
    <cellStyle name="20% - Акцент5 10" xfId="6740"/>
    <cellStyle name="20% - Акцент5 10 2" xfId="6741"/>
    <cellStyle name="20% - Акцент5 10 2 2" xfId="6742"/>
    <cellStyle name="20% - Акцент5 10 2 2 2" xfId="6743"/>
    <cellStyle name="20% - Акцент5 10 2 3" xfId="6744"/>
    <cellStyle name="20% - Акцент5 10 3" xfId="6745"/>
    <cellStyle name="20% - Акцент5 10 3 2" xfId="6746"/>
    <cellStyle name="20% - Акцент5 10 3 2 2" xfId="6747"/>
    <cellStyle name="20% - Акцент5 10 3 3" xfId="6748"/>
    <cellStyle name="20% - Акцент5 10 4" xfId="6749"/>
    <cellStyle name="20% - Акцент5 10 4 2" xfId="6750"/>
    <cellStyle name="20% - Акцент5 10 5" xfId="6751"/>
    <cellStyle name="20% - Акцент5 100" xfId="6752"/>
    <cellStyle name="20% - Акцент5 100 2" xfId="6753"/>
    <cellStyle name="20% - Акцент5 100 2 2" xfId="6754"/>
    <cellStyle name="20% - Акцент5 100 3" xfId="6755"/>
    <cellStyle name="20% - Акцент5 101" xfId="6756"/>
    <cellStyle name="20% - Акцент5 101 2" xfId="6757"/>
    <cellStyle name="20% - Акцент5 101 2 2" xfId="6758"/>
    <cellStyle name="20% - Акцент5 101 3" xfId="6759"/>
    <cellStyle name="20% - Акцент5 102" xfId="6760"/>
    <cellStyle name="20% - Акцент5 102 2" xfId="6761"/>
    <cellStyle name="20% - Акцент5 102 2 2" xfId="6762"/>
    <cellStyle name="20% - Акцент5 102 3" xfId="6763"/>
    <cellStyle name="20% - Акцент5 103" xfId="6764"/>
    <cellStyle name="20% - Акцент5 103 2" xfId="6765"/>
    <cellStyle name="20% - Акцент5 103 2 2" xfId="6766"/>
    <cellStyle name="20% - Акцент5 103 3" xfId="6767"/>
    <cellStyle name="20% - Акцент5 104" xfId="6768"/>
    <cellStyle name="20% - Акцент5 104 2" xfId="6769"/>
    <cellStyle name="20% - Акцент5 104 2 2" xfId="6770"/>
    <cellStyle name="20% - Акцент5 104 3" xfId="6771"/>
    <cellStyle name="20% - Акцент5 105" xfId="6772"/>
    <cellStyle name="20% - Акцент5 105 2" xfId="6773"/>
    <cellStyle name="20% - Акцент5 105 2 2" xfId="6774"/>
    <cellStyle name="20% - Акцент5 105 3" xfId="6775"/>
    <cellStyle name="20% - Акцент5 106" xfId="6776"/>
    <cellStyle name="20% - Акцент5 106 2" xfId="6777"/>
    <cellStyle name="20% - Акцент5 106 2 2" xfId="6778"/>
    <cellStyle name="20% - Акцент5 106 3" xfId="6779"/>
    <cellStyle name="20% - Акцент5 107" xfId="6780"/>
    <cellStyle name="20% - Акцент5 107 2" xfId="6781"/>
    <cellStyle name="20% - Акцент5 107 2 2" xfId="6782"/>
    <cellStyle name="20% - Акцент5 107 3" xfId="6783"/>
    <cellStyle name="20% - Акцент5 108" xfId="6784"/>
    <cellStyle name="20% - Акцент5 108 2" xfId="6785"/>
    <cellStyle name="20% - Акцент5 108 2 2" xfId="6786"/>
    <cellStyle name="20% - Акцент5 108 3" xfId="6787"/>
    <cellStyle name="20% - Акцент5 109" xfId="6788"/>
    <cellStyle name="20% - Акцент5 109 2" xfId="6789"/>
    <cellStyle name="20% - Акцент5 109 2 2" xfId="6790"/>
    <cellStyle name="20% - Акцент5 109 3" xfId="6791"/>
    <cellStyle name="20% - Акцент5 11" xfId="6792"/>
    <cellStyle name="20% - Акцент5 11 2" xfId="6793"/>
    <cellStyle name="20% - Акцент5 11 2 2" xfId="6794"/>
    <cellStyle name="20% - Акцент5 11 2 2 2" xfId="6795"/>
    <cellStyle name="20% - Акцент5 11 2 3" xfId="6796"/>
    <cellStyle name="20% - Акцент5 11 3" xfId="6797"/>
    <cellStyle name="20% - Акцент5 11 3 2" xfId="6798"/>
    <cellStyle name="20% - Акцент5 11 3 2 2" xfId="6799"/>
    <cellStyle name="20% - Акцент5 11 3 3" xfId="6800"/>
    <cellStyle name="20% - Акцент5 11 4" xfId="6801"/>
    <cellStyle name="20% - Акцент5 11 4 2" xfId="6802"/>
    <cellStyle name="20% - Акцент5 11 5" xfId="6803"/>
    <cellStyle name="20% - Акцент5 110" xfId="6804"/>
    <cellStyle name="20% - Акцент5 110 2" xfId="6805"/>
    <cellStyle name="20% - Акцент5 110 2 2" xfId="6806"/>
    <cellStyle name="20% - Акцент5 110 3" xfId="6807"/>
    <cellStyle name="20% - Акцент5 111" xfId="6808"/>
    <cellStyle name="20% - Акцент5 111 2" xfId="6809"/>
    <cellStyle name="20% - Акцент5 111 2 2" xfId="6810"/>
    <cellStyle name="20% - Акцент5 111 3" xfId="6811"/>
    <cellStyle name="20% - Акцент5 112" xfId="6812"/>
    <cellStyle name="20% - Акцент5 112 2" xfId="6813"/>
    <cellStyle name="20% - Акцент5 112 2 2" xfId="6814"/>
    <cellStyle name="20% - Акцент5 112 3" xfId="6815"/>
    <cellStyle name="20% - Акцент5 113" xfId="6816"/>
    <cellStyle name="20% - Акцент5 113 2" xfId="6817"/>
    <cellStyle name="20% - Акцент5 113 2 2" xfId="6818"/>
    <cellStyle name="20% - Акцент5 113 3" xfId="6819"/>
    <cellStyle name="20% - Акцент5 114" xfId="6820"/>
    <cellStyle name="20% - Акцент5 114 2" xfId="6821"/>
    <cellStyle name="20% - Акцент5 114 2 2" xfId="6822"/>
    <cellStyle name="20% - Акцент5 114 3" xfId="6823"/>
    <cellStyle name="20% - Акцент5 115" xfId="6824"/>
    <cellStyle name="20% - Акцент5 115 2" xfId="6825"/>
    <cellStyle name="20% - Акцент5 115 2 2" xfId="6826"/>
    <cellStyle name="20% - Акцент5 115 3" xfId="6827"/>
    <cellStyle name="20% - Акцент5 116" xfId="6828"/>
    <cellStyle name="20% - Акцент5 116 2" xfId="6829"/>
    <cellStyle name="20% - Акцент5 116 2 2" xfId="6830"/>
    <cellStyle name="20% - Акцент5 116 3" xfId="6831"/>
    <cellStyle name="20% - Акцент5 117" xfId="6832"/>
    <cellStyle name="20% - Акцент5 117 2" xfId="6833"/>
    <cellStyle name="20% - Акцент5 117 2 2" xfId="6834"/>
    <cellStyle name="20% - Акцент5 117 3" xfId="6835"/>
    <cellStyle name="20% - Акцент5 118" xfId="6836"/>
    <cellStyle name="20% - Акцент5 118 2" xfId="6837"/>
    <cellStyle name="20% - Акцент5 118 2 2" xfId="6838"/>
    <cellStyle name="20% - Акцент5 118 3" xfId="6839"/>
    <cellStyle name="20% - Акцент5 119" xfId="6840"/>
    <cellStyle name="20% - Акцент5 119 2" xfId="6841"/>
    <cellStyle name="20% - Акцент5 119 2 2" xfId="6842"/>
    <cellStyle name="20% - Акцент5 119 3" xfId="6843"/>
    <cellStyle name="20% - Акцент5 12" xfId="6844"/>
    <cellStyle name="20% - Акцент5 12 2" xfId="6845"/>
    <cellStyle name="20% - Акцент5 12 2 2" xfId="6846"/>
    <cellStyle name="20% - Акцент5 12 2 2 2" xfId="6847"/>
    <cellStyle name="20% - Акцент5 12 2 3" xfId="6848"/>
    <cellStyle name="20% - Акцент5 12 3" xfId="6849"/>
    <cellStyle name="20% - Акцент5 12 3 2" xfId="6850"/>
    <cellStyle name="20% - Акцент5 12 3 2 2" xfId="6851"/>
    <cellStyle name="20% - Акцент5 12 3 3" xfId="6852"/>
    <cellStyle name="20% - Акцент5 12 4" xfId="6853"/>
    <cellStyle name="20% - Акцент5 12 4 2" xfId="6854"/>
    <cellStyle name="20% - Акцент5 12 5" xfId="6855"/>
    <cellStyle name="20% - Акцент5 120" xfId="6856"/>
    <cellStyle name="20% - Акцент5 120 2" xfId="6857"/>
    <cellStyle name="20% - Акцент5 120 2 2" xfId="6858"/>
    <cellStyle name="20% - Акцент5 120 3" xfId="6859"/>
    <cellStyle name="20% - Акцент5 121" xfId="6860"/>
    <cellStyle name="20% - Акцент5 121 2" xfId="6861"/>
    <cellStyle name="20% - Акцент5 121 2 2" xfId="6862"/>
    <cellStyle name="20% - Акцент5 121 3" xfId="6863"/>
    <cellStyle name="20% - Акцент5 122" xfId="6864"/>
    <cellStyle name="20% - Акцент5 122 2" xfId="6865"/>
    <cellStyle name="20% - Акцент5 122 2 2" xfId="6866"/>
    <cellStyle name="20% - Акцент5 122 3" xfId="6867"/>
    <cellStyle name="20% - Акцент5 123" xfId="6868"/>
    <cellStyle name="20% - Акцент5 123 2" xfId="6869"/>
    <cellStyle name="20% - Акцент5 123 2 2" xfId="6870"/>
    <cellStyle name="20% - Акцент5 123 3" xfId="6871"/>
    <cellStyle name="20% - Акцент5 124" xfId="6872"/>
    <cellStyle name="20% - Акцент5 124 2" xfId="6873"/>
    <cellStyle name="20% - Акцент5 124 2 2" xfId="6874"/>
    <cellStyle name="20% - Акцент5 124 3" xfId="6875"/>
    <cellStyle name="20% - Акцент5 125" xfId="6876"/>
    <cellStyle name="20% - Акцент5 125 2" xfId="6877"/>
    <cellStyle name="20% - Акцент5 125 2 2" xfId="6878"/>
    <cellStyle name="20% - Акцент5 125 3" xfId="6879"/>
    <cellStyle name="20% - Акцент5 126" xfId="6880"/>
    <cellStyle name="20% - Акцент5 126 2" xfId="6881"/>
    <cellStyle name="20% - Акцент5 126 2 2" xfId="6882"/>
    <cellStyle name="20% - Акцент5 126 3" xfId="6883"/>
    <cellStyle name="20% - Акцент5 127" xfId="6884"/>
    <cellStyle name="20% - Акцент5 127 2" xfId="6885"/>
    <cellStyle name="20% - Акцент5 127 2 2" xfId="6886"/>
    <cellStyle name="20% - Акцент5 127 3" xfId="6887"/>
    <cellStyle name="20% - Акцент5 128" xfId="6888"/>
    <cellStyle name="20% - Акцент5 128 2" xfId="6889"/>
    <cellStyle name="20% - Акцент5 128 2 2" xfId="6890"/>
    <cellStyle name="20% - Акцент5 128 3" xfId="6891"/>
    <cellStyle name="20% - Акцент5 129" xfId="6892"/>
    <cellStyle name="20% - Акцент5 129 2" xfId="6893"/>
    <cellStyle name="20% - Акцент5 129 2 2" xfId="6894"/>
    <cellStyle name="20% - Акцент5 129 3" xfId="6895"/>
    <cellStyle name="20% - Акцент5 13" xfId="6896"/>
    <cellStyle name="20% - Акцент5 13 2" xfId="6897"/>
    <cellStyle name="20% - Акцент5 13 2 2" xfId="6898"/>
    <cellStyle name="20% - Акцент5 13 2 2 2" xfId="6899"/>
    <cellStyle name="20% - Акцент5 13 2 3" xfId="6900"/>
    <cellStyle name="20% - Акцент5 13 3" xfId="6901"/>
    <cellStyle name="20% - Акцент5 13 3 2" xfId="6902"/>
    <cellStyle name="20% - Акцент5 13 3 2 2" xfId="6903"/>
    <cellStyle name="20% - Акцент5 13 3 3" xfId="6904"/>
    <cellStyle name="20% - Акцент5 13 4" xfId="6905"/>
    <cellStyle name="20% - Акцент5 13 4 2" xfId="6906"/>
    <cellStyle name="20% - Акцент5 13 5" xfId="6907"/>
    <cellStyle name="20% - Акцент5 130" xfId="6908"/>
    <cellStyle name="20% - Акцент5 130 2" xfId="6909"/>
    <cellStyle name="20% - Акцент5 130 2 2" xfId="6910"/>
    <cellStyle name="20% - Акцент5 130 3" xfId="6911"/>
    <cellStyle name="20% - Акцент5 131" xfId="6912"/>
    <cellStyle name="20% - Акцент5 131 2" xfId="6913"/>
    <cellStyle name="20% - Акцент5 131 2 2" xfId="6914"/>
    <cellStyle name="20% - Акцент5 131 3" xfId="6915"/>
    <cellStyle name="20% - Акцент5 132" xfId="6916"/>
    <cellStyle name="20% - Акцент5 132 2" xfId="6917"/>
    <cellStyle name="20% - Акцент5 132 2 2" xfId="6918"/>
    <cellStyle name="20% - Акцент5 132 3" xfId="6919"/>
    <cellStyle name="20% - Акцент5 133" xfId="6920"/>
    <cellStyle name="20% - Акцент5 133 2" xfId="6921"/>
    <cellStyle name="20% - Акцент5 133 2 2" xfId="6922"/>
    <cellStyle name="20% - Акцент5 133 3" xfId="6923"/>
    <cellStyle name="20% - Акцент5 134" xfId="6924"/>
    <cellStyle name="20% - Акцент5 134 2" xfId="6925"/>
    <cellStyle name="20% - Акцент5 134 2 2" xfId="6926"/>
    <cellStyle name="20% - Акцент5 134 3" xfId="6927"/>
    <cellStyle name="20% - Акцент5 135" xfId="6928"/>
    <cellStyle name="20% - Акцент5 135 2" xfId="6929"/>
    <cellStyle name="20% - Акцент5 135 2 2" xfId="6930"/>
    <cellStyle name="20% - Акцент5 135 3" xfId="6931"/>
    <cellStyle name="20% - Акцент5 136" xfId="6932"/>
    <cellStyle name="20% - Акцент5 136 2" xfId="6933"/>
    <cellStyle name="20% - Акцент5 136 2 2" xfId="6934"/>
    <cellStyle name="20% - Акцент5 136 3" xfId="6935"/>
    <cellStyle name="20% - Акцент5 137" xfId="6936"/>
    <cellStyle name="20% - Акцент5 138" xfId="6937"/>
    <cellStyle name="20% - Акцент5 14" xfId="6938"/>
    <cellStyle name="20% - Акцент5 14 2" xfId="6939"/>
    <cellStyle name="20% - Акцент5 14 2 2" xfId="6940"/>
    <cellStyle name="20% - Акцент5 14 2 2 2" xfId="6941"/>
    <cellStyle name="20% - Акцент5 14 2 3" xfId="6942"/>
    <cellStyle name="20% - Акцент5 14 3" xfId="6943"/>
    <cellStyle name="20% - Акцент5 14 3 2" xfId="6944"/>
    <cellStyle name="20% - Акцент5 14 3 2 2" xfId="6945"/>
    <cellStyle name="20% - Акцент5 14 3 3" xfId="6946"/>
    <cellStyle name="20% - Акцент5 14 4" xfId="6947"/>
    <cellStyle name="20% - Акцент5 14 4 2" xfId="6948"/>
    <cellStyle name="20% - Акцент5 14 5" xfId="6949"/>
    <cellStyle name="20% - Акцент5 15" xfId="6950"/>
    <cellStyle name="20% - Акцент5 15 2" xfId="6951"/>
    <cellStyle name="20% - Акцент5 15 2 2" xfId="6952"/>
    <cellStyle name="20% - Акцент5 15 2 2 2" xfId="6953"/>
    <cellStyle name="20% - Акцент5 15 2 3" xfId="6954"/>
    <cellStyle name="20% - Акцент5 15 3" xfId="6955"/>
    <cellStyle name="20% - Акцент5 15 3 2" xfId="6956"/>
    <cellStyle name="20% - Акцент5 15 3 2 2" xfId="6957"/>
    <cellStyle name="20% - Акцент5 15 3 3" xfId="6958"/>
    <cellStyle name="20% - Акцент5 15 4" xfId="6959"/>
    <cellStyle name="20% - Акцент5 15 4 2" xfId="6960"/>
    <cellStyle name="20% - Акцент5 15 5" xfId="6961"/>
    <cellStyle name="20% - Акцент5 16" xfId="6962"/>
    <cellStyle name="20% - Акцент5 16 2" xfId="6963"/>
    <cellStyle name="20% - Акцент5 16 2 2" xfId="6964"/>
    <cellStyle name="20% - Акцент5 16 2 2 2" xfId="6965"/>
    <cellStyle name="20% - Акцент5 16 2 3" xfId="6966"/>
    <cellStyle name="20% - Акцент5 16 3" xfId="6967"/>
    <cellStyle name="20% - Акцент5 16 3 2" xfId="6968"/>
    <cellStyle name="20% - Акцент5 16 3 2 2" xfId="6969"/>
    <cellStyle name="20% - Акцент5 16 3 3" xfId="6970"/>
    <cellStyle name="20% - Акцент5 16 4" xfId="6971"/>
    <cellStyle name="20% - Акцент5 16 4 2" xfId="6972"/>
    <cellStyle name="20% - Акцент5 16 5" xfId="6973"/>
    <cellStyle name="20% - Акцент5 17" xfId="6974"/>
    <cellStyle name="20% - Акцент5 17 2" xfId="6975"/>
    <cellStyle name="20% - Акцент5 17 2 2" xfId="6976"/>
    <cellStyle name="20% - Акцент5 17 2 2 2" xfId="6977"/>
    <cellStyle name="20% - Акцент5 17 2 3" xfId="6978"/>
    <cellStyle name="20% - Акцент5 17 3" xfId="6979"/>
    <cellStyle name="20% - Акцент5 17 3 2" xfId="6980"/>
    <cellStyle name="20% - Акцент5 17 3 2 2" xfId="6981"/>
    <cellStyle name="20% - Акцент5 17 3 3" xfId="6982"/>
    <cellStyle name="20% - Акцент5 17 4" xfId="6983"/>
    <cellStyle name="20% - Акцент5 17 4 2" xfId="6984"/>
    <cellStyle name="20% - Акцент5 17 5" xfId="6985"/>
    <cellStyle name="20% - Акцент5 18" xfId="6986"/>
    <cellStyle name="20% - Акцент5 18 2" xfId="6987"/>
    <cellStyle name="20% - Акцент5 18 2 2" xfId="6988"/>
    <cellStyle name="20% - Акцент5 18 2 2 2" xfId="6989"/>
    <cellStyle name="20% - Акцент5 18 2 3" xfId="6990"/>
    <cellStyle name="20% - Акцент5 18 3" xfId="6991"/>
    <cellStyle name="20% - Акцент5 18 3 2" xfId="6992"/>
    <cellStyle name="20% - Акцент5 18 3 2 2" xfId="6993"/>
    <cellStyle name="20% - Акцент5 18 3 3" xfId="6994"/>
    <cellStyle name="20% - Акцент5 18 4" xfId="6995"/>
    <cellStyle name="20% - Акцент5 18 4 2" xfId="6996"/>
    <cellStyle name="20% - Акцент5 18 5" xfId="6997"/>
    <cellStyle name="20% - Акцент5 19" xfId="6998"/>
    <cellStyle name="20% - Акцент5 19 2" xfId="6999"/>
    <cellStyle name="20% - Акцент5 19 2 2" xfId="7000"/>
    <cellStyle name="20% - Акцент5 19 2 2 2" xfId="7001"/>
    <cellStyle name="20% - Акцент5 19 2 3" xfId="7002"/>
    <cellStyle name="20% - Акцент5 19 3" xfId="7003"/>
    <cellStyle name="20% - Акцент5 19 3 2" xfId="7004"/>
    <cellStyle name="20% - Акцент5 19 3 2 2" xfId="7005"/>
    <cellStyle name="20% - Акцент5 19 3 3" xfId="7006"/>
    <cellStyle name="20% - Акцент5 19 4" xfId="7007"/>
    <cellStyle name="20% - Акцент5 19 4 2" xfId="7008"/>
    <cellStyle name="20% - Акцент5 19 5" xfId="7009"/>
    <cellStyle name="20% - Акцент5 2" xfId="7010"/>
    <cellStyle name="20% - Акцент5 2 10" xfId="7011"/>
    <cellStyle name="20% - Акцент5 2 10 2" xfId="7012"/>
    <cellStyle name="20% - Акцент5 2 10 2 2" xfId="7013"/>
    <cellStyle name="20% - Акцент5 2 10 3" xfId="7014"/>
    <cellStyle name="20% - Акцент5 2 11" xfId="7015"/>
    <cellStyle name="20% - Акцент5 2 11 2" xfId="7016"/>
    <cellStyle name="20% - Акцент5 2 11 2 2" xfId="7017"/>
    <cellStyle name="20% - Акцент5 2 11 3" xfId="7018"/>
    <cellStyle name="20% - Акцент5 2 12" xfId="7019"/>
    <cellStyle name="20% - Акцент5 2 12 2" xfId="7020"/>
    <cellStyle name="20% - Акцент5 2 12 2 2" xfId="7021"/>
    <cellStyle name="20% - Акцент5 2 12 3" xfId="7022"/>
    <cellStyle name="20% - Акцент5 2 13" xfId="7023"/>
    <cellStyle name="20% - Акцент5 2 13 2" xfId="7024"/>
    <cellStyle name="20% - Акцент5 2 13 2 2" xfId="7025"/>
    <cellStyle name="20% - Акцент5 2 13 3" xfId="7026"/>
    <cellStyle name="20% - Акцент5 2 14" xfId="7027"/>
    <cellStyle name="20% - Акцент5 2 14 2" xfId="7028"/>
    <cellStyle name="20% - Акцент5 2 14 2 2" xfId="7029"/>
    <cellStyle name="20% - Акцент5 2 14 3" xfId="7030"/>
    <cellStyle name="20% - Акцент5 2 15" xfId="7031"/>
    <cellStyle name="20% - Акцент5 2 15 2" xfId="7032"/>
    <cellStyle name="20% - Акцент5 2 15 2 2" xfId="7033"/>
    <cellStyle name="20% - Акцент5 2 15 3" xfId="7034"/>
    <cellStyle name="20% - Акцент5 2 16" xfId="7035"/>
    <cellStyle name="20% - Акцент5 2 16 2" xfId="7036"/>
    <cellStyle name="20% - Акцент5 2 16 2 2" xfId="7037"/>
    <cellStyle name="20% - Акцент5 2 16 3" xfId="7038"/>
    <cellStyle name="20% - Акцент5 2 17" xfId="7039"/>
    <cellStyle name="20% - Акцент5 2 17 2" xfId="7040"/>
    <cellStyle name="20% - Акцент5 2 17 2 2" xfId="7041"/>
    <cellStyle name="20% - Акцент5 2 17 3" xfId="7042"/>
    <cellStyle name="20% - Акцент5 2 18" xfId="7043"/>
    <cellStyle name="20% - Акцент5 2 18 2" xfId="7044"/>
    <cellStyle name="20% - Акцент5 2 18 2 2" xfId="7045"/>
    <cellStyle name="20% - Акцент5 2 18 3" xfId="7046"/>
    <cellStyle name="20% - Акцент5 2 19" xfId="7047"/>
    <cellStyle name="20% - Акцент5 2 19 2" xfId="7048"/>
    <cellStyle name="20% - Акцент5 2 19 2 2" xfId="7049"/>
    <cellStyle name="20% - Акцент5 2 19 3" xfId="7050"/>
    <cellStyle name="20% - Акцент5 2 2" xfId="7051"/>
    <cellStyle name="20% - Акцент5 2 2 2" xfId="7052"/>
    <cellStyle name="20% - Акцент5 2 2 2 2" xfId="7053"/>
    <cellStyle name="20% - Акцент5 2 2 2 2 2" xfId="7054"/>
    <cellStyle name="20% - Акцент5 2 2 2 3" xfId="7055"/>
    <cellStyle name="20% - Акцент5 2 2 3" xfId="7056"/>
    <cellStyle name="20% - Акцент5 2 2 3 2" xfId="7057"/>
    <cellStyle name="20% - Акцент5 2 2 3 2 2" xfId="7058"/>
    <cellStyle name="20% - Акцент5 2 2 3 3" xfId="7059"/>
    <cellStyle name="20% - Акцент5 2 2 4" xfId="7060"/>
    <cellStyle name="20% - Акцент5 2 2 4 2" xfId="7061"/>
    <cellStyle name="20% - Акцент5 2 2 5" xfId="7062"/>
    <cellStyle name="20% - Акцент5 2 20" xfId="7063"/>
    <cellStyle name="20% - Акцент5 2 20 2" xfId="7064"/>
    <cellStyle name="20% - Акцент5 2 20 2 2" xfId="7065"/>
    <cellStyle name="20% - Акцент5 2 20 3" xfId="7066"/>
    <cellStyle name="20% - Акцент5 2 21" xfId="7067"/>
    <cellStyle name="20% - Акцент5 2 21 2" xfId="7068"/>
    <cellStyle name="20% - Акцент5 2 21 2 2" xfId="7069"/>
    <cellStyle name="20% - Акцент5 2 21 3" xfId="7070"/>
    <cellStyle name="20% - Акцент5 2 22" xfId="7071"/>
    <cellStyle name="20% - Акцент5 2 22 2" xfId="7072"/>
    <cellStyle name="20% - Акцент5 2 22 2 2" xfId="7073"/>
    <cellStyle name="20% - Акцент5 2 22 3" xfId="7074"/>
    <cellStyle name="20% - Акцент5 2 23" xfId="7075"/>
    <cellStyle name="20% - Акцент5 2 23 2" xfId="7076"/>
    <cellStyle name="20% - Акцент5 2 23 2 2" xfId="7077"/>
    <cellStyle name="20% - Акцент5 2 23 3" xfId="7078"/>
    <cellStyle name="20% - Акцент5 2 24" xfId="7079"/>
    <cellStyle name="20% - Акцент5 2 24 2" xfId="7080"/>
    <cellStyle name="20% - Акцент5 2 24 2 2" xfId="7081"/>
    <cellStyle name="20% - Акцент5 2 24 3" xfId="7082"/>
    <cellStyle name="20% - Акцент5 2 25" xfId="7083"/>
    <cellStyle name="20% - Акцент5 2 25 2" xfId="7084"/>
    <cellStyle name="20% - Акцент5 2 26" xfId="7085"/>
    <cellStyle name="20% - Акцент5 2 3" xfId="7086"/>
    <cellStyle name="20% - Акцент5 2 3 2" xfId="7087"/>
    <cellStyle name="20% - Акцент5 2 3 2 2" xfId="7088"/>
    <cellStyle name="20% - Акцент5 2 3 2 2 2" xfId="7089"/>
    <cellStyle name="20% - Акцент5 2 3 2 3" xfId="7090"/>
    <cellStyle name="20% - Акцент5 2 3 3" xfId="7091"/>
    <cellStyle name="20% - Акцент5 2 3 3 2" xfId="7092"/>
    <cellStyle name="20% - Акцент5 2 3 3 2 2" xfId="7093"/>
    <cellStyle name="20% - Акцент5 2 3 3 3" xfId="7094"/>
    <cellStyle name="20% - Акцент5 2 3 4" xfId="7095"/>
    <cellStyle name="20% - Акцент5 2 3 4 2" xfId="7096"/>
    <cellStyle name="20% - Акцент5 2 3 5" xfId="7097"/>
    <cellStyle name="20% - Акцент5 2 4" xfId="7098"/>
    <cellStyle name="20% - Акцент5 2 4 2" xfId="7099"/>
    <cellStyle name="20% - Акцент5 2 4 2 2" xfId="7100"/>
    <cellStyle name="20% - Акцент5 2 4 2 2 2" xfId="7101"/>
    <cellStyle name="20% - Акцент5 2 4 2 3" xfId="7102"/>
    <cellStyle name="20% - Акцент5 2 4 3" xfId="7103"/>
    <cellStyle name="20% - Акцент5 2 4 3 2" xfId="7104"/>
    <cellStyle name="20% - Акцент5 2 4 3 2 2" xfId="7105"/>
    <cellStyle name="20% - Акцент5 2 4 3 3" xfId="7106"/>
    <cellStyle name="20% - Акцент5 2 4 4" xfId="7107"/>
    <cellStyle name="20% - Акцент5 2 4 4 2" xfId="7108"/>
    <cellStyle name="20% - Акцент5 2 4 5" xfId="7109"/>
    <cellStyle name="20% - Акцент5 2 5" xfId="7110"/>
    <cellStyle name="20% - Акцент5 2 5 2" xfId="7111"/>
    <cellStyle name="20% - Акцент5 2 5 2 2" xfId="7112"/>
    <cellStyle name="20% - Акцент5 2 5 2 2 2" xfId="7113"/>
    <cellStyle name="20% - Акцент5 2 5 2 3" xfId="7114"/>
    <cellStyle name="20% - Акцент5 2 5 3" xfId="7115"/>
    <cellStyle name="20% - Акцент5 2 5 3 2" xfId="7116"/>
    <cellStyle name="20% - Акцент5 2 5 3 2 2" xfId="7117"/>
    <cellStyle name="20% - Акцент5 2 5 3 3" xfId="7118"/>
    <cellStyle name="20% - Акцент5 2 5 4" xfId="7119"/>
    <cellStyle name="20% - Акцент5 2 5 4 2" xfId="7120"/>
    <cellStyle name="20% - Акцент5 2 5 5" xfId="7121"/>
    <cellStyle name="20% - Акцент5 2 6" xfId="7122"/>
    <cellStyle name="20% - Акцент5 2 6 2" xfId="7123"/>
    <cellStyle name="20% - Акцент5 2 6 2 2" xfId="7124"/>
    <cellStyle name="20% - Акцент5 2 6 3" xfId="7125"/>
    <cellStyle name="20% - Акцент5 2 7" xfId="7126"/>
    <cellStyle name="20% - Акцент5 2 7 2" xfId="7127"/>
    <cellStyle name="20% - Акцент5 2 7 2 2" xfId="7128"/>
    <cellStyle name="20% - Акцент5 2 7 3" xfId="7129"/>
    <cellStyle name="20% - Акцент5 2 8" xfId="7130"/>
    <cellStyle name="20% - Акцент5 2 8 2" xfId="7131"/>
    <cellStyle name="20% - Акцент5 2 8 2 2" xfId="7132"/>
    <cellStyle name="20% - Акцент5 2 8 3" xfId="7133"/>
    <cellStyle name="20% - Акцент5 2 9" xfId="7134"/>
    <cellStyle name="20% - Акцент5 2 9 2" xfId="7135"/>
    <cellStyle name="20% - Акцент5 2 9 2 2" xfId="7136"/>
    <cellStyle name="20% - Акцент5 2 9 3" xfId="7137"/>
    <cellStyle name="20% - Акцент5 20" xfId="7138"/>
    <cellStyle name="20% - Акцент5 20 2" xfId="7139"/>
    <cellStyle name="20% - Акцент5 20 2 2" xfId="7140"/>
    <cellStyle name="20% - Акцент5 20 2 2 2" xfId="7141"/>
    <cellStyle name="20% - Акцент5 20 2 3" xfId="7142"/>
    <cellStyle name="20% - Акцент5 20 3" xfId="7143"/>
    <cellStyle name="20% - Акцент5 20 3 2" xfId="7144"/>
    <cellStyle name="20% - Акцент5 20 3 2 2" xfId="7145"/>
    <cellStyle name="20% - Акцент5 20 3 3" xfId="7146"/>
    <cellStyle name="20% - Акцент5 20 4" xfId="7147"/>
    <cellStyle name="20% - Акцент5 20 4 2" xfId="7148"/>
    <cellStyle name="20% - Акцент5 20 5" xfId="7149"/>
    <cellStyle name="20% - Акцент5 21" xfId="7150"/>
    <cellStyle name="20% - Акцент5 21 2" xfId="7151"/>
    <cellStyle name="20% - Акцент5 21 2 2" xfId="7152"/>
    <cellStyle name="20% - Акцент5 21 2 2 2" xfId="7153"/>
    <cellStyle name="20% - Акцент5 21 2 3" xfId="7154"/>
    <cellStyle name="20% - Акцент5 21 3" xfId="7155"/>
    <cellStyle name="20% - Акцент5 21 3 2" xfId="7156"/>
    <cellStyle name="20% - Акцент5 21 3 2 2" xfId="7157"/>
    <cellStyle name="20% - Акцент5 21 3 3" xfId="7158"/>
    <cellStyle name="20% - Акцент5 21 4" xfId="7159"/>
    <cellStyle name="20% - Акцент5 21 4 2" xfId="7160"/>
    <cellStyle name="20% - Акцент5 21 5" xfId="7161"/>
    <cellStyle name="20% - Акцент5 22" xfId="7162"/>
    <cellStyle name="20% - Акцент5 22 2" xfId="7163"/>
    <cellStyle name="20% - Акцент5 22 2 2" xfId="7164"/>
    <cellStyle name="20% - Акцент5 22 2 2 2" xfId="7165"/>
    <cellStyle name="20% - Акцент5 22 2 3" xfId="7166"/>
    <cellStyle name="20% - Акцент5 22 3" xfId="7167"/>
    <cellStyle name="20% - Акцент5 22 3 2" xfId="7168"/>
    <cellStyle name="20% - Акцент5 22 3 2 2" xfId="7169"/>
    <cellStyle name="20% - Акцент5 22 3 3" xfId="7170"/>
    <cellStyle name="20% - Акцент5 22 4" xfId="7171"/>
    <cellStyle name="20% - Акцент5 22 4 2" xfId="7172"/>
    <cellStyle name="20% - Акцент5 22 5" xfId="7173"/>
    <cellStyle name="20% - Акцент5 23" xfId="7174"/>
    <cellStyle name="20% - Акцент5 23 2" xfId="7175"/>
    <cellStyle name="20% - Акцент5 23 2 2" xfId="7176"/>
    <cellStyle name="20% - Акцент5 23 2 2 2" xfId="7177"/>
    <cellStyle name="20% - Акцент5 23 2 3" xfId="7178"/>
    <cellStyle name="20% - Акцент5 23 3" xfId="7179"/>
    <cellStyle name="20% - Акцент5 23 3 2" xfId="7180"/>
    <cellStyle name="20% - Акцент5 23 3 2 2" xfId="7181"/>
    <cellStyle name="20% - Акцент5 23 3 3" xfId="7182"/>
    <cellStyle name="20% - Акцент5 23 4" xfId="7183"/>
    <cellStyle name="20% - Акцент5 23 4 2" xfId="7184"/>
    <cellStyle name="20% - Акцент5 23 5" xfId="7185"/>
    <cellStyle name="20% - Акцент5 24" xfId="7186"/>
    <cellStyle name="20% - Акцент5 24 2" xfId="7187"/>
    <cellStyle name="20% - Акцент5 24 2 2" xfId="7188"/>
    <cellStyle name="20% - Акцент5 24 2 2 2" xfId="7189"/>
    <cellStyle name="20% - Акцент5 24 2 3" xfId="7190"/>
    <cellStyle name="20% - Акцент5 24 3" xfId="7191"/>
    <cellStyle name="20% - Акцент5 24 3 2" xfId="7192"/>
    <cellStyle name="20% - Акцент5 24 3 2 2" xfId="7193"/>
    <cellStyle name="20% - Акцент5 24 3 3" xfId="7194"/>
    <cellStyle name="20% - Акцент5 24 4" xfId="7195"/>
    <cellStyle name="20% - Акцент5 24 4 2" xfId="7196"/>
    <cellStyle name="20% - Акцент5 24 5" xfId="7197"/>
    <cellStyle name="20% - Акцент5 25" xfId="7198"/>
    <cellStyle name="20% - Акцент5 25 2" xfId="7199"/>
    <cellStyle name="20% - Акцент5 25 2 2" xfId="7200"/>
    <cellStyle name="20% - Акцент5 25 2 2 2" xfId="7201"/>
    <cellStyle name="20% - Акцент5 25 2 3" xfId="7202"/>
    <cellStyle name="20% - Акцент5 25 3" xfId="7203"/>
    <cellStyle name="20% - Акцент5 25 3 2" xfId="7204"/>
    <cellStyle name="20% - Акцент5 25 3 2 2" xfId="7205"/>
    <cellStyle name="20% - Акцент5 25 3 3" xfId="7206"/>
    <cellStyle name="20% - Акцент5 25 4" xfId="7207"/>
    <cellStyle name="20% - Акцент5 25 4 2" xfId="7208"/>
    <cellStyle name="20% - Акцент5 25 5" xfId="7209"/>
    <cellStyle name="20% - Акцент5 26" xfId="7210"/>
    <cellStyle name="20% - Акцент5 26 2" xfId="7211"/>
    <cellStyle name="20% - Акцент5 26 2 2" xfId="7212"/>
    <cellStyle name="20% - Акцент5 26 2 2 2" xfId="7213"/>
    <cellStyle name="20% - Акцент5 26 2 3" xfId="7214"/>
    <cellStyle name="20% - Акцент5 26 3" xfId="7215"/>
    <cellStyle name="20% - Акцент5 26 3 2" xfId="7216"/>
    <cellStyle name="20% - Акцент5 26 3 2 2" xfId="7217"/>
    <cellStyle name="20% - Акцент5 26 3 3" xfId="7218"/>
    <cellStyle name="20% - Акцент5 26 4" xfId="7219"/>
    <cellStyle name="20% - Акцент5 26 4 2" xfId="7220"/>
    <cellStyle name="20% - Акцент5 26 5" xfId="7221"/>
    <cellStyle name="20% - Акцент5 27" xfId="7222"/>
    <cellStyle name="20% - Акцент5 27 2" xfId="7223"/>
    <cellStyle name="20% - Акцент5 27 2 2" xfId="7224"/>
    <cellStyle name="20% - Акцент5 27 2 2 2" xfId="7225"/>
    <cellStyle name="20% - Акцент5 27 2 3" xfId="7226"/>
    <cellStyle name="20% - Акцент5 27 3" xfId="7227"/>
    <cellStyle name="20% - Акцент5 27 3 2" xfId="7228"/>
    <cellStyle name="20% - Акцент5 27 3 2 2" xfId="7229"/>
    <cellStyle name="20% - Акцент5 27 3 3" xfId="7230"/>
    <cellStyle name="20% - Акцент5 27 4" xfId="7231"/>
    <cellStyle name="20% - Акцент5 27 4 2" xfId="7232"/>
    <cellStyle name="20% - Акцент5 27 5" xfId="7233"/>
    <cellStyle name="20% - Акцент5 28" xfId="7234"/>
    <cellStyle name="20% - Акцент5 28 2" xfId="7235"/>
    <cellStyle name="20% - Акцент5 28 2 2" xfId="7236"/>
    <cellStyle name="20% - Акцент5 28 2 2 2" xfId="7237"/>
    <cellStyle name="20% - Акцент5 28 2 3" xfId="7238"/>
    <cellStyle name="20% - Акцент5 28 3" xfId="7239"/>
    <cellStyle name="20% - Акцент5 28 3 2" xfId="7240"/>
    <cellStyle name="20% - Акцент5 28 3 2 2" xfId="7241"/>
    <cellStyle name="20% - Акцент5 28 3 3" xfId="7242"/>
    <cellStyle name="20% - Акцент5 28 4" xfId="7243"/>
    <cellStyle name="20% - Акцент5 28 4 2" xfId="7244"/>
    <cellStyle name="20% - Акцент5 28 5" xfId="7245"/>
    <cellStyle name="20% - Акцент5 29" xfId="7246"/>
    <cellStyle name="20% - Акцент5 29 2" xfId="7247"/>
    <cellStyle name="20% - Акцент5 29 2 2" xfId="7248"/>
    <cellStyle name="20% - Акцент5 29 2 2 2" xfId="7249"/>
    <cellStyle name="20% - Акцент5 29 2 3" xfId="7250"/>
    <cellStyle name="20% - Акцент5 29 3" xfId="7251"/>
    <cellStyle name="20% - Акцент5 29 3 2" xfId="7252"/>
    <cellStyle name="20% - Акцент5 29 3 2 2" xfId="7253"/>
    <cellStyle name="20% - Акцент5 29 3 3" xfId="7254"/>
    <cellStyle name="20% - Акцент5 29 4" xfId="7255"/>
    <cellStyle name="20% - Акцент5 29 4 2" xfId="7256"/>
    <cellStyle name="20% - Акцент5 29 5" xfId="7257"/>
    <cellStyle name="20% - Акцент5 3" xfId="7258"/>
    <cellStyle name="20% - Акцент5 3 2" xfId="7259"/>
    <cellStyle name="20% - Акцент5 3 2 2" xfId="7260"/>
    <cellStyle name="20% - Акцент5 3 2 2 2" xfId="7261"/>
    <cellStyle name="20% - Акцент5 3 2 2 2 2" xfId="7262"/>
    <cellStyle name="20% - Акцент5 3 2 2 3" xfId="7263"/>
    <cellStyle name="20% - Акцент5 3 2 3" xfId="7264"/>
    <cellStyle name="20% - Акцент5 3 2 3 2" xfId="7265"/>
    <cellStyle name="20% - Акцент5 3 2 3 2 2" xfId="7266"/>
    <cellStyle name="20% - Акцент5 3 2 3 3" xfId="7267"/>
    <cellStyle name="20% - Акцент5 3 2 4" xfId="7268"/>
    <cellStyle name="20% - Акцент5 3 2 4 2" xfId="7269"/>
    <cellStyle name="20% - Акцент5 3 2 5" xfId="7270"/>
    <cellStyle name="20% - Акцент5 3 3" xfId="7271"/>
    <cellStyle name="20% - Акцент5 3 3 2" xfId="7272"/>
    <cellStyle name="20% - Акцент5 3 3 2 2" xfId="7273"/>
    <cellStyle name="20% - Акцент5 3 3 2 2 2" xfId="7274"/>
    <cellStyle name="20% - Акцент5 3 3 2 3" xfId="7275"/>
    <cellStyle name="20% - Акцент5 3 3 3" xfId="7276"/>
    <cellStyle name="20% - Акцент5 3 3 3 2" xfId="7277"/>
    <cellStyle name="20% - Акцент5 3 3 3 2 2" xfId="7278"/>
    <cellStyle name="20% - Акцент5 3 3 3 3" xfId="7279"/>
    <cellStyle name="20% - Акцент5 3 3 4" xfId="7280"/>
    <cellStyle name="20% - Акцент5 3 3 4 2" xfId="7281"/>
    <cellStyle name="20% - Акцент5 3 3 5" xfId="7282"/>
    <cellStyle name="20% - Акцент5 3 4" xfId="7283"/>
    <cellStyle name="20% - Акцент5 3 4 2" xfId="7284"/>
    <cellStyle name="20% - Акцент5 3 4 2 2" xfId="7285"/>
    <cellStyle name="20% - Акцент5 3 4 2 2 2" xfId="7286"/>
    <cellStyle name="20% - Акцент5 3 4 2 3" xfId="7287"/>
    <cellStyle name="20% - Акцент5 3 4 3" xfId="7288"/>
    <cellStyle name="20% - Акцент5 3 4 3 2" xfId="7289"/>
    <cellStyle name="20% - Акцент5 3 4 3 2 2" xfId="7290"/>
    <cellStyle name="20% - Акцент5 3 4 3 3" xfId="7291"/>
    <cellStyle name="20% - Акцент5 3 4 4" xfId="7292"/>
    <cellStyle name="20% - Акцент5 3 4 4 2" xfId="7293"/>
    <cellStyle name="20% - Акцент5 3 4 5" xfId="7294"/>
    <cellStyle name="20% - Акцент5 3 5" xfId="7295"/>
    <cellStyle name="20% - Акцент5 3 5 2" xfId="7296"/>
    <cellStyle name="20% - Акцент5 3 5 2 2" xfId="7297"/>
    <cellStyle name="20% - Акцент5 3 5 2 2 2" xfId="7298"/>
    <cellStyle name="20% - Акцент5 3 5 2 3" xfId="7299"/>
    <cellStyle name="20% - Акцент5 3 5 3" xfId="7300"/>
    <cellStyle name="20% - Акцент5 3 5 3 2" xfId="7301"/>
    <cellStyle name="20% - Акцент5 3 5 3 2 2" xfId="7302"/>
    <cellStyle name="20% - Акцент5 3 5 3 3" xfId="7303"/>
    <cellStyle name="20% - Акцент5 3 5 4" xfId="7304"/>
    <cellStyle name="20% - Акцент5 3 5 4 2" xfId="7305"/>
    <cellStyle name="20% - Акцент5 3 5 5" xfId="7306"/>
    <cellStyle name="20% - Акцент5 3 6" xfId="7307"/>
    <cellStyle name="20% - Акцент5 3 6 2" xfId="7308"/>
    <cellStyle name="20% - Акцент5 3 6 2 2" xfId="7309"/>
    <cellStyle name="20% - Акцент5 3 6 3" xfId="7310"/>
    <cellStyle name="20% - Акцент5 3 7" xfId="7311"/>
    <cellStyle name="20% - Акцент5 3 7 2" xfId="7312"/>
    <cellStyle name="20% - Акцент5 3 7 2 2" xfId="7313"/>
    <cellStyle name="20% - Акцент5 3 7 3" xfId="7314"/>
    <cellStyle name="20% - Акцент5 3 8" xfId="7315"/>
    <cellStyle name="20% - Акцент5 3 8 2" xfId="7316"/>
    <cellStyle name="20% - Акцент5 3 9" xfId="7317"/>
    <cellStyle name="20% - Акцент5 30" xfId="7318"/>
    <cellStyle name="20% - Акцент5 30 2" xfId="7319"/>
    <cellStyle name="20% - Акцент5 30 2 2" xfId="7320"/>
    <cellStyle name="20% - Акцент5 30 2 2 2" xfId="7321"/>
    <cellStyle name="20% - Акцент5 30 2 3" xfId="7322"/>
    <cellStyle name="20% - Акцент5 30 3" xfId="7323"/>
    <cellStyle name="20% - Акцент5 30 3 2" xfId="7324"/>
    <cellStyle name="20% - Акцент5 30 3 2 2" xfId="7325"/>
    <cellStyle name="20% - Акцент5 30 3 3" xfId="7326"/>
    <cellStyle name="20% - Акцент5 30 4" xfId="7327"/>
    <cellStyle name="20% - Акцент5 30 4 2" xfId="7328"/>
    <cellStyle name="20% - Акцент5 30 5" xfId="7329"/>
    <cellStyle name="20% - Акцент5 31" xfId="7330"/>
    <cellStyle name="20% - Акцент5 31 2" xfId="7331"/>
    <cellStyle name="20% - Акцент5 31 2 2" xfId="7332"/>
    <cellStyle name="20% - Акцент5 31 2 2 2" xfId="7333"/>
    <cellStyle name="20% - Акцент5 31 2 3" xfId="7334"/>
    <cellStyle name="20% - Акцент5 31 3" xfId="7335"/>
    <cellStyle name="20% - Акцент5 31 3 2" xfId="7336"/>
    <cellStyle name="20% - Акцент5 31 3 2 2" xfId="7337"/>
    <cellStyle name="20% - Акцент5 31 3 3" xfId="7338"/>
    <cellStyle name="20% - Акцент5 31 4" xfId="7339"/>
    <cellStyle name="20% - Акцент5 31 4 2" xfId="7340"/>
    <cellStyle name="20% - Акцент5 31 5" xfId="7341"/>
    <cellStyle name="20% - Акцент5 32" xfId="7342"/>
    <cellStyle name="20% - Акцент5 32 2" xfId="7343"/>
    <cellStyle name="20% - Акцент5 32 2 2" xfId="7344"/>
    <cellStyle name="20% - Акцент5 32 2 2 2" xfId="7345"/>
    <cellStyle name="20% - Акцент5 32 2 3" xfId="7346"/>
    <cellStyle name="20% - Акцент5 32 3" xfId="7347"/>
    <cellStyle name="20% - Акцент5 32 3 2" xfId="7348"/>
    <cellStyle name="20% - Акцент5 32 3 2 2" xfId="7349"/>
    <cellStyle name="20% - Акцент5 32 3 3" xfId="7350"/>
    <cellStyle name="20% - Акцент5 32 4" xfId="7351"/>
    <cellStyle name="20% - Акцент5 32 4 2" xfId="7352"/>
    <cellStyle name="20% - Акцент5 32 5" xfId="7353"/>
    <cellStyle name="20% - Акцент5 33" xfId="7354"/>
    <cellStyle name="20% - Акцент5 33 2" xfId="7355"/>
    <cellStyle name="20% - Акцент5 33 2 2" xfId="7356"/>
    <cellStyle name="20% - Акцент5 33 2 2 2" xfId="7357"/>
    <cellStyle name="20% - Акцент5 33 2 3" xfId="7358"/>
    <cellStyle name="20% - Акцент5 33 3" xfId="7359"/>
    <cellStyle name="20% - Акцент5 33 3 2" xfId="7360"/>
    <cellStyle name="20% - Акцент5 33 3 2 2" xfId="7361"/>
    <cellStyle name="20% - Акцент5 33 3 3" xfId="7362"/>
    <cellStyle name="20% - Акцент5 33 4" xfId="7363"/>
    <cellStyle name="20% - Акцент5 33 4 2" xfId="7364"/>
    <cellStyle name="20% - Акцент5 33 5" xfId="7365"/>
    <cellStyle name="20% - Акцент5 34" xfId="7366"/>
    <cellStyle name="20% - Акцент5 34 2" xfId="7367"/>
    <cellStyle name="20% - Акцент5 34 2 2" xfId="7368"/>
    <cellStyle name="20% - Акцент5 34 2 2 2" xfId="7369"/>
    <cellStyle name="20% - Акцент5 34 2 3" xfId="7370"/>
    <cellStyle name="20% - Акцент5 34 3" xfId="7371"/>
    <cellStyle name="20% - Акцент5 34 3 2" xfId="7372"/>
    <cellStyle name="20% - Акцент5 34 3 2 2" xfId="7373"/>
    <cellStyle name="20% - Акцент5 34 3 3" xfId="7374"/>
    <cellStyle name="20% - Акцент5 34 4" xfId="7375"/>
    <cellStyle name="20% - Акцент5 34 4 2" xfId="7376"/>
    <cellStyle name="20% - Акцент5 34 5" xfId="7377"/>
    <cellStyle name="20% - Акцент5 35" xfId="7378"/>
    <cellStyle name="20% - Акцент5 35 2" xfId="7379"/>
    <cellStyle name="20% - Акцент5 35 2 2" xfId="7380"/>
    <cellStyle name="20% - Акцент5 35 2 2 2" xfId="7381"/>
    <cellStyle name="20% - Акцент5 35 2 3" xfId="7382"/>
    <cellStyle name="20% - Акцент5 35 3" xfId="7383"/>
    <cellStyle name="20% - Акцент5 35 3 2" xfId="7384"/>
    <cellStyle name="20% - Акцент5 35 3 2 2" xfId="7385"/>
    <cellStyle name="20% - Акцент5 35 3 3" xfId="7386"/>
    <cellStyle name="20% - Акцент5 35 4" xfId="7387"/>
    <cellStyle name="20% - Акцент5 35 4 2" xfId="7388"/>
    <cellStyle name="20% - Акцент5 35 5" xfId="7389"/>
    <cellStyle name="20% - Акцент5 36" xfId="7390"/>
    <cellStyle name="20% - Акцент5 36 2" xfId="7391"/>
    <cellStyle name="20% - Акцент5 36 2 2" xfId="7392"/>
    <cellStyle name="20% - Акцент5 36 2 2 2" xfId="7393"/>
    <cellStyle name="20% - Акцент5 36 2 3" xfId="7394"/>
    <cellStyle name="20% - Акцент5 36 3" xfId="7395"/>
    <cellStyle name="20% - Акцент5 36 3 2" xfId="7396"/>
    <cellStyle name="20% - Акцент5 36 3 2 2" xfId="7397"/>
    <cellStyle name="20% - Акцент5 36 3 3" xfId="7398"/>
    <cellStyle name="20% - Акцент5 36 4" xfId="7399"/>
    <cellStyle name="20% - Акцент5 36 4 2" xfId="7400"/>
    <cellStyle name="20% - Акцент5 36 5" xfId="7401"/>
    <cellStyle name="20% - Акцент5 37" xfId="7402"/>
    <cellStyle name="20% - Акцент5 37 2" xfId="7403"/>
    <cellStyle name="20% - Акцент5 37 2 2" xfId="7404"/>
    <cellStyle name="20% - Акцент5 37 2 2 2" xfId="7405"/>
    <cellStyle name="20% - Акцент5 37 2 3" xfId="7406"/>
    <cellStyle name="20% - Акцент5 37 3" xfId="7407"/>
    <cellStyle name="20% - Акцент5 37 3 2" xfId="7408"/>
    <cellStyle name="20% - Акцент5 37 3 2 2" xfId="7409"/>
    <cellStyle name="20% - Акцент5 37 3 3" xfId="7410"/>
    <cellStyle name="20% - Акцент5 37 4" xfId="7411"/>
    <cellStyle name="20% - Акцент5 37 4 2" xfId="7412"/>
    <cellStyle name="20% - Акцент5 37 5" xfId="7413"/>
    <cellStyle name="20% - Акцент5 38" xfId="7414"/>
    <cellStyle name="20% - Акцент5 38 2" xfId="7415"/>
    <cellStyle name="20% - Акцент5 38 2 2" xfId="7416"/>
    <cellStyle name="20% - Акцент5 38 2 2 2" xfId="7417"/>
    <cellStyle name="20% - Акцент5 38 2 3" xfId="7418"/>
    <cellStyle name="20% - Акцент5 38 3" xfId="7419"/>
    <cellStyle name="20% - Акцент5 38 3 2" xfId="7420"/>
    <cellStyle name="20% - Акцент5 38 3 2 2" xfId="7421"/>
    <cellStyle name="20% - Акцент5 38 3 3" xfId="7422"/>
    <cellStyle name="20% - Акцент5 38 4" xfId="7423"/>
    <cellStyle name="20% - Акцент5 38 4 2" xfId="7424"/>
    <cellStyle name="20% - Акцент5 38 5" xfId="7425"/>
    <cellStyle name="20% - Акцент5 39" xfId="7426"/>
    <cellStyle name="20% - Акцент5 39 2" xfId="7427"/>
    <cellStyle name="20% - Акцент5 39 2 2" xfId="7428"/>
    <cellStyle name="20% - Акцент5 39 2 2 2" xfId="7429"/>
    <cellStyle name="20% - Акцент5 39 2 3" xfId="7430"/>
    <cellStyle name="20% - Акцент5 39 3" xfId="7431"/>
    <cellStyle name="20% - Акцент5 39 3 2" xfId="7432"/>
    <cellStyle name="20% - Акцент5 39 3 2 2" xfId="7433"/>
    <cellStyle name="20% - Акцент5 39 3 3" xfId="7434"/>
    <cellStyle name="20% - Акцент5 39 4" xfId="7435"/>
    <cellStyle name="20% - Акцент5 39 4 2" xfId="7436"/>
    <cellStyle name="20% - Акцент5 39 5" xfId="7437"/>
    <cellStyle name="20% - Акцент5 4" xfId="7438"/>
    <cellStyle name="20% - Акцент5 4 2" xfId="7439"/>
    <cellStyle name="20% - Акцент5 4 2 2" xfId="7440"/>
    <cellStyle name="20% - Акцент5 4 2 2 2" xfId="7441"/>
    <cellStyle name="20% - Акцент5 4 2 2 2 2" xfId="7442"/>
    <cellStyle name="20% - Акцент5 4 2 2 3" xfId="7443"/>
    <cellStyle name="20% - Акцент5 4 2 3" xfId="7444"/>
    <cellStyle name="20% - Акцент5 4 2 3 2" xfId="7445"/>
    <cellStyle name="20% - Акцент5 4 2 3 2 2" xfId="7446"/>
    <cellStyle name="20% - Акцент5 4 2 3 3" xfId="7447"/>
    <cellStyle name="20% - Акцент5 4 2 4" xfId="7448"/>
    <cellStyle name="20% - Акцент5 4 2 4 2" xfId="7449"/>
    <cellStyle name="20% - Акцент5 4 2 5" xfId="7450"/>
    <cellStyle name="20% - Акцент5 4 3" xfId="7451"/>
    <cellStyle name="20% - Акцент5 4 3 2" xfId="7452"/>
    <cellStyle name="20% - Акцент5 4 3 2 2" xfId="7453"/>
    <cellStyle name="20% - Акцент5 4 3 2 2 2" xfId="7454"/>
    <cellStyle name="20% - Акцент5 4 3 2 3" xfId="7455"/>
    <cellStyle name="20% - Акцент5 4 3 3" xfId="7456"/>
    <cellStyle name="20% - Акцент5 4 3 3 2" xfId="7457"/>
    <cellStyle name="20% - Акцент5 4 3 3 2 2" xfId="7458"/>
    <cellStyle name="20% - Акцент5 4 3 3 3" xfId="7459"/>
    <cellStyle name="20% - Акцент5 4 3 4" xfId="7460"/>
    <cellStyle name="20% - Акцент5 4 3 4 2" xfId="7461"/>
    <cellStyle name="20% - Акцент5 4 3 5" xfId="7462"/>
    <cellStyle name="20% - Акцент5 4 4" xfId="7463"/>
    <cellStyle name="20% - Акцент5 4 4 2" xfId="7464"/>
    <cellStyle name="20% - Акцент5 4 4 2 2" xfId="7465"/>
    <cellStyle name="20% - Акцент5 4 4 2 2 2" xfId="7466"/>
    <cellStyle name="20% - Акцент5 4 4 2 3" xfId="7467"/>
    <cellStyle name="20% - Акцент5 4 4 3" xfId="7468"/>
    <cellStyle name="20% - Акцент5 4 4 3 2" xfId="7469"/>
    <cellStyle name="20% - Акцент5 4 4 3 2 2" xfId="7470"/>
    <cellStyle name="20% - Акцент5 4 4 3 3" xfId="7471"/>
    <cellStyle name="20% - Акцент5 4 4 4" xfId="7472"/>
    <cellStyle name="20% - Акцент5 4 4 4 2" xfId="7473"/>
    <cellStyle name="20% - Акцент5 4 4 5" xfId="7474"/>
    <cellStyle name="20% - Акцент5 4 5" xfId="7475"/>
    <cellStyle name="20% - Акцент5 4 5 2" xfId="7476"/>
    <cellStyle name="20% - Акцент5 4 5 2 2" xfId="7477"/>
    <cellStyle name="20% - Акцент5 4 5 2 2 2" xfId="7478"/>
    <cellStyle name="20% - Акцент5 4 5 2 3" xfId="7479"/>
    <cellStyle name="20% - Акцент5 4 5 3" xfId="7480"/>
    <cellStyle name="20% - Акцент5 4 5 3 2" xfId="7481"/>
    <cellStyle name="20% - Акцент5 4 5 3 2 2" xfId="7482"/>
    <cellStyle name="20% - Акцент5 4 5 3 3" xfId="7483"/>
    <cellStyle name="20% - Акцент5 4 5 4" xfId="7484"/>
    <cellStyle name="20% - Акцент5 4 5 4 2" xfId="7485"/>
    <cellStyle name="20% - Акцент5 4 5 5" xfId="7486"/>
    <cellStyle name="20% - Акцент5 4 6" xfId="7487"/>
    <cellStyle name="20% - Акцент5 4 6 2" xfId="7488"/>
    <cellStyle name="20% - Акцент5 4 6 2 2" xfId="7489"/>
    <cellStyle name="20% - Акцент5 4 6 3" xfId="7490"/>
    <cellStyle name="20% - Акцент5 4 7" xfId="7491"/>
    <cellStyle name="20% - Акцент5 4 7 2" xfId="7492"/>
    <cellStyle name="20% - Акцент5 4 7 2 2" xfId="7493"/>
    <cellStyle name="20% - Акцент5 4 7 3" xfId="7494"/>
    <cellStyle name="20% - Акцент5 4 8" xfId="7495"/>
    <cellStyle name="20% - Акцент5 4 8 2" xfId="7496"/>
    <cellStyle name="20% - Акцент5 4 9" xfId="7497"/>
    <cellStyle name="20% - Акцент5 40" xfId="7498"/>
    <cellStyle name="20% - Акцент5 40 2" xfId="7499"/>
    <cellStyle name="20% - Акцент5 40 2 2" xfId="7500"/>
    <cellStyle name="20% - Акцент5 40 2 2 2" xfId="7501"/>
    <cellStyle name="20% - Акцент5 40 2 3" xfId="7502"/>
    <cellStyle name="20% - Акцент5 40 3" xfId="7503"/>
    <cellStyle name="20% - Акцент5 40 3 2" xfId="7504"/>
    <cellStyle name="20% - Акцент5 40 3 2 2" xfId="7505"/>
    <cellStyle name="20% - Акцент5 40 3 3" xfId="7506"/>
    <cellStyle name="20% - Акцент5 40 4" xfId="7507"/>
    <cellStyle name="20% - Акцент5 40 4 2" xfId="7508"/>
    <cellStyle name="20% - Акцент5 40 5" xfId="7509"/>
    <cellStyle name="20% - Акцент5 41" xfId="7510"/>
    <cellStyle name="20% - Акцент5 41 2" xfId="7511"/>
    <cellStyle name="20% - Акцент5 41 2 2" xfId="7512"/>
    <cellStyle name="20% - Акцент5 41 2 2 2" xfId="7513"/>
    <cellStyle name="20% - Акцент5 41 2 3" xfId="7514"/>
    <cellStyle name="20% - Акцент5 41 3" xfId="7515"/>
    <cellStyle name="20% - Акцент5 41 3 2" xfId="7516"/>
    <cellStyle name="20% - Акцент5 41 3 2 2" xfId="7517"/>
    <cellStyle name="20% - Акцент5 41 3 3" xfId="7518"/>
    <cellStyle name="20% - Акцент5 41 4" xfId="7519"/>
    <cellStyle name="20% - Акцент5 41 4 2" xfId="7520"/>
    <cellStyle name="20% - Акцент5 41 5" xfId="7521"/>
    <cellStyle name="20% - Акцент5 42" xfId="7522"/>
    <cellStyle name="20% - Акцент5 42 2" xfId="7523"/>
    <cellStyle name="20% - Акцент5 42 2 2" xfId="7524"/>
    <cellStyle name="20% - Акцент5 42 2 2 2" xfId="7525"/>
    <cellStyle name="20% - Акцент5 42 2 3" xfId="7526"/>
    <cellStyle name="20% - Акцент5 42 3" xfId="7527"/>
    <cellStyle name="20% - Акцент5 42 3 2" xfId="7528"/>
    <cellStyle name="20% - Акцент5 42 3 2 2" xfId="7529"/>
    <cellStyle name="20% - Акцент5 42 3 3" xfId="7530"/>
    <cellStyle name="20% - Акцент5 42 4" xfId="7531"/>
    <cellStyle name="20% - Акцент5 42 4 2" xfId="7532"/>
    <cellStyle name="20% - Акцент5 42 5" xfId="7533"/>
    <cellStyle name="20% - Акцент5 43" xfId="7534"/>
    <cellStyle name="20% - Акцент5 43 2" xfId="7535"/>
    <cellStyle name="20% - Акцент5 43 2 2" xfId="7536"/>
    <cellStyle name="20% - Акцент5 43 2 2 2" xfId="7537"/>
    <cellStyle name="20% - Акцент5 43 2 3" xfId="7538"/>
    <cellStyle name="20% - Акцент5 43 3" xfId="7539"/>
    <cellStyle name="20% - Акцент5 43 3 2" xfId="7540"/>
    <cellStyle name="20% - Акцент5 43 3 2 2" xfId="7541"/>
    <cellStyle name="20% - Акцент5 43 3 3" xfId="7542"/>
    <cellStyle name="20% - Акцент5 43 4" xfId="7543"/>
    <cellStyle name="20% - Акцент5 43 4 2" xfId="7544"/>
    <cellStyle name="20% - Акцент5 43 5" xfId="7545"/>
    <cellStyle name="20% - Акцент5 44" xfId="7546"/>
    <cellStyle name="20% - Акцент5 44 2" xfId="7547"/>
    <cellStyle name="20% - Акцент5 44 2 2" xfId="7548"/>
    <cellStyle name="20% - Акцент5 44 2 2 2" xfId="7549"/>
    <cellStyle name="20% - Акцент5 44 2 3" xfId="7550"/>
    <cellStyle name="20% - Акцент5 44 3" xfId="7551"/>
    <cellStyle name="20% - Акцент5 44 3 2" xfId="7552"/>
    <cellStyle name="20% - Акцент5 44 3 2 2" xfId="7553"/>
    <cellStyle name="20% - Акцент5 44 3 3" xfId="7554"/>
    <cellStyle name="20% - Акцент5 44 4" xfId="7555"/>
    <cellStyle name="20% - Акцент5 44 4 2" xfId="7556"/>
    <cellStyle name="20% - Акцент5 44 5" xfId="7557"/>
    <cellStyle name="20% - Акцент5 45" xfId="7558"/>
    <cellStyle name="20% - Акцент5 45 2" xfId="7559"/>
    <cellStyle name="20% - Акцент5 45 2 2" xfId="7560"/>
    <cellStyle name="20% - Акцент5 45 2 2 2" xfId="7561"/>
    <cellStyle name="20% - Акцент5 45 2 3" xfId="7562"/>
    <cellStyle name="20% - Акцент5 45 3" xfId="7563"/>
    <cellStyle name="20% - Акцент5 45 3 2" xfId="7564"/>
    <cellStyle name="20% - Акцент5 45 3 2 2" xfId="7565"/>
    <cellStyle name="20% - Акцент5 45 3 3" xfId="7566"/>
    <cellStyle name="20% - Акцент5 45 4" xfId="7567"/>
    <cellStyle name="20% - Акцент5 45 4 2" xfId="7568"/>
    <cellStyle name="20% - Акцент5 45 5" xfId="7569"/>
    <cellStyle name="20% - Акцент5 46" xfId="7570"/>
    <cellStyle name="20% - Акцент5 46 2" xfId="7571"/>
    <cellStyle name="20% - Акцент5 46 2 2" xfId="7572"/>
    <cellStyle name="20% - Акцент5 46 2 2 2" xfId="7573"/>
    <cellStyle name="20% - Акцент5 46 2 3" xfId="7574"/>
    <cellStyle name="20% - Акцент5 46 3" xfId="7575"/>
    <cellStyle name="20% - Акцент5 46 3 2" xfId="7576"/>
    <cellStyle name="20% - Акцент5 46 3 2 2" xfId="7577"/>
    <cellStyle name="20% - Акцент5 46 3 3" xfId="7578"/>
    <cellStyle name="20% - Акцент5 46 4" xfId="7579"/>
    <cellStyle name="20% - Акцент5 46 4 2" xfId="7580"/>
    <cellStyle name="20% - Акцент5 46 5" xfId="7581"/>
    <cellStyle name="20% - Акцент5 47" xfId="7582"/>
    <cellStyle name="20% - Акцент5 47 2" xfId="7583"/>
    <cellStyle name="20% - Акцент5 47 2 2" xfId="7584"/>
    <cellStyle name="20% - Акцент5 47 2 2 2" xfId="7585"/>
    <cellStyle name="20% - Акцент5 47 2 3" xfId="7586"/>
    <cellStyle name="20% - Акцент5 47 3" xfId="7587"/>
    <cellStyle name="20% - Акцент5 47 3 2" xfId="7588"/>
    <cellStyle name="20% - Акцент5 47 3 2 2" xfId="7589"/>
    <cellStyle name="20% - Акцент5 47 3 3" xfId="7590"/>
    <cellStyle name="20% - Акцент5 47 4" xfId="7591"/>
    <cellStyle name="20% - Акцент5 47 4 2" xfId="7592"/>
    <cellStyle name="20% - Акцент5 47 5" xfId="7593"/>
    <cellStyle name="20% - Акцент5 48" xfId="7594"/>
    <cellStyle name="20% - Акцент5 48 2" xfId="7595"/>
    <cellStyle name="20% - Акцент5 48 2 2" xfId="7596"/>
    <cellStyle name="20% - Акцент5 48 2 2 2" xfId="7597"/>
    <cellStyle name="20% - Акцент5 48 2 3" xfId="7598"/>
    <cellStyle name="20% - Акцент5 48 3" xfId="7599"/>
    <cellStyle name="20% - Акцент5 48 3 2" xfId="7600"/>
    <cellStyle name="20% - Акцент5 48 3 2 2" xfId="7601"/>
    <cellStyle name="20% - Акцент5 48 3 3" xfId="7602"/>
    <cellStyle name="20% - Акцент5 48 4" xfId="7603"/>
    <cellStyle name="20% - Акцент5 48 4 2" xfId="7604"/>
    <cellStyle name="20% - Акцент5 48 5" xfId="7605"/>
    <cellStyle name="20% - Акцент5 49" xfId="7606"/>
    <cellStyle name="20% - Акцент5 49 2" xfId="7607"/>
    <cellStyle name="20% - Акцент5 49 2 2" xfId="7608"/>
    <cellStyle name="20% - Акцент5 49 2 2 2" xfId="7609"/>
    <cellStyle name="20% - Акцент5 49 2 3" xfId="7610"/>
    <cellStyle name="20% - Акцент5 49 3" xfId="7611"/>
    <cellStyle name="20% - Акцент5 49 3 2" xfId="7612"/>
    <cellStyle name="20% - Акцент5 49 3 2 2" xfId="7613"/>
    <cellStyle name="20% - Акцент5 49 3 3" xfId="7614"/>
    <cellStyle name="20% - Акцент5 49 4" xfId="7615"/>
    <cellStyle name="20% - Акцент5 49 4 2" xfId="7616"/>
    <cellStyle name="20% - Акцент5 49 5" xfId="7617"/>
    <cellStyle name="20% - Акцент5 5" xfId="7618"/>
    <cellStyle name="20% - Акцент5 5 2" xfId="7619"/>
    <cellStyle name="20% - Акцент5 5 2 2" xfId="7620"/>
    <cellStyle name="20% - Акцент5 5 2 2 2" xfId="7621"/>
    <cellStyle name="20% - Акцент5 5 2 2 2 2" xfId="7622"/>
    <cellStyle name="20% - Акцент5 5 2 2 3" xfId="7623"/>
    <cellStyle name="20% - Акцент5 5 2 3" xfId="7624"/>
    <cellStyle name="20% - Акцент5 5 2 3 2" xfId="7625"/>
    <cellStyle name="20% - Акцент5 5 2 3 2 2" xfId="7626"/>
    <cellStyle name="20% - Акцент5 5 2 3 3" xfId="7627"/>
    <cellStyle name="20% - Акцент5 5 2 4" xfId="7628"/>
    <cellStyle name="20% - Акцент5 5 2 4 2" xfId="7629"/>
    <cellStyle name="20% - Акцент5 5 2 5" xfId="7630"/>
    <cellStyle name="20% - Акцент5 5 3" xfId="7631"/>
    <cellStyle name="20% - Акцент5 5 3 2" xfId="7632"/>
    <cellStyle name="20% - Акцент5 5 3 2 2" xfId="7633"/>
    <cellStyle name="20% - Акцент5 5 3 2 2 2" xfId="7634"/>
    <cellStyle name="20% - Акцент5 5 3 2 3" xfId="7635"/>
    <cellStyle name="20% - Акцент5 5 3 3" xfId="7636"/>
    <cellStyle name="20% - Акцент5 5 3 3 2" xfId="7637"/>
    <cellStyle name="20% - Акцент5 5 3 3 2 2" xfId="7638"/>
    <cellStyle name="20% - Акцент5 5 3 3 3" xfId="7639"/>
    <cellStyle name="20% - Акцент5 5 3 4" xfId="7640"/>
    <cellStyle name="20% - Акцент5 5 3 4 2" xfId="7641"/>
    <cellStyle name="20% - Акцент5 5 3 5" xfId="7642"/>
    <cellStyle name="20% - Акцент5 5 4" xfId="7643"/>
    <cellStyle name="20% - Акцент5 5 4 2" xfId="7644"/>
    <cellStyle name="20% - Акцент5 5 4 2 2" xfId="7645"/>
    <cellStyle name="20% - Акцент5 5 4 2 2 2" xfId="7646"/>
    <cellStyle name="20% - Акцент5 5 4 2 3" xfId="7647"/>
    <cellStyle name="20% - Акцент5 5 4 3" xfId="7648"/>
    <cellStyle name="20% - Акцент5 5 4 3 2" xfId="7649"/>
    <cellStyle name="20% - Акцент5 5 4 3 2 2" xfId="7650"/>
    <cellStyle name="20% - Акцент5 5 4 3 3" xfId="7651"/>
    <cellStyle name="20% - Акцент5 5 4 4" xfId="7652"/>
    <cellStyle name="20% - Акцент5 5 4 4 2" xfId="7653"/>
    <cellStyle name="20% - Акцент5 5 4 5" xfId="7654"/>
    <cellStyle name="20% - Акцент5 5 5" xfId="7655"/>
    <cellStyle name="20% - Акцент5 5 5 2" xfId="7656"/>
    <cellStyle name="20% - Акцент5 5 5 2 2" xfId="7657"/>
    <cellStyle name="20% - Акцент5 5 5 2 2 2" xfId="7658"/>
    <cellStyle name="20% - Акцент5 5 5 2 3" xfId="7659"/>
    <cellStyle name="20% - Акцент5 5 5 3" xfId="7660"/>
    <cellStyle name="20% - Акцент5 5 5 3 2" xfId="7661"/>
    <cellStyle name="20% - Акцент5 5 5 3 2 2" xfId="7662"/>
    <cellStyle name="20% - Акцент5 5 5 3 3" xfId="7663"/>
    <cellStyle name="20% - Акцент5 5 5 4" xfId="7664"/>
    <cellStyle name="20% - Акцент5 5 5 4 2" xfId="7665"/>
    <cellStyle name="20% - Акцент5 5 5 5" xfId="7666"/>
    <cellStyle name="20% - Акцент5 5 6" xfId="7667"/>
    <cellStyle name="20% - Акцент5 5 6 2" xfId="7668"/>
    <cellStyle name="20% - Акцент5 5 6 2 2" xfId="7669"/>
    <cellStyle name="20% - Акцент5 5 6 3" xfId="7670"/>
    <cellStyle name="20% - Акцент5 5 7" xfId="7671"/>
    <cellStyle name="20% - Акцент5 5 7 2" xfId="7672"/>
    <cellStyle name="20% - Акцент5 5 7 2 2" xfId="7673"/>
    <cellStyle name="20% - Акцент5 5 7 3" xfId="7674"/>
    <cellStyle name="20% - Акцент5 5 8" xfId="7675"/>
    <cellStyle name="20% - Акцент5 5 8 2" xfId="7676"/>
    <cellStyle name="20% - Акцент5 5 9" xfId="7677"/>
    <cellStyle name="20% - Акцент5 50" xfId="7678"/>
    <cellStyle name="20% - Акцент5 50 2" xfId="7679"/>
    <cellStyle name="20% - Акцент5 50 2 2" xfId="7680"/>
    <cellStyle name="20% - Акцент5 50 2 2 2" xfId="7681"/>
    <cellStyle name="20% - Акцент5 50 2 3" xfId="7682"/>
    <cellStyle name="20% - Акцент5 50 3" xfId="7683"/>
    <cellStyle name="20% - Акцент5 50 3 2" xfId="7684"/>
    <cellStyle name="20% - Акцент5 50 3 2 2" xfId="7685"/>
    <cellStyle name="20% - Акцент5 50 3 3" xfId="7686"/>
    <cellStyle name="20% - Акцент5 50 4" xfId="7687"/>
    <cellStyle name="20% - Акцент5 50 4 2" xfId="7688"/>
    <cellStyle name="20% - Акцент5 50 5" xfId="7689"/>
    <cellStyle name="20% - Акцент5 51" xfId="7690"/>
    <cellStyle name="20% - Акцент5 51 2" xfId="7691"/>
    <cellStyle name="20% - Акцент5 51 2 2" xfId="7692"/>
    <cellStyle name="20% - Акцент5 51 2 2 2" xfId="7693"/>
    <cellStyle name="20% - Акцент5 51 2 3" xfId="7694"/>
    <cellStyle name="20% - Акцент5 51 3" xfId="7695"/>
    <cellStyle name="20% - Акцент5 51 3 2" xfId="7696"/>
    <cellStyle name="20% - Акцент5 51 3 2 2" xfId="7697"/>
    <cellStyle name="20% - Акцент5 51 3 3" xfId="7698"/>
    <cellStyle name="20% - Акцент5 51 4" xfId="7699"/>
    <cellStyle name="20% - Акцент5 51 4 2" xfId="7700"/>
    <cellStyle name="20% - Акцент5 51 5" xfId="7701"/>
    <cellStyle name="20% - Акцент5 52" xfId="7702"/>
    <cellStyle name="20% - Акцент5 52 2" xfId="7703"/>
    <cellStyle name="20% - Акцент5 52 2 2" xfId="7704"/>
    <cellStyle name="20% - Акцент5 52 2 2 2" xfId="7705"/>
    <cellStyle name="20% - Акцент5 52 2 3" xfId="7706"/>
    <cellStyle name="20% - Акцент5 52 3" xfId="7707"/>
    <cellStyle name="20% - Акцент5 52 3 2" xfId="7708"/>
    <cellStyle name="20% - Акцент5 52 3 2 2" xfId="7709"/>
    <cellStyle name="20% - Акцент5 52 3 3" xfId="7710"/>
    <cellStyle name="20% - Акцент5 52 4" xfId="7711"/>
    <cellStyle name="20% - Акцент5 52 4 2" xfId="7712"/>
    <cellStyle name="20% - Акцент5 52 5" xfId="7713"/>
    <cellStyle name="20% - Акцент5 53" xfId="7714"/>
    <cellStyle name="20% - Акцент5 53 2" xfId="7715"/>
    <cellStyle name="20% - Акцент5 53 2 2" xfId="7716"/>
    <cellStyle name="20% - Акцент5 53 2 2 2" xfId="7717"/>
    <cellStyle name="20% - Акцент5 53 2 3" xfId="7718"/>
    <cellStyle name="20% - Акцент5 53 3" xfId="7719"/>
    <cellStyle name="20% - Акцент5 53 3 2" xfId="7720"/>
    <cellStyle name="20% - Акцент5 53 3 2 2" xfId="7721"/>
    <cellStyle name="20% - Акцент5 53 3 3" xfId="7722"/>
    <cellStyle name="20% - Акцент5 53 4" xfId="7723"/>
    <cellStyle name="20% - Акцент5 53 4 2" xfId="7724"/>
    <cellStyle name="20% - Акцент5 53 5" xfId="7725"/>
    <cellStyle name="20% - Акцент5 54" xfId="7726"/>
    <cellStyle name="20% - Акцент5 54 2" xfId="7727"/>
    <cellStyle name="20% - Акцент5 54 2 2" xfId="7728"/>
    <cellStyle name="20% - Акцент5 54 2 2 2" xfId="7729"/>
    <cellStyle name="20% - Акцент5 54 2 3" xfId="7730"/>
    <cellStyle name="20% - Акцент5 54 3" xfId="7731"/>
    <cellStyle name="20% - Акцент5 54 3 2" xfId="7732"/>
    <cellStyle name="20% - Акцент5 54 3 2 2" xfId="7733"/>
    <cellStyle name="20% - Акцент5 54 3 3" xfId="7734"/>
    <cellStyle name="20% - Акцент5 54 4" xfId="7735"/>
    <cellStyle name="20% - Акцент5 54 4 2" xfId="7736"/>
    <cellStyle name="20% - Акцент5 54 5" xfId="7737"/>
    <cellStyle name="20% - Акцент5 55" xfId="7738"/>
    <cellStyle name="20% - Акцент5 55 2" xfId="7739"/>
    <cellStyle name="20% - Акцент5 55 2 2" xfId="7740"/>
    <cellStyle name="20% - Акцент5 55 2 2 2" xfId="7741"/>
    <cellStyle name="20% - Акцент5 55 2 3" xfId="7742"/>
    <cellStyle name="20% - Акцент5 55 3" xfId="7743"/>
    <cellStyle name="20% - Акцент5 55 3 2" xfId="7744"/>
    <cellStyle name="20% - Акцент5 55 3 2 2" xfId="7745"/>
    <cellStyle name="20% - Акцент5 55 3 3" xfId="7746"/>
    <cellStyle name="20% - Акцент5 55 4" xfId="7747"/>
    <cellStyle name="20% - Акцент5 55 4 2" xfId="7748"/>
    <cellStyle name="20% - Акцент5 55 5" xfId="7749"/>
    <cellStyle name="20% - Акцент5 56" xfId="7750"/>
    <cellStyle name="20% - Акцент5 56 2" xfId="7751"/>
    <cellStyle name="20% - Акцент5 56 2 2" xfId="7752"/>
    <cellStyle name="20% - Акцент5 56 2 2 2" xfId="7753"/>
    <cellStyle name="20% - Акцент5 56 2 3" xfId="7754"/>
    <cellStyle name="20% - Акцент5 56 3" xfId="7755"/>
    <cellStyle name="20% - Акцент5 56 3 2" xfId="7756"/>
    <cellStyle name="20% - Акцент5 56 3 2 2" xfId="7757"/>
    <cellStyle name="20% - Акцент5 56 3 3" xfId="7758"/>
    <cellStyle name="20% - Акцент5 56 4" xfId="7759"/>
    <cellStyle name="20% - Акцент5 56 4 2" xfId="7760"/>
    <cellStyle name="20% - Акцент5 56 5" xfId="7761"/>
    <cellStyle name="20% - Акцент5 57" xfId="7762"/>
    <cellStyle name="20% - Акцент5 57 2" xfId="7763"/>
    <cellStyle name="20% - Акцент5 57 2 2" xfId="7764"/>
    <cellStyle name="20% - Акцент5 57 2 2 2" xfId="7765"/>
    <cellStyle name="20% - Акцент5 57 2 3" xfId="7766"/>
    <cellStyle name="20% - Акцент5 57 3" xfId="7767"/>
    <cellStyle name="20% - Акцент5 57 3 2" xfId="7768"/>
    <cellStyle name="20% - Акцент5 57 3 2 2" xfId="7769"/>
    <cellStyle name="20% - Акцент5 57 3 3" xfId="7770"/>
    <cellStyle name="20% - Акцент5 57 4" xfId="7771"/>
    <cellStyle name="20% - Акцент5 57 4 2" xfId="7772"/>
    <cellStyle name="20% - Акцент5 57 5" xfId="7773"/>
    <cellStyle name="20% - Акцент5 58" xfId="7774"/>
    <cellStyle name="20% - Акцент5 58 2" xfId="7775"/>
    <cellStyle name="20% - Акцент5 58 2 2" xfId="7776"/>
    <cellStyle name="20% - Акцент5 58 2 2 2" xfId="7777"/>
    <cellStyle name="20% - Акцент5 58 2 3" xfId="7778"/>
    <cellStyle name="20% - Акцент5 58 3" xfId="7779"/>
    <cellStyle name="20% - Акцент5 58 3 2" xfId="7780"/>
    <cellStyle name="20% - Акцент5 58 3 2 2" xfId="7781"/>
    <cellStyle name="20% - Акцент5 58 3 3" xfId="7782"/>
    <cellStyle name="20% - Акцент5 58 4" xfId="7783"/>
    <cellStyle name="20% - Акцент5 58 4 2" xfId="7784"/>
    <cellStyle name="20% - Акцент5 58 5" xfId="7785"/>
    <cellStyle name="20% - Акцент5 59" xfId="7786"/>
    <cellStyle name="20% - Акцент5 59 2" xfId="7787"/>
    <cellStyle name="20% - Акцент5 59 2 2" xfId="7788"/>
    <cellStyle name="20% - Акцент5 59 2 2 2" xfId="7789"/>
    <cellStyle name="20% - Акцент5 59 2 3" xfId="7790"/>
    <cellStyle name="20% - Акцент5 59 3" xfId="7791"/>
    <cellStyle name="20% - Акцент5 59 3 2" xfId="7792"/>
    <cellStyle name="20% - Акцент5 59 3 2 2" xfId="7793"/>
    <cellStyle name="20% - Акцент5 59 3 3" xfId="7794"/>
    <cellStyle name="20% - Акцент5 59 4" xfId="7795"/>
    <cellStyle name="20% - Акцент5 59 4 2" xfId="7796"/>
    <cellStyle name="20% - Акцент5 59 5" xfId="7797"/>
    <cellStyle name="20% - Акцент5 6" xfId="7798"/>
    <cellStyle name="20% - Акцент5 6 2" xfId="7799"/>
    <cellStyle name="20% - Акцент5 6 2 2" xfId="7800"/>
    <cellStyle name="20% - Акцент5 6 2 2 2" xfId="7801"/>
    <cellStyle name="20% - Акцент5 6 2 2 2 2" xfId="7802"/>
    <cellStyle name="20% - Акцент5 6 2 2 3" xfId="7803"/>
    <cellStyle name="20% - Акцент5 6 2 3" xfId="7804"/>
    <cellStyle name="20% - Акцент5 6 2 3 2" xfId="7805"/>
    <cellStyle name="20% - Акцент5 6 2 3 2 2" xfId="7806"/>
    <cellStyle name="20% - Акцент5 6 2 3 3" xfId="7807"/>
    <cellStyle name="20% - Акцент5 6 2 4" xfId="7808"/>
    <cellStyle name="20% - Акцент5 6 2 4 2" xfId="7809"/>
    <cellStyle name="20% - Акцент5 6 2 5" xfId="7810"/>
    <cellStyle name="20% - Акцент5 6 3" xfId="7811"/>
    <cellStyle name="20% - Акцент5 6 3 2" xfId="7812"/>
    <cellStyle name="20% - Акцент5 6 3 2 2" xfId="7813"/>
    <cellStyle name="20% - Акцент5 6 3 2 2 2" xfId="7814"/>
    <cellStyle name="20% - Акцент5 6 3 2 3" xfId="7815"/>
    <cellStyle name="20% - Акцент5 6 3 3" xfId="7816"/>
    <cellStyle name="20% - Акцент5 6 3 3 2" xfId="7817"/>
    <cellStyle name="20% - Акцент5 6 3 3 2 2" xfId="7818"/>
    <cellStyle name="20% - Акцент5 6 3 3 3" xfId="7819"/>
    <cellStyle name="20% - Акцент5 6 3 4" xfId="7820"/>
    <cellStyle name="20% - Акцент5 6 3 4 2" xfId="7821"/>
    <cellStyle name="20% - Акцент5 6 3 5" xfId="7822"/>
    <cellStyle name="20% - Акцент5 6 4" xfId="7823"/>
    <cellStyle name="20% - Акцент5 6 4 2" xfId="7824"/>
    <cellStyle name="20% - Акцент5 6 4 2 2" xfId="7825"/>
    <cellStyle name="20% - Акцент5 6 4 2 2 2" xfId="7826"/>
    <cellStyle name="20% - Акцент5 6 4 2 3" xfId="7827"/>
    <cellStyle name="20% - Акцент5 6 4 3" xfId="7828"/>
    <cellStyle name="20% - Акцент5 6 4 3 2" xfId="7829"/>
    <cellStyle name="20% - Акцент5 6 4 3 2 2" xfId="7830"/>
    <cellStyle name="20% - Акцент5 6 4 3 3" xfId="7831"/>
    <cellStyle name="20% - Акцент5 6 4 4" xfId="7832"/>
    <cellStyle name="20% - Акцент5 6 4 4 2" xfId="7833"/>
    <cellStyle name="20% - Акцент5 6 4 5" xfId="7834"/>
    <cellStyle name="20% - Акцент5 6 5" xfId="7835"/>
    <cellStyle name="20% - Акцент5 6 5 2" xfId="7836"/>
    <cellStyle name="20% - Акцент5 6 5 2 2" xfId="7837"/>
    <cellStyle name="20% - Акцент5 6 5 2 2 2" xfId="7838"/>
    <cellStyle name="20% - Акцент5 6 5 2 3" xfId="7839"/>
    <cellStyle name="20% - Акцент5 6 5 3" xfId="7840"/>
    <cellStyle name="20% - Акцент5 6 5 3 2" xfId="7841"/>
    <cellStyle name="20% - Акцент5 6 5 3 2 2" xfId="7842"/>
    <cellStyle name="20% - Акцент5 6 5 3 3" xfId="7843"/>
    <cellStyle name="20% - Акцент5 6 5 4" xfId="7844"/>
    <cellStyle name="20% - Акцент5 6 5 4 2" xfId="7845"/>
    <cellStyle name="20% - Акцент5 6 5 5" xfId="7846"/>
    <cellStyle name="20% - Акцент5 6 6" xfId="7847"/>
    <cellStyle name="20% - Акцент5 6 6 2" xfId="7848"/>
    <cellStyle name="20% - Акцент5 6 6 2 2" xfId="7849"/>
    <cellStyle name="20% - Акцент5 6 6 3" xfId="7850"/>
    <cellStyle name="20% - Акцент5 6 7" xfId="7851"/>
    <cellStyle name="20% - Акцент5 6 7 2" xfId="7852"/>
    <cellStyle name="20% - Акцент5 6 7 2 2" xfId="7853"/>
    <cellStyle name="20% - Акцент5 6 7 3" xfId="7854"/>
    <cellStyle name="20% - Акцент5 6 8" xfId="7855"/>
    <cellStyle name="20% - Акцент5 6 8 2" xfId="7856"/>
    <cellStyle name="20% - Акцент5 6 9" xfId="7857"/>
    <cellStyle name="20% - Акцент5 60" xfId="7858"/>
    <cellStyle name="20% - Акцент5 60 2" xfId="7859"/>
    <cellStyle name="20% - Акцент5 60 2 2" xfId="7860"/>
    <cellStyle name="20% - Акцент5 60 2 2 2" xfId="7861"/>
    <cellStyle name="20% - Акцент5 60 2 3" xfId="7862"/>
    <cellStyle name="20% - Акцент5 60 3" xfId="7863"/>
    <cellStyle name="20% - Акцент5 60 3 2" xfId="7864"/>
    <cellStyle name="20% - Акцент5 60 3 2 2" xfId="7865"/>
    <cellStyle name="20% - Акцент5 60 3 3" xfId="7866"/>
    <cellStyle name="20% - Акцент5 60 4" xfId="7867"/>
    <cellStyle name="20% - Акцент5 60 4 2" xfId="7868"/>
    <cellStyle name="20% - Акцент5 60 5" xfId="7869"/>
    <cellStyle name="20% - Акцент5 61" xfId="7870"/>
    <cellStyle name="20% - Акцент5 61 2" xfId="7871"/>
    <cellStyle name="20% - Акцент5 61 2 2" xfId="7872"/>
    <cellStyle name="20% - Акцент5 61 2 2 2" xfId="7873"/>
    <cellStyle name="20% - Акцент5 61 2 3" xfId="7874"/>
    <cellStyle name="20% - Акцент5 61 3" xfId="7875"/>
    <cellStyle name="20% - Акцент5 61 3 2" xfId="7876"/>
    <cellStyle name="20% - Акцент5 61 3 2 2" xfId="7877"/>
    <cellStyle name="20% - Акцент5 61 3 3" xfId="7878"/>
    <cellStyle name="20% - Акцент5 61 4" xfId="7879"/>
    <cellStyle name="20% - Акцент5 61 4 2" xfId="7880"/>
    <cellStyle name="20% - Акцент5 61 5" xfId="7881"/>
    <cellStyle name="20% - Акцент5 62" xfId="7882"/>
    <cellStyle name="20% - Акцент5 62 2" xfId="7883"/>
    <cellStyle name="20% - Акцент5 62 2 2" xfId="7884"/>
    <cellStyle name="20% - Акцент5 62 2 2 2" xfId="7885"/>
    <cellStyle name="20% - Акцент5 62 2 3" xfId="7886"/>
    <cellStyle name="20% - Акцент5 62 3" xfId="7887"/>
    <cellStyle name="20% - Акцент5 62 3 2" xfId="7888"/>
    <cellStyle name="20% - Акцент5 62 3 2 2" xfId="7889"/>
    <cellStyle name="20% - Акцент5 62 3 3" xfId="7890"/>
    <cellStyle name="20% - Акцент5 62 4" xfId="7891"/>
    <cellStyle name="20% - Акцент5 62 4 2" xfId="7892"/>
    <cellStyle name="20% - Акцент5 62 5" xfId="7893"/>
    <cellStyle name="20% - Акцент5 63" xfId="7894"/>
    <cellStyle name="20% - Акцент5 63 2" xfId="7895"/>
    <cellStyle name="20% - Акцент5 63 2 2" xfId="7896"/>
    <cellStyle name="20% - Акцент5 63 2 2 2" xfId="7897"/>
    <cellStyle name="20% - Акцент5 63 2 3" xfId="7898"/>
    <cellStyle name="20% - Акцент5 63 3" xfId="7899"/>
    <cellStyle name="20% - Акцент5 63 3 2" xfId="7900"/>
    <cellStyle name="20% - Акцент5 63 3 2 2" xfId="7901"/>
    <cellStyle name="20% - Акцент5 63 3 3" xfId="7902"/>
    <cellStyle name="20% - Акцент5 63 4" xfId="7903"/>
    <cellStyle name="20% - Акцент5 63 4 2" xfId="7904"/>
    <cellStyle name="20% - Акцент5 63 5" xfId="7905"/>
    <cellStyle name="20% - Акцент5 64" xfId="7906"/>
    <cellStyle name="20% - Акцент5 64 2" xfId="7907"/>
    <cellStyle name="20% - Акцент5 64 2 2" xfId="7908"/>
    <cellStyle name="20% - Акцент5 64 2 2 2" xfId="7909"/>
    <cellStyle name="20% - Акцент5 64 2 3" xfId="7910"/>
    <cellStyle name="20% - Акцент5 64 3" xfId="7911"/>
    <cellStyle name="20% - Акцент5 64 3 2" xfId="7912"/>
    <cellStyle name="20% - Акцент5 64 3 2 2" xfId="7913"/>
    <cellStyle name="20% - Акцент5 64 3 3" xfId="7914"/>
    <cellStyle name="20% - Акцент5 64 4" xfId="7915"/>
    <cellStyle name="20% - Акцент5 64 4 2" xfId="7916"/>
    <cellStyle name="20% - Акцент5 64 5" xfId="7917"/>
    <cellStyle name="20% - Акцент5 65" xfId="7918"/>
    <cellStyle name="20% - Акцент5 65 2" xfId="7919"/>
    <cellStyle name="20% - Акцент5 65 2 2" xfId="7920"/>
    <cellStyle name="20% - Акцент5 65 2 2 2" xfId="7921"/>
    <cellStyle name="20% - Акцент5 65 2 3" xfId="7922"/>
    <cellStyle name="20% - Акцент5 65 3" xfId="7923"/>
    <cellStyle name="20% - Акцент5 65 3 2" xfId="7924"/>
    <cellStyle name="20% - Акцент5 65 3 2 2" xfId="7925"/>
    <cellStyle name="20% - Акцент5 65 3 3" xfId="7926"/>
    <cellStyle name="20% - Акцент5 65 4" xfId="7927"/>
    <cellStyle name="20% - Акцент5 65 4 2" xfId="7928"/>
    <cellStyle name="20% - Акцент5 65 5" xfId="7929"/>
    <cellStyle name="20% - Акцент5 66" xfId="7930"/>
    <cellStyle name="20% - Акцент5 66 2" xfId="7931"/>
    <cellStyle name="20% - Акцент5 66 2 2" xfId="7932"/>
    <cellStyle name="20% - Акцент5 66 2 2 2" xfId="7933"/>
    <cellStyle name="20% - Акцент5 66 2 3" xfId="7934"/>
    <cellStyle name="20% - Акцент5 66 3" xfId="7935"/>
    <cellStyle name="20% - Акцент5 66 3 2" xfId="7936"/>
    <cellStyle name="20% - Акцент5 66 3 2 2" xfId="7937"/>
    <cellStyle name="20% - Акцент5 66 3 3" xfId="7938"/>
    <cellStyle name="20% - Акцент5 66 4" xfId="7939"/>
    <cellStyle name="20% - Акцент5 66 4 2" xfId="7940"/>
    <cellStyle name="20% - Акцент5 66 5" xfId="7941"/>
    <cellStyle name="20% - Акцент5 67" xfId="7942"/>
    <cellStyle name="20% - Акцент5 67 2" xfId="7943"/>
    <cellStyle name="20% - Акцент5 67 2 2" xfId="7944"/>
    <cellStyle name="20% - Акцент5 67 2 2 2" xfId="7945"/>
    <cellStyle name="20% - Акцент5 67 2 3" xfId="7946"/>
    <cellStyle name="20% - Акцент5 67 3" xfId="7947"/>
    <cellStyle name="20% - Акцент5 67 3 2" xfId="7948"/>
    <cellStyle name="20% - Акцент5 67 3 2 2" xfId="7949"/>
    <cellStyle name="20% - Акцент5 67 3 3" xfId="7950"/>
    <cellStyle name="20% - Акцент5 67 4" xfId="7951"/>
    <cellStyle name="20% - Акцент5 67 4 2" xfId="7952"/>
    <cellStyle name="20% - Акцент5 67 5" xfId="7953"/>
    <cellStyle name="20% - Акцент5 68" xfId="7954"/>
    <cellStyle name="20% - Акцент5 68 2" xfId="7955"/>
    <cellStyle name="20% - Акцент5 68 2 2" xfId="7956"/>
    <cellStyle name="20% - Акцент5 68 2 2 2" xfId="7957"/>
    <cellStyle name="20% - Акцент5 68 2 3" xfId="7958"/>
    <cellStyle name="20% - Акцент5 68 3" xfId="7959"/>
    <cellStyle name="20% - Акцент5 68 3 2" xfId="7960"/>
    <cellStyle name="20% - Акцент5 68 3 2 2" xfId="7961"/>
    <cellStyle name="20% - Акцент5 68 3 3" xfId="7962"/>
    <cellStyle name="20% - Акцент5 68 4" xfId="7963"/>
    <cellStyle name="20% - Акцент5 68 4 2" xfId="7964"/>
    <cellStyle name="20% - Акцент5 68 5" xfId="7965"/>
    <cellStyle name="20% - Акцент5 69" xfId="7966"/>
    <cellStyle name="20% - Акцент5 69 2" xfId="7967"/>
    <cellStyle name="20% - Акцент5 69 2 2" xfId="7968"/>
    <cellStyle name="20% - Акцент5 69 2 2 2" xfId="7969"/>
    <cellStyle name="20% - Акцент5 69 2 3" xfId="7970"/>
    <cellStyle name="20% - Акцент5 69 3" xfId="7971"/>
    <cellStyle name="20% - Акцент5 69 3 2" xfId="7972"/>
    <cellStyle name="20% - Акцент5 69 3 2 2" xfId="7973"/>
    <cellStyle name="20% - Акцент5 69 3 3" xfId="7974"/>
    <cellStyle name="20% - Акцент5 69 4" xfId="7975"/>
    <cellStyle name="20% - Акцент5 69 4 2" xfId="7976"/>
    <cellStyle name="20% - Акцент5 69 5" xfId="7977"/>
    <cellStyle name="20% - Акцент5 7" xfId="7978"/>
    <cellStyle name="20% - Акцент5 7 2" xfId="7979"/>
    <cellStyle name="20% - Акцент5 7 2 2" xfId="7980"/>
    <cellStyle name="20% - Акцент5 7 2 2 2" xfId="7981"/>
    <cellStyle name="20% - Акцент5 7 2 2 2 2" xfId="7982"/>
    <cellStyle name="20% - Акцент5 7 2 2 3" xfId="7983"/>
    <cellStyle name="20% - Акцент5 7 2 3" xfId="7984"/>
    <cellStyle name="20% - Акцент5 7 2 3 2" xfId="7985"/>
    <cellStyle name="20% - Акцент5 7 2 3 2 2" xfId="7986"/>
    <cellStyle name="20% - Акцент5 7 2 3 3" xfId="7987"/>
    <cellStyle name="20% - Акцент5 7 2 4" xfId="7988"/>
    <cellStyle name="20% - Акцент5 7 2 4 2" xfId="7989"/>
    <cellStyle name="20% - Акцент5 7 2 5" xfId="7990"/>
    <cellStyle name="20% - Акцент5 7 3" xfId="7991"/>
    <cellStyle name="20% - Акцент5 7 3 2" xfId="7992"/>
    <cellStyle name="20% - Акцент5 7 3 2 2" xfId="7993"/>
    <cellStyle name="20% - Акцент5 7 3 2 2 2" xfId="7994"/>
    <cellStyle name="20% - Акцент5 7 3 2 3" xfId="7995"/>
    <cellStyle name="20% - Акцент5 7 3 3" xfId="7996"/>
    <cellStyle name="20% - Акцент5 7 3 3 2" xfId="7997"/>
    <cellStyle name="20% - Акцент5 7 3 3 2 2" xfId="7998"/>
    <cellStyle name="20% - Акцент5 7 3 3 3" xfId="7999"/>
    <cellStyle name="20% - Акцент5 7 3 4" xfId="8000"/>
    <cellStyle name="20% - Акцент5 7 3 4 2" xfId="8001"/>
    <cellStyle name="20% - Акцент5 7 3 5" xfId="8002"/>
    <cellStyle name="20% - Акцент5 7 4" xfId="8003"/>
    <cellStyle name="20% - Акцент5 7 4 2" xfId="8004"/>
    <cellStyle name="20% - Акцент5 7 4 2 2" xfId="8005"/>
    <cellStyle name="20% - Акцент5 7 4 2 2 2" xfId="8006"/>
    <cellStyle name="20% - Акцент5 7 4 2 3" xfId="8007"/>
    <cellStyle name="20% - Акцент5 7 4 3" xfId="8008"/>
    <cellStyle name="20% - Акцент5 7 4 3 2" xfId="8009"/>
    <cellStyle name="20% - Акцент5 7 4 3 2 2" xfId="8010"/>
    <cellStyle name="20% - Акцент5 7 4 3 3" xfId="8011"/>
    <cellStyle name="20% - Акцент5 7 4 4" xfId="8012"/>
    <cellStyle name="20% - Акцент5 7 4 4 2" xfId="8013"/>
    <cellStyle name="20% - Акцент5 7 4 5" xfId="8014"/>
    <cellStyle name="20% - Акцент5 7 5" xfId="8015"/>
    <cellStyle name="20% - Акцент5 7 5 2" xfId="8016"/>
    <cellStyle name="20% - Акцент5 7 5 2 2" xfId="8017"/>
    <cellStyle name="20% - Акцент5 7 5 2 2 2" xfId="8018"/>
    <cellStyle name="20% - Акцент5 7 5 2 3" xfId="8019"/>
    <cellStyle name="20% - Акцент5 7 5 3" xfId="8020"/>
    <cellStyle name="20% - Акцент5 7 5 3 2" xfId="8021"/>
    <cellStyle name="20% - Акцент5 7 5 3 2 2" xfId="8022"/>
    <cellStyle name="20% - Акцент5 7 5 3 3" xfId="8023"/>
    <cellStyle name="20% - Акцент5 7 5 4" xfId="8024"/>
    <cellStyle name="20% - Акцент5 7 5 4 2" xfId="8025"/>
    <cellStyle name="20% - Акцент5 7 5 5" xfId="8026"/>
    <cellStyle name="20% - Акцент5 7 6" xfId="8027"/>
    <cellStyle name="20% - Акцент5 7 6 2" xfId="8028"/>
    <cellStyle name="20% - Акцент5 7 6 2 2" xfId="8029"/>
    <cellStyle name="20% - Акцент5 7 6 3" xfId="8030"/>
    <cellStyle name="20% - Акцент5 7 7" xfId="8031"/>
    <cellStyle name="20% - Акцент5 7 7 2" xfId="8032"/>
    <cellStyle name="20% - Акцент5 7 7 2 2" xfId="8033"/>
    <cellStyle name="20% - Акцент5 7 7 3" xfId="8034"/>
    <cellStyle name="20% - Акцент5 7 8" xfId="8035"/>
    <cellStyle name="20% - Акцент5 7 8 2" xfId="8036"/>
    <cellStyle name="20% - Акцент5 7 9" xfId="8037"/>
    <cellStyle name="20% - Акцент5 70" xfId="8038"/>
    <cellStyle name="20% - Акцент5 70 2" xfId="8039"/>
    <cellStyle name="20% - Акцент5 70 2 2" xfId="8040"/>
    <cellStyle name="20% - Акцент5 70 2 2 2" xfId="8041"/>
    <cellStyle name="20% - Акцент5 70 2 3" xfId="8042"/>
    <cellStyle name="20% - Акцент5 70 3" xfId="8043"/>
    <cellStyle name="20% - Акцент5 70 3 2" xfId="8044"/>
    <cellStyle name="20% - Акцент5 70 3 2 2" xfId="8045"/>
    <cellStyle name="20% - Акцент5 70 3 3" xfId="8046"/>
    <cellStyle name="20% - Акцент5 70 4" xfId="8047"/>
    <cellStyle name="20% - Акцент5 70 4 2" xfId="8048"/>
    <cellStyle name="20% - Акцент5 70 5" xfId="8049"/>
    <cellStyle name="20% - Акцент5 71" xfId="8050"/>
    <cellStyle name="20% - Акцент5 71 2" xfId="8051"/>
    <cellStyle name="20% - Акцент5 71 2 2" xfId="8052"/>
    <cellStyle name="20% - Акцент5 71 2 2 2" xfId="8053"/>
    <cellStyle name="20% - Акцент5 71 2 3" xfId="8054"/>
    <cellStyle name="20% - Акцент5 71 3" xfId="8055"/>
    <cellStyle name="20% - Акцент5 71 3 2" xfId="8056"/>
    <cellStyle name="20% - Акцент5 71 3 2 2" xfId="8057"/>
    <cellStyle name="20% - Акцент5 71 3 3" xfId="8058"/>
    <cellStyle name="20% - Акцент5 71 4" xfId="8059"/>
    <cellStyle name="20% - Акцент5 71 4 2" xfId="8060"/>
    <cellStyle name="20% - Акцент5 71 5" xfId="8061"/>
    <cellStyle name="20% - Акцент5 72" xfId="8062"/>
    <cellStyle name="20% - Акцент5 72 2" xfId="8063"/>
    <cellStyle name="20% - Акцент5 72 2 2" xfId="8064"/>
    <cellStyle name="20% - Акцент5 72 2 2 2" xfId="8065"/>
    <cellStyle name="20% - Акцент5 72 2 3" xfId="8066"/>
    <cellStyle name="20% - Акцент5 72 3" xfId="8067"/>
    <cellStyle name="20% - Акцент5 72 3 2" xfId="8068"/>
    <cellStyle name="20% - Акцент5 72 3 2 2" xfId="8069"/>
    <cellStyle name="20% - Акцент5 72 3 3" xfId="8070"/>
    <cellStyle name="20% - Акцент5 72 4" xfId="8071"/>
    <cellStyle name="20% - Акцент5 72 4 2" xfId="8072"/>
    <cellStyle name="20% - Акцент5 72 5" xfId="8073"/>
    <cellStyle name="20% - Акцент5 73" xfId="8074"/>
    <cellStyle name="20% - Акцент5 73 2" xfId="8075"/>
    <cellStyle name="20% - Акцент5 73 2 2" xfId="8076"/>
    <cellStyle name="20% - Акцент5 73 2 2 2" xfId="8077"/>
    <cellStyle name="20% - Акцент5 73 2 3" xfId="8078"/>
    <cellStyle name="20% - Акцент5 73 3" xfId="8079"/>
    <cellStyle name="20% - Акцент5 73 3 2" xfId="8080"/>
    <cellStyle name="20% - Акцент5 73 3 2 2" xfId="8081"/>
    <cellStyle name="20% - Акцент5 73 3 3" xfId="8082"/>
    <cellStyle name="20% - Акцент5 73 4" xfId="8083"/>
    <cellStyle name="20% - Акцент5 73 4 2" xfId="8084"/>
    <cellStyle name="20% - Акцент5 73 5" xfId="8085"/>
    <cellStyle name="20% - Акцент5 74" xfId="8086"/>
    <cellStyle name="20% - Акцент5 74 2" xfId="8087"/>
    <cellStyle name="20% - Акцент5 74 2 2" xfId="8088"/>
    <cellStyle name="20% - Акцент5 74 2 2 2" xfId="8089"/>
    <cellStyle name="20% - Акцент5 74 2 3" xfId="8090"/>
    <cellStyle name="20% - Акцент5 74 3" xfId="8091"/>
    <cellStyle name="20% - Акцент5 74 3 2" xfId="8092"/>
    <cellStyle name="20% - Акцент5 74 3 2 2" xfId="8093"/>
    <cellStyle name="20% - Акцент5 74 3 3" xfId="8094"/>
    <cellStyle name="20% - Акцент5 74 4" xfId="8095"/>
    <cellStyle name="20% - Акцент5 74 4 2" xfId="8096"/>
    <cellStyle name="20% - Акцент5 74 5" xfId="8097"/>
    <cellStyle name="20% - Акцент5 75" xfId="8098"/>
    <cellStyle name="20% - Акцент5 75 2" xfId="8099"/>
    <cellStyle name="20% - Акцент5 75 2 2" xfId="8100"/>
    <cellStyle name="20% - Акцент5 75 2 2 2" xfId="8101"/>
    <cellStyle name="20% - Акцент5 75 2 3" xfId="8102"/>
    <cellStyle name="20% - Акцент5 75 3" xfId="8103"/>
    <cellStyle name="20% - Акцент5 75 3 2" xfId="8104"/>
    <cellStyle name="20% - Акцент5 75 3 2 2" xfId="8105"/>
    <cellStyle name="20% - Акцент5 75 3 3" xfId="8106"/>
    <cellStyle name="20% - Акцент5 75 4" xfId="8107"/>
    <cellStyle name="20% - Акцент5 75 4 2" xfId="8108"/>
    <cellStyle name="20% - Акцент5 75 5" xfId="8109"/>
    <cellStyle name="20% - Акцент5 76" xfId="8110"/>
    <cellStyle name="20% - Акцент5 76 2" xfId="8111"/>
    <cellStyle name="20% - Акцент5 76 2 2" xfId="8112"/>
    <cellStyle name="20% - Акцент5 76 2 2 2" xfId="8113"/>
    <cellStyle name="20% - Акцент5 76 2 3" xfId="8114"/>
    <cellStyle name="20% - Акцент5 76 3" xfId="8115"/>
    <cellStyle name="20% - Акцент5 76 3 2" xfId="8116"/>
    <cellStyle name="20% - Акцент5 76 3 2 2" xfId="8117"/>
    <cellStyle name="20% - Акцент5 76 3 3" xfId="8118"/>
    <cellStyle name="20% - Акцент5 76 4" xfId="8119"/>
    <cellStyle name="20% - Акцент5 76 4 2" xfId="8120"/>
    <cellStyle name="20% - Акцент5 76 5" xfId="8121"/>
    <cellStyle name="20% - Акцент5 77" xfId="8122"/>
    <cellStyle name="20% - Акцент5 77 2" xfId="8123"/>
    <cellStyle name="20% - Акцент5 77 2 2" xfId="8124"/>
    <cellStyle name="20% - Акцент5 77 2 2 2" xfId="8125"/>
    <cellStyle name="20% - Акцент5 77 2 3" xfId="8126"/>
    <cellStyle name="20% - Акцент5 77 3" xfId="8127"/>
    <cellStyle name="20% - Акцент5 77 3 2" xfId="8128"/>
    <cellStyle name="20% - Акцент5 77 3 2 2" xfId="8129"/>
    <cellStyle name="20% - Акцент5 77 3 3" xfId="8130"/>
    <cellStyle name="20% - Акцент5 77 4" xfId="8131"/>
    <cellStyle name="20% - Акцент5 77 4 2" xfId="8132"/>
    <cellStyle name="20% - Акцент5 77 5" xfId="8133"/>
    <cellStyle name="20% - Акцент5 78" xfId="8134"/>
    <cellStyle name="20% - Акцент5 78 2" xfId="8135"/>
    <cellStyle name="20% - Акцент5 78 2 2" xfId="8136"/>
    <cellStyle name="20% - Акцент5 78 2 2 2" xfId="8137"/>
    <cellStyle name="20% - Акцент5 78 2 3" xfId="8138"/>
    <cellStyle name="20% - Акцент5 78 3" xfId="8139"/>
    <cellStyle name="20% - Акцент5 78 3 2" xfId="8140"/>
    <cellStyle name="20% - Акцент5 78 3 2 2" xfId="8141"/>
    <cellStyle name="20% - Акцент5 78 3 3" xfId="8142"/>
    <cellStyle name="20% - Акцент5 78 4" xfId="8143"/>
    <cellStyle name="20% - Акцент5 78 4 2" xfId="8144"/>
    <cellStyle name="20% - Акцент5 78 5" xfId="8145"/>
    <cellStyle name="20% - Акцент5 79" xfId="8146"/>
    <cellStyle name="20% - Акцент5 79 2" xfId="8147"/>
    <cellStyle name="20% - Акцент5 79 2 2" xfId="8148"/>
    <cellStyle name="20% - Акцент5 79 2 2 2" xfId="8149"/>
    <cellStyle name="20% - Акцент5 79 2 3" xfId="8150"/>
    <cellStyle name="20% - Акцент5 79 3" xfId="8151"/>
    <cellStyle name="20% - Акцент5 79 3 2" xfId="8152"/>
    <cellStyle name="20% - Акцент5 79 3 2 2" xfId="8153"/>
    <cellStyle name="20% - Акцент5 79 3 3" xfId="8154"/>
    <cellStyle name="20% - Акцент5 79 4" xfId="8155"/>
    <cellStyle name="20% - Акцент5 79 4 2" xfId="8156"/>
    <cellStyle name="20% - Акцент5 79 5" xfId="8157"/>
    <cellStyle name="20% - Акцент5 8" xfId="8158"/>
    <cellStyle name="20% - Акцент5 8 2" xfId="8159"/>
    <cellStyle name="20% - Акцент5 8 2 2" xfId="8160"/>
    <cellStyle name="20% - Акцент5 8 2 2 2" xfId="8161"/>
    <cellStyle name="20% - Акцент5 8 2 2 2 2" xfId="8162"/>
    <cellStyle name="20% - Акцент5 8 2 2 3" xfId="8163"/>
    <cellStyle name="20% - Акцент5 8 2 3" xfId="8164"/>
    <cellStyle name="20% - Акцент5 8 2 3 2" xfId="8165"/>
    <cellStyle name="20% - Акцент5 8 2 3 2 2" xfId="8166"/>
    <cellStyle name="20% - Акцент5 8 2 3 3" xfId="8167"/>
    <cellStyle name="20% - Акцент5 8 2 4" xfId="8168"/>
    <cellStyle name="20% - Акцент5 8 2 4 2" xfId="8169"/>
    <cellStyle name="20% - Акцент5 8 2 5" xfId="8170"/>
    <cellStyle name="20% - Акцент5 8 3" xfId="8171"/>
    <cellStyle name="20% - Акцент5 8 3 2" xfId="8172"/>
    <cellStyle name="20% - Акцент5 8 3 2 2" xfId="8173"/>
    <cellStyle name="20% - Акцент5 8 3 2 2 2" xfId="8174"/>
    <cellStyle name="20% - Акцент5 8 3 2 3" xfId="8175"/>
    <cellStyle name="20% - Акцент5 8 3 3" xfId="8176"/>
    <cellStyle name="20% - Акцент5 8 3 3 2" xfId="8177"/>
    <cellStyle name="20% - Акцент5 8 3 3 2 2" xfId="8178"/>
    <cellStyle name="20% - Акцент5 8 3 3 3" xfId="8179"/>
    <cellStyle name="20% - Акцент5 8 3 4" xfId="8180"/>
    <cellStyle name="20% - Акцент5 8 3 4 2" xfId="8181"/>
    <cellStyle name="20% - Акцент5 8 3 5" xfId="8182"/>
    <cellStyle name="20% - Акцент5 8 4" xfId="8183"/>
    <cellStyle name="20% - Акцент5 8 4 2" xfId="8184"/>
    <cellStyle name="20% - Акцент5 8 4 2 2" xfId="8185"/>
    <cellStyle name="20% - Акцент5 8 4 2 2 2" xfId="8186"/>
    <cellStyle name="20% - Акцент5 8 4 2 3" xfId="8187"/>
    <cellStyle name="20% - Акцент5 8 4 3" xfId="8188"/>
    <cellStyle name="20% - Акцент5 8 4 3 2" xfId="8189"/>
    <cellStyle name="20% - Акцент5 8 4 3 2 2" xfId="8190"/>
    <cellStyle name="20% - Акцент5 8 4 3 3" xfId="8191"/>
    <cellStyle name="20% - Акцент5 8 4 4" xfId="8192"/>
    <cellStyle name="20% - Акцент5 8 4 4 2" xfId="8193"/>
    <cellStyle name="20% - Акцент5 8 4 5" xfId="8194"/>
    <cellStyle name="20% - Акцент5 8 5" xfId="8195"/>
    <cellStyle name="20% - Акцент5 8 5 2" xfId="8196"/>
    <cellStyle name="20% - Акцент5 8 5 2 2" xfId="8197"/>
    <cellStyle name="20% - Акцент5 8 5 2 2 2" xfId="8198"/>
    <cellStyle name="20% - Акцент5 8 5 2 3" xfId="8199"/>
    <cellStyle name="20% - Акцент5 8 5 3" xfId="8200"/>
    <cellStyle name="20% - Акцент5 8 5 3 2" xfId="8201"/>
    <cellStyle name="20% - Акцент5 8 5 3 2 2" xfId="8202"/>
    <cellStyle name="20% - Акцент5 8 5 3 3" xfId="8203"/>
    <cellStyle name="20% - Акцент5 8 5 4" xfId="8204"/>
    <cellStyle name="20% - Акцент5 8 5 4 2" xfId="8205"/>
    <cellStyle name="20% - Акцент5 8 5 5" xfId="8206"/>
    <cellStyle name="20% - Акцент5 8 6" xfId="8207"/>
    <cellStyle name="20% - Акцент5 8 6 2" xfId="8208"/>
    <cellStyle name="20% - Акцент5 8 6 2 2" xfId="8209"/>
    <cellStyle name="20% - Акцент5 8 6 3" xfId="8210"/>
    <cellStyle name="20% - Акцент5 8 7" xfId="8211"/>
    <cellStyle name="20% - Акцент5 8 7 2" xfId="8212"/>
    <cellStyle name="20% - Акцент5 8 7 2 2" xfId="8213"/>
    <cellStyle name="20% - Акцент5 8 7 3" xfId="8214"/>
    <cellStyle name="20% - Акцент5 8 8" xfId="8215"/>
    <cellStyle name="20% - Акцент5 8 8 2" xfId="8216"/>
    <cellStyle name="20% - Акцент5 8 9" xfId="8217"/>
    <cellStyle name="20% - Акцент5 80" xfId="8218"/>
    <cellStyle name="20% - Акцент5 80 2" xfId="8219"/>
    <cellStyle name="20% - Акцент5 80 2 2" xfId="8220"/>
    <cellStyle name="20% - Акцент5 80 2 2 2" xfId="8221"/>
    <cellStyle name="20% - Акцент5 80 2 3" xfId="8222"/>
    <cellStyle name="20% - Акцент5 80 3" xfId="8223"/>
    <cellStyle name="20% - Акцент5 80 3 2" xfId="8224"/>
    <cellStyle name="20% - Акцент5 80 3 2 2" xfId="8225"/>
    <cellStyle name="20% - Акцент5 80 3 3" xfId="8226"/>
    <cellStyle name="20% - Акцент5 80 4" xfId="8227"/>
    <cellStyle name="20% - Акцент5 80 4 2" xfId="8228"/>
    <cellStyle name="20% - Акцент5 80 5" xfId="8229"/>
    <cellStyle name="20% - Акцент5 81" xfId="8230"/>
    <cellStyle name="20% - Акцент5 81 2" xfId="8231"/>
    <cellStyle name="20% - Акцент5 81 2 2" xfId="8232"/>
    <cellStyle name="20% - Акцент5 81 2 2 2" xfId="8233"/>
    <cellStyle name="20% - Акцент5 81 2 3" xfId="8234"/>
    <cellStyle name="20% - Акцент5 81 3" xfId="8235"/>
    <cellStyle name="20% - Акцент5 81 3 2" xfId="8236"/>
    <cellStyle name="20% - Акцент5 81 3 2 2" xfId="8237"/>
    <cellStyle name="20% - Акцент5 81 3 3" xfId="8238"/>
    <cellStyle name="20% - Акцент5 81 4" xfId="8239"/>
    <cellStyle name="20% - Акцент5 81 4 2" xfId="8240"/>
    <cellStyle name="20% - Акцент5 81 5" xfId="8241"/>
    <cellStyle name="20% - Акцент5 82" xfId="8242"/>
    <cellStyle name="20% - Акцент5 82 2" xfId="8243"/>
    <cellStyle name="20% - Акцент5 82 2 2" xfId="8244"/>
    <cellStyle name="20% - Акцент5 82 2 2 2" xfId="8245"/>
    <cellStyle name="20% - Акцент5 82 2 3" xfId="8246"/>
    <cellStyle name="20% - Акцент5 82 3" xfId="8247"/>
    <cellStyle name="20% - Акцент5 82 3 2" xfId="8248"/>
    <cellStyle name="20% - Акцент5 82 3 2 2" xfId="8249"/>
    <cellStyle name="20% - Акцент5 82 3 3" xfId="8250"/>
    <cellStyle name="20% - Акцент5 82 4" xfId="8251"/>
    <cellStyle name="20% - Акцент5 82 4 2" xfId="8252"/>
    <cellStyle name="20% - Акцент5 82 5" xfId="8253"/>
    <cellStyle name="20% - Акцент5 83" xfId="8254"/>
    <cellStyle name="20% - Акцент5 83 2" xfId="8255"/>
    <cellStyle name="20% - Акцент5 83 2 2" xfId="8256"/>
    <cellStyle name="20% - Акцент5 83 2 2 2" xfId="8257"/>
    <cellStyle name="20% - Акцент5 83 2 3" xfId="8258"/>
    <cellStyle name="20% - Акцент5 83 3" xfId="8259"/>
    <cellStyle name="20% - Акцент5 83 3 2" xfId="8260"/>
    <cellStyle name="20% - Акцент5 83 3 2 2" xfId="8261"/>
    <cellStyle name="20% - Акцент5 83 3 3" xfId="8262"/>
    <cellStyle name="20% - Акцент5 83 4" xfId="8263"/>
    <cellStyle name="20% - Акцент5 83 4 2" xfId="8264"/>
    <cellStyle name="20% - Акцент5 83 5" xfId="8265"/>
    <cellStyle name="20% - Акцент5 84" xfId="8266"/>
    <cellStyle name="20% - Акцент5 84 2" xfId="8267"/>
    <cellStyle name="20% - Акцент5 84 2 2" xfId="8268"/>
    <cellStyle name="20% - Акцент5 84 2 2 2" xfId="8269"/>
    <cellStyle name="20% - Акцент5 84 2 3" xfId="8270"/>
    <cellStyle name="20% - Акцент5 84 3" xfId="8271"/>
    <cellStyle name="20% - Акцент5 84 3 2" xfId="8272"/>
    <cellStyle name="20% - Акцент5 84 3 2 2" xfId="8273"/>
    <cellStyle name="20% - Акцент5 84 3 3" xfId="8274"/>
    <cellStyle name="20% - Акцент5 84 4" xfId="8275"/>
    <cellStyle name="20% - Акцент5 84 4 2" xfId="8276"/>
    <cellStyle name="20% - Акцент5 84 5" xfId="8277"/>
    <cellStyle name="20% - Акцент5 85" xfId="8278"/>
    <cellStyle name="20% - Акцент5 85 2" xfId="8279"/>
    <cellStyle name="20% - Акцент5 85 2 2" xfId="8280"/>
    <cellStyle name="20% - Акцент5 85 2 2 2" xfId="8281"/>
    <cellStyle name="20% - Акцент5 85 2 3" xfId="8282"/>
    <cellStyle name="20% - Акцент5 85 3" xfId="8283"/>
    <cellStyle name="20% - Акцент5 85 3 2" xfId="8284"/>
    <cellStyle name="20% - Акцент5 85 3 2 2" xfId="8285"/>
    <cellStyle name="20% - Акцент5 85 3 3" xfId="8286"/>
    <cellStyle name="20% - Акцент5 85 4" xfId="8287"/>
    <cellStyle name="20% - Акцент5 85 4 2" xfId="8288"/>
    <cellStyle name="20% - Акцент5 85 5" xfId="8289"/>
    <cellStyle name="20% - Акцент5 86" xfId="8290"/>
    <cellStyle name="20% - Акцент5 86 2" xfId="8291"/>
    <cellStyle name="20% - Акцент5 86 2 2" xfId="8292"/>
    <cellStyle name="20% - Акцент5 86 2 2 2" xfId="8293"/>
    <cellStyle name="20% - Акцент5 86 2 3" xfId="8294"/>
    <cellStyle name="20% - Акцент5 86 3" xfId="8295"/>
    <cellStyle name="20% - Акцент5 86 3 2" xfId="8296"/>
    <cellStyle name="20% - Акцент5 86 3 2 2" xfId="8297"/>
    <cellStyle name="20% - Акцент5 86 3 3" xfId="8298"/>
    <cellStyle name="20% - Акцент5 86 4" xfId="8299"/>
    <cellStyle name="20% - Акцент5 86 4 2" xfId="8300"/>
    <cellStyle name="20% - Акцент5 86 5" xfId="8301"/>
    <cellStyle name="20% - Акцент5 87" xfId="8302"/>
    <cellStyle name="20% - Акцент5 87 2" xfId="8303"/>
    <cellStyle name="20% - Акцент5 87 2 2" xfId="8304"/>
    <cellStyle name="20% - Акцент5 87 2 2 2" xfId="8305"/>
    <cellStyle name="20% - Акцент5 87 2 3" xfId="8306"/>
    <cellStyle name="20% - Акцент5 87 3" xfId="8307"/>
    <cellStyle name="20% - Акцент5 87 3 2" xfId="8308"/>
    <cellStyle name="20% - Акцент5 87 3 2 2" xfId="8309"/>
    <cellStyle name="20% - Акцент5 87 3 3" xfId="8310"/>
    <cellStyle name="20% - Акцент5 87 4" xfId="8311"/>
    <cellStyle name="20% - Акцент5 87 4 2" xfId="8312"/>
    <cellStyle name="20% - Акцент5 87 5" xfId="8313"/>
    <cellStyle name="20% - Акцент5 88" xfId="8314"/>
    <cellStyle name="20% - Акцент5 88 2" xfId="8315"/>
    <cellStyle name="20% - Акцент5 88 2 2" xfId="8316"/>
    <cellStyle name="20% - Акцент5 88 3" xfId="8317"/>
    <cellStyle name="20% - Акцент5 89" xfId="8318"/>
    <cellStyle name="20% - Акцент5 89 2" xfId="8319"/>
    <cellStyle name="20% - Акцент5 89 2 2" xfId="8320"/>
    <cellStyle name="20% - Акцент5 89 3" xfId="8321"/>
    <cellStyle name="20% - Акцент5 9" xfId="8322"/>
    <cellStyle name="20% - Акцент5 9 2" xfId="8323"/>
    <cellStyle name="20% - Акцент5 9 2 2" xfId="8324"/>
    <cellStyle name="20% - Акцент5 9 2 2 2" xfId="8325"/>
    <cellStyle name="20% - Акцент5 9 2 2 2 2" xfId="8326"/>
    <cellStyle name="20% - Акцент5 9 2 2 3" xfId="8327"/>
    <cellStyle name="20% - Акцент5 9 2 3" xfId="8328"/>
    <cellStyle name="20% - Акцент5 9 2 3 2" xfId="8329"/>
    <cellStyle name="20% - Акцент5 9 2 3 2 2" xfId="8330"/>
    <cellStyle name="20% - Акцент5 9 2 3 3" xfId="8331"/>
    <cellStyle name="20% - Акцент5 9 2 4" xfId="8332"/>
    <cellStyle name="20% - Акцент5 9 2 4 2" xfId="8333"/>
    <cellStyle name="20% - Акцент5 9 2 5" xfId="8334"/>
    <cellStyle name="20% - Акцент5 9 3" xfId="8335"/>
    <cellStyle name="20% - Акцент5 9 3 2" xfId="8336"/>
    <cellStyle name="20% - Акцент5 9 3 2 2" xfId="8337"/>
    <cellStyle name="20% - Акцент5 9 3 2 2 2" xfId="8338"/>
    <cellStyle name="20% - Акцент5 9 3 2 3" xfId="8339"/>
    <cellStyle name="20% - Акцент5 9 3 3" xfId="8340"/>
    <cellStyle name="20% - Акцент5 9 3 3 2" xfId="8341"/>
    <cellStyle name="20% - Акцент5 9 3 3 2 2" xfId="8342"/>
    <cellStyle name="20% - Акцент5 9 3 3 3" xfId="8343"/>
    <cellStyle name="20% - Акцент5 9 3 4" xfId="8344"/>
    <cellStyle name="20% - Акцент5 9 3 4 2" xfId="8345"/>
    <cellStyle name="20% - Акцент5 9 3 5" xfId="8346"/>
    <cellStyle name="20% - Акцент5 9 4" xfId="8347"/>
    <cellStyle name="20% - Акцент5 9 4 2" xfId="8348"/>
    <cellStyle name="20% - Акцент5 9 4 2 2" xfId="8349"/>
    <cellStyle name="20% - Акцент5 9 4 2 2 2" xfId="8350"/>
    <cellStyle name="20% - Акцент5 9 4 2 3" xfId="8351"/>
    <cellStyle name="20% - Акцент5 9 4 3" xfId="8352"/>
    <cellStyle name="20% - Акцент5 9 4 3 2" xfId="8353"/>
    <cellStyle name="20% - Акцент5 9 4 3 2 2" xfId="8354"/>
    <cellStyle name="20% - Акцент5 9 4 3 3" xfId="8355"/>
    <cellStyle name="20% - Акцент5 9 4 4" xfId="8356"/>
    <cellStyle name="20% - Акцент5 9 4 4 2" xfId="8357"/>
    <cellStyle name="20% - Акцент5 9 4 5" xfId="8358"/>
    <cellStyle name="20% - Акцент5 9 5" xfId="8359"/>
    <cellStyle name="20% - Акцент5 9 5 2" xfId="8360"/>
    <cellStyle name="20% - Акцент5 9 5 2 2" xfId="8361"/>
    <cellStyle name="20% - Акцент5 9 5 2 2 2" xfId="8362"/>
    <cellStyle name="20% - Акцент5 9 5 2 3" xfId="8363"/>
    <cellStyle name="20% - Акцент5 9 5 3" xfId="8364"/>
    <cellStyle name="20% - Акцент5 9 5 3 2" xfId="8365"/>
    <cellStyle name="20% - Акцент5 9 5 3 2 2" xfId="8366"/>
    <cellStyle name="20% - Акцент5 9 5 3 3" xfId="8367"/>
    <cellStyle name="20% - Акцент5 9 5 4" xfId="8368"/>
    <cellStyle name="20% - Акцент5 9 5 4 2" xfId="8369"/>
    <cellStyle name="20% - Акцент5 9 5 5" xfId="8370"/>
    <cellStyle name="20% - Акцент5 9 6" xfId="8371"/>
    <cellStyle name="20% - Акцент5 9 6 2" xfId="8372"/>
    <cellStyle name="20% - Акцент5 9 6 2 2" xfId="8373"/>
    <cellStyle name="20% - Акцент5 9 6 3" xfId="8374"/>
    <cellStyle name="20% - Акцент5 9 7" xfId="8375"/>
    <cellStyle name="20% - Акцент5 9 7 2" xfId="8376"/>
    <cellStyle name="20% - Акцент5 9 7 2 2" xfId="8377"/>
    <cellStyle name="20% - Акцент5 9 7 3" xfId="8378"/>
    <cellStyle name="20% - Акцент5 9 8" xfId="8379"/>
    <cellStyle name="20% - Акцент5 9 8 2" xfId="8380"/>
    <cellStyle name="20% - Акцент5 9 9" xfId="8381"/>
    <cellStyle name="20% - Акцент5 90" xfId="8382"/>
    <cellStyle name="20% - Акцент5 90 2" xfId="8383"/>
    <cellStyle name="20% - Акцент5 90 2 2" xfId="8384"/>
    <cellStyle name="20% - Акцент5 90 3" xfId="8385"/>
    <cellStyle name="20% - Акцент5 91" xfId="8386"/>
    <cellStyle name="20% - Акцент5 91 2" xfId="8387"/>
    <cellStyle name="20% - Акцент5 91 2 2" xfId="8388"/>
    <cellStyle name="20% - Акцент5 91 3" xfId="8389"/>
    <cellStyle name="20% - Акцент5 92" xfId="8390"/>
    <cellStyle name="20% - Акцент5 92 2" xfId="8391"/>
    <cellStyle name="20% - Акцент5 92 2 2" xfId="8392"/>
    <cellStyle name="20% - Акцент5 92 3" xfId="8393"/>
    <cellStyle name="20% - Акцент5 93" xfId="8394"/>
    <cellStyle name="20% - Акцент5 93 2" xfId="8395"/>
    <cellStyle name="20% - Акцент5 93 2 2" xfId="8396"/>
    <cellStyle name="20% - Акцент5 93 3" xfId="8397"/>
    <cellStyle name="20% - Акцент5 94" xfId="8398"/>
    <cellStyle name="20% - Акцент5 94 2" xfId="8399"/>
    <cellStyle name="20% - Акцент5 94 2 2" xfId="8400"/>
    <cellStyle name="20% - Акцент5 94 3" xfId="8401"/>
    <cellStyle name="20% - Акцент5 95" xfId="8402"/>
    <cellStyle name="20% - Акцент5 95 2" xfId="8403"/>
    <cellStyle name="20% - Акцент5 95 2 2" xfId="8404"/>
    <cellStyle name="20% - Акцент5 95 3" xfId="8405"/>
    <cellStyle name="20% - Акцент5 96" xfId="8406"/>
    <cellStyle name="20% - Акцент5 96 2" xfId="8407"/>
    <cellStyle name="20% - Акцент5 96 2 2" xfId="8408"/>
    <cellStyle name="20% - Акцент5 96 3" xfId="8409"/>
    <cellStyle name="20% - Акцент5 97" xfId="8410"/>
    <cellStyle name="20% - Акцент5 97 2" xfId="8411"/>
    <cellStyle name="20% - Акцент5 97 2 2" xfId="8412"/>
    <cellStyle name="20% - Акцент5 97 3" xfId="8413"/>
    <cellStyle name="20% - Акцент5 98" xfId="8414"/>
    <cellStyle name="20% - Акцент5 98 2" xfId="8415"/>
    <cellStyle name="20% - Акцент5 98 2 2" xfId="8416"/>
    <cellStyle name="20% - Акцент5 98 3" xfId="8417"/>
    <cellStyle name="20% - Акцент5 99" xfId="8418"/>
    <cellStyle name="20% - Акцент5 99 2" xfId="8419"/>
    <cellStyle name="20% - Акцент5 99 2 2" xfId="8420"/>
    <cellStyle name="20% - Акцент5 99 3" xfId="8421"/>
    <cellStyle name="20% - Акцент6" xfId="8422" builtinId="50" customBuiltin="1"/>
    <cellStyle name="20% - Акцент6 10" xfId="8423"/>
    <cellStyle name="20% - Акцент6 10 2" xfId="8424"/>
    <cellStyle name="20% - Акцент6 10 2 2" xfId="8425"/>
    <cellStyle name="20% - Акцент6 10 2 2 2" xfId="8426"/>
    <cellStyle name="20% - Акцент6 10 2 3" xfId="8427"/>
    <cellStyle name="20% - Акцент6 10 3" xfId="8428"/>
    <cellStyle name="20% - Акцент6 10 3 2" xfId="8429"/>
    <cellStyle name="20% - Акцент6 10 3 2 2" xfId="8430"/>
    <cellStyle name="20% - Акцент6 10 3 3" xfId="8431"/>
    <cellStyle name="20% - Акцент6 10 4" xfId="8432"/>
    <cellStyle name="20% - Акцент6 10 4 2" xfId="8433"/>
    <cellStyle name="20% - Акцент6 10 5" xfId="8434"/>
    <cellStyle name="20% - Акцент6 100" xfId="8435"/>
    <cellStyle name="20% - Акцент6 100 2" xfId="8436"/>
    <cellStyle name="20% - Акцент6 100 2 2" xfId="8437"/>
    <cellStyle name="20% - Акцент6 100 3" xfId="8438"/>
    <cellStyle name="20% - Акцент6 101" xfId="8439"/>
    <cellStyle name="20% - Акцент6 101 2" xfId="8440"/>
    <cellStyle name="20% - Акцент6 101 2 2" xfId="8441"/>
    <cellStyle name="20% - Акцент6 101 3" xfId="8442"/>
    <cellStyle name="20% - Акцент6 102" xfId="8443"/>
    <cellStyle name="20% - Акцент6 102 2" xfId="8444"/>
    <cellStyle name="20% - Акцент6 102 2 2" xfId="8445"/>
    <cellStyle name="20% - Акцент6 102 3" xfId="8446"/>
    <cellStyle name="20% - Акцент6 103" xfId="8447"/>
    <cellStyle name="20% - Акцент6 103 2" xfId="8448"/>
    <cellStyle name="20% - Акцент6 103 2 2" xfId="8449"/>
    <cellStyle name="20% - Акцент6 103 3" xfId="8450"/>
    <cellStyle name="20% - Акцент6 104" xfId="8451"/>
    <cellStyle name="20% - Акцент6 104 2" xfId="8452"/>
    <cellStyle name="20% - Акцент6 104 2 2" xfId="8453"/>
    <cellStyle name="20% - Акцент6 104 3" xfId="8454"/>
    <cellStyle name="20% - Акцент6 105" xfId="8455"/>
    <cellStyle name="20% - Акцент6 105 2" xfId="8456"/>
    <cellStyle name="20% - Акцент6 105 2 2" xfId="8457"/>
    <cellStyle name="20% - Акцент6 105 3" xfId="8458"/>
    <cellStyle name="20% - Акцент6 106" xfId="8459"/>
    <cellStyle name="20% - Акцент6 106 2" xfId="8460"/>
    <cellStyle name="20% - Акцент6 106 2 2" xfId="8461"/>
    <cellStyle name="20% - Акцент6 106 3" xfId="8462"/>
    <cellStyle name="20% - Акцент6 107" xfId="8463"/>
    <cellStyle name="20% - Акцент6 107 2" xfId="8464"/>
    <cellStyle name="20% - Акцент6 107 2 2" xfId="8465"/>
    <cellStyle name="20% - Акцент6 107 3" xfId="8466"/>
    <cellStyle name="20% - Акцент6 108" xfId="8467"/>
    <cellStyle name="20% - Акцент6 108 2" xfId="8468"/>
    <cellStyle name="20% - Акцент6 108 2 2" xfId="8469"/>
    <cellStyle name="20% - Акцент6 108 3" xfId="8470"/>
    <cellStyle name="20% - Акцент6 109" xfId="8471"/>
    <cellStyle name="20% - Акцент6 109 2" xfId="8472"/>
    <cellStyle name="20% - Акцент6 109 2 2" xfId="8473"/>
    <cellStyle name="20% - Акцент6 109 3" xfId="8474"/>
    <cellStyle name="20% - Акцент6 11" xfId="8475"/>
    <cellStyle name="20% - Акцент6 11 2" xfId="8476"/>
    <cellStyle name="20% - Акцент6 11 2 2" xfId="8477"/>
    <cellStyle name="20% - Акцент6 11 2 2 2" xfId="8478"/>
    <cellStyle name="20% - Акцент6 11 2 3" xfId="8479"/>
    <cellStyle name="20% - Акцент6 11 3" xfId="8480"/>
    <cellStyle name="20% - Акцент6 11 3 2" xfId="8481"/>
    <cellStyle name="20% - Акцент6 11 3 2 2" xfId="8482"/>
    <cellStyle name="20% - Акцент6 11 3 3" xfId="8483"/>
    <cellStyle name="20% - Акцент6 11 4" xfId="8484"/>
    <cellStyle name="20% - Акцент6 11 4 2" xfId="8485"/>
    <cellStyle name="20% - Акцент6 11 5" xfId="8486"/>
    <cellStyle name="20% - Акцент6 110" xfId="8487"/>
    <cellStyle name="20% - Акцент6 110 2" xfId="8488"/>
    <cellStyle name="20% - Акцент6 110 2 2" xfId="8489"/>
    <cellStyle name="20% - Акцент6 110 3" xfId="8490"/>
    <cellStyle name="20% - Акцент6 111" xfId="8491"/>
    <cellStyle name="20% - Акцент6 111 2" xfId="8492"/>
    <cellStyle name="20% - Акцент6 111 2 2" xfId="8493"/>
    <cellStyle name="20% - Акцент6 111 3" xfId="8494"/>
    <cellStyle name="20% - Акцент6 112" xfId="8495"/>
    <cellStyle name="20% - Акцент6 112 2" xfId="8496"/>
    <cellStyle name="20% - Акцент6 112 2 2" xfId="8497"/>
    <cellStyle name="20% - Акцент6 112 3" xfId="8498"/>
    <cellStyle name="20% - Акцент6 113" xfId="8499"/>
    <cellStyle name="20% - Акцент6 113 2" xfId="8500"/>
    <cellStyle name="20% - Акцент6 113 2 2" xfId="8501"/>
    <cellStyle name="20% - Акцент6 113 3" xfId="8502"/>
    <cellStyle name="20% - Акцент6 114" xfId="8503"/>
    <cellStyle name="20% - Акцент6 114 2" xfId="8504"/>
    <cellStyle name="20% - Акцент6 114 2 2" xfId="8505"/>
    <cellStyle name="20% - Акцент6 114 3" xfId="8506"/>
    <cellStyle name="20% - Акцент6 115" xfId="8507"/>
    <cellStyle name="20% - Акцент6 115 2" xfId="8508"/>
    <cellStyle name="20% - Акцент6 115 2 2" xfId="8509"/>
    <cellStyle name="20% - Акцент6 115 3" xfId="8510"/>
    <cellStyle name="20% - Акцент6 116" xfId="8511"/>
    <cellStyle name="20% - Акцент6 116 2" xfId="8512"/>
    <cellStyle name="20% - Акцент6 116 2 2" xfId="8513"/>
    <cellStyle name="20% - Акцент6 116 3" xfId="8514"/>
    <cellStyle name="20% - Акцент6 117" xfId="8515"/>
    <cellStyle name="20% - Акцент6 117 2" xfId="8516"/>
    <cellStyle name="20% - Акцент6 117 2 2" xfId="8517"/>
    <cellStyle name="20% - Акцент6 117 3" xfId="8518"/>
    <cellStyle name="20% - Акцент6 118" xfId="8519"/>
    <cellStyle name="20% - Акцент6 118 2" xfId="8520"/>
    <cellStyle name="20% - Акцент6 118 2 2" xfId="8521"/>
    <cellStyle name="20% - Акцент6 118 3" xfId="8522"/>
    <cellStyle name="20% - Акцент6 119" xfId="8523"/>
    <cellStyle name="20% - Акцент6 119 2" xfId="8524"/>
    <cellStyle name="20% - Акцент6 119 2 2" xfId="8525"/>
    <cellStyle name="20% - Акцент6 119 3" xfId="8526"/>
    <cellStyle name="20% - Акцент6 12" xfId="8527"/>
    <cellStyle name="20% - Акцент6 12 2" xfId="8528"/>
    <cellStyle name="20% - Акцент6 12 2 2" xfId="8529"/>
    <cellStyle name="20% - Акцент6 12 2 2 2" xfId="8530"/>
    <cellStyle name="20% - Акцент6 12 2 3" xfId="8531"/>
    <cellStyle name="20% - Акцент6 12 3" xfId="8532"/>
    <cellStyle name="20% - Акцент6 12 3 2" xfId="8533"/>
    <cellStyle name="20% - Акцент6 12 3 2 2" xfId="8534"/>
    <cellStyle name="20% - Акцент6 12 3 3" xfId="8535"/>
    <cellStyle name="20% - Акцент6 12 4" xfId="8536"/>
    <cellStyle name="20% - Акцент6 12 4 2" xfId="8537"/>
    <cellStyle name="20% - Акцент6 12 5" xfId="8538"/>
    <cellStyle name="20% - Акцент6 120" xfId="8539"/>
    <cellStyle name="20% - Акцент6 120 2" xfId="8540"/>
    <cellStyle name="20% - Акцент6 120 2 2" xfId="8541"/>
    <cellStyle name="20% - Акцент6 120 3" xfId="8542"/>
    <cellStyle name="20% - Акцент6 121" xfId="8543"/>
    <cellStyle name="20% - Акцент6 121 2" xfId="8544"/>
    <cellStyle name="20% - Акцент6 121 2 2" xfId="8545"/>
    <cellStyle name="20% - Акцент6 121 3" xfId="8546"/>
    <cellStyle name="20% - Акцент6 122" xfId="8547"/>
    <cellStyle name="20% - Акцент6 122 2" xfId="8548"/>
    <cellStyle name="20% - Акцент6 122 2 2" xfId="8549"/>
    <cellStyle name="20% - Акцент6 122 3" xfId="8550"/>
    <cellStyle name="20% - Акцент6 123" xfId="8551"/>
    <cellStyle name="20% - Акцент6 123 2" xfId="8552"/>
    <cellStyle name="20% - Акцент6 123 2 2" xfId="8553"/>
    <cellStyle name="20% - Акцент6 123 3" xfId="8554"/>
    <cellStyle name="20% - Акцент6 124" xfId="8555"/>
    <cellStyle name="20% - Акцент6 124 2" xfId="8556"/>
    <cellStyle name="20% - Акцент6 124 2 2" xfId="8557"/>
    <cellStyle name="20% - Акцент6 124 3" xfId="8558"/>
    <cellStyle name="20% - Акцент6 125" xfId="8559"/>
    <cellStyle name="20% - Акцент6 125 2" xfId="8560"/>
    <cellStyle name="20% - Акцент6 125 2 2" xfId="8561"/>
    <cellStyle name="20% - Акцент6 125 3" xfId="8562"/>
    <cellStyle name="20% - Акцент6 126" xfId="8563"/>
    <cellStyle name="20% - Акцент6 126 2" xfId="8564"/>
    <cellStyle name="20% - Акцент6 126 2 2" xfId="8565"/>
    <cellStyle name="20% - Акцент6 126 3" xfId="8566"/>
    <cellStyle name="20% - Акцент6 127" xfId="8567"/>
    <cellStyle name="20% - Акцент6 127 2" xfId="8568"/>
    <cellStyle name="20% - Акцент6 127 2 2" xfId="8569"/>
    <cellStyle name="20% - Акцент6 127 3" xfId="8570"/>
    <cellStyle name="20% - Акцент6 128" xfId="8571"/>
    <cellStyle name="20% - Акцент6 128 2" xfId="8572"/>
    <cellStyle name="20% - Акцент6 128 2 2" xfId="8573"/>
    <cellStyle name="20% - Акцент6 128 3" xfId="8574"/>
    <cellStyle name="20% - Акцент6 129" xfId="8575"/>
    <cellStyle name="20% - Акцент6 129 2" xfId="8576"/>
    <cellStyle name="20% - Акцент6 129 2 2" xfId="8577"/>
    <cellStyle name="20% - Акцент6 129 3" xfId="8578"/>
    <cellStyle name="20% - Акцент6 13" xfId="8579"/>
    <cellStyle name="20% - Акцент6 13 2" xfId="8580"/>
    <cellStyle name="20% - Акцент6 13 2 2" xfId="8581"/>
    <cellStyle name="20% - Акцент6 13 2 2 2" xfId="8582"/>
    <cellStyle name="20% - Акцент6 13 2 3" xfId="8583"/>
    <cellStyle name="20% - Акцент6 13 3" xfId="8584"/>
    <cellStyle name="20% - Акцент6 13 3 2" xfId="8585"/>
    <cellStyle name="20% - Акцент6 13 3 2 2" xfId="8586"/>
    <cellStyle name="20% - Акцент6 13 3 3" xfId="8587"/>
    <cellStyle name="20% - Акцент6 13 4" xfId="8588"/>
    <cellStyle name="20% - Акцент6 13 4 2" xfId="8589"/>
    <cellStyle name="20% - Акцент6 13 5" xfId="8590"/>
    <cellStyle name="20% - Акцент6 130" xfId="8591"/>
    <cellStyle name="20% - Акцент6 130 2" xfId="8592"/>
    <cellStyle name="20% - Акцент6 130 2 2" xfId="8593"/>
    <cellStyle name="20% - Акцент6 130 3" xfId="8594"/>
    <cellStyle name="20% - Акцент6 131" xfId="8595"/>
    <cellStyle name="20% - Акцент6 131 2" xfId="8596"/>
    <cellStyle name="20% - Акцент6 131 2 2" xfId="8597"/>
    <cellStyle name="20% - Акцент6 131 3" xfId="8598"/>
    <cellStyle name="20% - Акцент6 132" xfId="8599"/>
    <cellStyle name="20% - Акцент6 132 2" xfId="8600"/>
    <cellStyle name="20% - Акцент6 132 2 2" xfId="8601"/>
    <cellStyle name="20% - Акцент6 132 3" xfId="8602"/>
    <cellStyle name="20% - Акцент6 133" xfId="8603"/>
    <cellStyle name="20% - Акцент6 133 2" xfId="8604"/>
    <cellStyle name="20% - Акцент6 133 2 2" xfId="8605"/>
    <cellStyle name="20% - Акцент6 133 3" xfId="8606"/>
    <cellStyle name="20% - Акцент6 134" xfId="8607"/>
    <cellStyle name="20% - Акцент6 134 2" xfId="8608"/>
    <cellStyle name="20% - Акцент6 134 2 2" xfId="8609"/>
    <cellStyle name="20% - Акцент6 134 3" xfId="8610"/>
    <cellStyle name="20% - Акцент6 135" xfId="8611"/>
    <cellStyle name="20% - Акцент6 135 2" xfId="8612"/>
    <cellStyle name="20% - Акцент6 135 2 2" xfId="8613"/>
    <cellStyle name="20% - Акцент6 135 3" xfId="8614"/>
    <cellStyle name="20% - Акцент6 136" xfId="8615"/>
    <cellStyle name="20% - Акцент6 136 2" xfId="8616"/>
    <cellStyle name="20% - Акцент6 136 2 2" xfId="8617"/>
    <cellStyle name="20% - Акцент6 136 3" xfId="8618"/>
    <cellStyle name="20% - Акцент6 137" xfId="8619"/>
    <cellStyle name="20% - Акцент6 138" xfId="8620"/>
    <cellStyle name="20% - Акцент6 14" xfId="8621"/>
    <cellStyle name="20% - Акцент6 14 2" xfId="8622"/>
    <cellStyle name="20% - Акцент6 14 2 2" xfId="8623"/>
    <cellStyle name="20% - Акцент6 14 2 2 2" xfId="8624"/>
    <cellStyle name="20% - Акцент6 14 2 3" xfId="8625"/>
    <cellStyle name="20% - Акцент6 14 3" xfId="8626"/>
    <cellStyle name="20% - Акцент6 14 3 2" xfId="8627"/>
    <cellStyle name="20% - Акцент6 14 3 2 2" xfId="8628"/>
    <cellStyle name="20% - Акцент6 14 3 3" xfId="8629"/>
    <cellStyle name="20% - Акцент6 14 4" xfId="8630"/>
    <cellStyle name="20% - Акцент6 14 4 2" xfId="8631"/>
    <cellStyle name="20% - Акцент6 14 5" xfId="8632"/>
    <cellStyle name="20% - Акцент6 15" xfId="8633"/>
    <cellStyle name="20% - Акцент6 15 2" xfId="8634"/>
    <cellStyle name="20% - Акцент6 15 2 2" xfId="8635"/>
    <cellStyle name="20% - Акцент6 15 2 2 2" xfId="8636"/>
    <cellStyle name="20% - Акцент6 15 2 3" xfId="8637"/>
    <cellStyle name="20% - Акцент6 15 3" xfId="8638"/>
    <cellStyle name="20% - Акцент6 15 3 2" xfId="8639"/>
    <cellStyle name="20% - Акцент6 15 3 2 2" xfId="8640"/>
    <cellStyle name="20% - Акцент6 15 3 3" xfId="8641"/>
    <cellStyle name="20% - Акцент6 15 4" xfId="8642"/>
    <cellStyle name="20% - Акцент6 15 4 2" xfId="8643"/>
    <cellStyle name="20% - Акцент6 15 5" xfId="8644"/>
    <cellStyle name="20% - Акцент6 16" xfId="8645"/>
    <cellStyle name="20% - Акцент6 16 2" xfId="8646"/>
    <cellStyle name="20% - Акцент6 16 2 2" xfId="8647"/>
    <cellStyle name="20% - Акцент6 16 2 2 2" xfId="8648"/>
    <cellStyle name="20% - Акцент6 16 2 3" xfId="8649"/>
    <cellStyle name="20% - Акцент6 16 3" xfId="8650"/>
    <cellStyle name="20% - Акцент6 16 3 2" xfId="8651"/>
    <cellStyle name="20% - Акцент6 16 3 2 2" xfId="8652"/>
    <cellStyle name="20% - Акцент6 16 3 3" xfId="8653"/>
    <cellStyle name="20% - Акцент6 16 4" xfId="8654"/>
    <cellStyle name="20% - Акцент6 16 4 2" xfId="8655"/>
    <cellStyle name="20% - Акцент6 16 5" xfId="8656"/>
    <cellStyle name="20% - Акцент6 17" xfId="8657"/>
    <cellStyle name="20% - Акцент6 17 2" xfId="8658"/>
    <cellStyle name="20% - Акцент6 17 2 2" xfId="8659"/>
    <cellStyle name="20% - Акцент6 17 2 2 2" xfId="8660"/>
    <cellStyle name="20% - Акцент6 17 2 3" xfId="8661"/>
    <cellStyle name="20% - Акцент6 17 3" xfId="8662"/>
    <cellStyle name="20% - Акцент6 17 3 2" xfId="8663"/>
    <cellStyle name="20% - Акцент6 17 3 2 2" xfId="8664"/>
    <cellStyle name="20% - Акцент6 17 3 3" xfId="8665"/>
    <cellStyle name="20% - Акцент6 17 4" xfId="8666"/>
    <cellStyle name="20% - Акцент6 17 4 2" xfId="8667"/>
    <cellStyle name="20% - Акцент6 17 5" xfId="8668"/>
    <cellStyle name="20% - Акцент6 18" xfId="8669"/>
    <cellStyle name="20% - Акцент6 18 2" xfId="8670"/>
    <cellStyle name="20% - Акцент6 18 2 2" xfId="8671"/>
    <cellStyle name="20% - Акцент6 18 2 2 2" xfId="8672"/>
    <cellStyle name="20% - Акцент6 18 2 3" xfId="8673"/>
    <cellStyle name="20% - Акцент6 18 3" xfId="8674"/>
    <cellStyle name="20% - Акцент6 18 3 2" xfId="8675"/>
    <cellStyle name="20% - Акцент6 18 3 2 2" xfId="8676"/>
    <cellStyle name="20% - Акцент6 18 3 3" xfId="8677"/>
    <cellStyle name="20% - Акцент6 18 4" xfId="8678"/>
    <cellStyle name="20% - Акцент6 18 4 2" xfId="8679"/>
    <cellStyle name="20% - Акцент6 18 5" xfId="8680"/>
    <cellStyle name="20% - Акцент6 19" xfId="8681"/>
    <cellStyle name="20% - Акцент6 19 2" xfId="8682"/>
    <cellStyle name="20% - Акцент6 19 2 2" xfId="8683"/>
    <cellStyle name="20% - Акцент6 19 2 2 2" xfId="8684"/>
    <cellStyle name="20% - Акцент6 19 2 3" xfId="8685"/>
    <cellStyle name="20% - Акцент6 19 3" xfId="8686"/>
    <cellStyle name="20% - Акцент6 19 3 2" xfId="8687"/>
    <cellStyle name="20% - Акцент6 19 3 2 2" xfId="8688"/>
    <cellStyle name="20% - Акцент6 19 3 3" xfId="8689"/>
    <cellStyle name="20% - Акцент6 19 4" xfId="8690"/>
    <cellStyle name="20% - Акцент6 19 4 2" xfId="8691"/>
    <cellStyle name="20% - Акцент6 19 5" xfId="8692"/>
    <cellStyle name="20% - Акцент6 2" xfId="8693"/>
    <cellStyle name="20% - Акцент6 2 10" xfId="8694"/>
    <cellStyle name="20% - Акцент6 2 10 2" xfId="8695"/>
    <cellStyle name="20% - Акцент6 2 10 2 2" xfId="8696"/>
    <cellStyle name="20% - Акцент6 2 10 3" xfId="8697"/>
    <cellStyle name="20% - Акцент6 2 11" xfId="8698"/>
    <cellStyle name="20% - Акцент6 2 11 2" xfId="8699"/>
    <cellStyle name="20% - Акцент6 2 11 2 2" xfId="8700"/>
    <cellStyle name="20% - Акцент6 2 11 3" xfId="8701"/>
    <cellStyle name="20% - Акцент6 2 12" xfId="8702"/>
    <cellStyle name="20% - Акцент6 2 12 2" xfId="8703"/>
    <cellStyle name="20% - Акцент6 2 12 2 2" xfId="8704"/>
    <cellStyle name="20% - Акцент6 2 12 3" xfId="8705"/>
    <cellStyle name="20% - Акцент6 2 13" xfId="8706"/>
    <cellStyle name="20% - Акцент6 2 13 2" xfId="8707"/>
    <cellStyle name="20% - Акцент6 2 13 2 2" xfId="8708"/>
    <cellStyle name="20% - Акцент6 2 13 3" xfId="8709"/>
    <cellStyle name="20% - Акцент6 2 14" xfId="8710"/>
    <cellStyle name="20% - Акцент6 2 14 2" xfId="8711"/>
    <cellStyle name="20% - Акцент6 2 14 2 2" xfId="8712"/>
    <cellStyle name="20% - Акцент6 2 14 3" xfId="8713"/>
    <cellStyle name="20% - Акцент6 2 15" xfId="8714"/>
    <cellStyle name="20% - Акцент6 2 15 2" xfId="8715"/>
    <cellStyle name="20% - Акцент6 2 15 2 2" xfId="8716"/>
    <cellStyle name="20% - Акцент6 2 15 3" xfId="8717"/>
    <cellStyle name="20% - Акцент6 2 16" xfId="8718"/>
    <cellStyle name="20% - Акцент6 2 16 2" xfId="8719"/>
    <cellStyle name="20% - Акцент6 2 16 2 2" xfId="8720"/>
    <cellStyle name="20% - Акцент6 2 16 3" xfId="8721"/>
    <cellStyle name="20% - Акцент6 2 17" xfId="8722"/>
    <cellStyle name="20% - Акцент6 2 17 2" xfId="8723"/>
    <cellStyle name="20% - Акцент6 2 17 2 2" xfId="8724"/>
    <cellStyle name="20% - Акцент6 2 17 3" xfId="8725"/>
    <cellStyle name="20% - Акцент6 2 18" xfId="8726"/>
    <cellStyle name="20% - Акцент6 2 18 2" xfId="8727"/>
    <cellStyle name="20% - Акцент6 2 18 2 2" xfId="8728"/>
    <cellStyle name="20% - Акцент6 2 18 3" xfId="8729"/>
    <cellStyle name="20% - Акцент6 2 19" xfId="8730"/>
    <cellStyle name="20% - Акцент6 2 19 2" xfId="8731"/>
    <cellStyle name="20% - Акцент6 2 19 2 2" xfId="8732"/>
    <cellStyle name="20% - Акцент6 2 19 3" xfId="8733"/>
    <cellStyle name="20% - Акцент6 2 2" xfId="8734"/>
    <cellStyle name="20% - Акцент6 2 2 2" xfId="8735"/>
    <cellStyle name="20% - Акцент6 2 2 2 2" xfId="8736"/>
    <cellStyle name="20% - Акцент6 2 2 2 2 2" xfId="8737"/>
    <cellStyle name="20% - Акцент6 2 2 2 3" xfId="8738"/>
    <cellStyle name="20% - Акцент6 2 2 3" xfId="8739"/>
    <cellStyle name="20% - Акцент6 2 2 3 2" xfId="8740"/>
    <cellStyle name="20% - Акцент6 2 2 3 2 2" xfId="8741"/>
    <cellStyle name="20% - Акцент6 2 2 3 3" xfId="8742"/>
    <cellStyle name="20% - Акцент6 2 2 4" xfId="8743"/>
    <cellStyle name="20% - Акцент6 2 2 4 2" xfId="8744"/>
    <cellStyle name="20% - Акцент6 2 2 5" xfId="8745"/>
    <cellStyle name="20% - Акцент6 2 20" xfId="8746"/>
    <cellStyle name="20% - Акцент6 2 20 2" xfId="8747"/>
    <cellStyle name="20% - Акцент6 2 20 2 2" xfId="8748"/>
    <cellStyle name="20% - Акцент6 2 20 3" xfId="8749"/>
    <cellStyle name="20% - Акцент6 2 21" xfId="8750"/>
    <cellStyle name="20% - Акцент6 2 21 2" xfId="8751"/>
    <cellStyle name="20% - Акцент6 2 21 2 2" xfId="8752"/>
    <cellStyle name="20% - Акцент6 2 21 3" xfId="8753"/>
    <cellStyle name="20% - Акцент6 2 22" xfId="8754"/>
    <cellStyle name="20% - Акцент6 2 22 2" xfId="8755"/>
    <cellStyle name="20% - Акцент6 2 22 2 2" xfId="8756"/>
    <cellStyle name="20% - Акцент6 2 22 3" xfId="8757"/>
    <cellStyle name="20% - Акцент6 2 23" xfId="8758"/>
    <cellStyle name="20% - Акцент6 2 23 2" xfId="8759"/>
    <cellStyle name="20% - Акцент6 2 23 2 2" xfId="8760"/>
    <cellStyle name="20% - Акцент6 2 23 3" xfId="8761"/>
    <cellStyle name="20% - Акцент6 2 24" xfId="8762"/>
    <cellStyle name="20% - Акцент6 2 24 2" xfId="8763"/>
    <cellStyle name="20% - Акцент6 2 24 2 2" xfId="8764"/>
    <cellStyle name="20% - Акцент6 2 24 3" xfId="8765"/>
    <cellStyle name="20% - Акцент6 2 25" xfId="8766"/>
    <cellStyle name="20% - Акцент6 2 25 2" xfId="8767"/>
    <cellStyle name="20% - Акцент6 2 26" xfId="8768"/>
    <cellStyle name="20% - Акцент6 2 3" xfId="8769"/>
    <cellStyle name="20% - Акцент6 2 3 2" xfId="8770"/>
    <cellStyle name="20% - Акцент6 2 3 2 2" xfId="8771"/>
    <cellStyle name="20% - Акцент6 2 3 2 2 2" xfId="8772"/>
    <cellStyle name="20% - Акцент6 2 3 2 3" xfId="8773"/>
    <cellStyle name="20% - Акцент6 2 3 3" xfId="8774"/>
    <cellStyle name="20% - Акцент6 2 3 3 2" xfId="8775"/>
    <cellStyle name="20% - Акцент6 2 3 3 2 2" xfId="8776"/>
    <cellStyle name="20% - Акцент6 2 3 3 3" xfId="8777"/>
    <cellStyle name="20% - Акцент6 2 3 4" xfId="8778"/>
    <cellStyle name="20% - Акцент6 2 3 4 2" xfId="8779"/>
    <cellStyle name="20% - Акцент6 2 3 5" xfId="8780"/>
    <cellStyle name="20% - Акцент6 2 4" xfId="8781"/>
    <cellStyle name="20% - Акцент6 2 4 2" xfId="8782"/>
    <cellStyle name="20% - Акцент6 2 4 2 2" xfId="8783"/>
    <cellStyle name="20% - Акцент6 2 4 2 2 2" xfId="8784"/>
    <cellStyle name="20% - Акцент6 2 4 2 3" xfId="8785"/>
    <cellStyle name="20% - Акцент6 2 4 3" xfId="8786"/>
    <cellStyle name="20% - Акцент6 2 4 3 2" xfId="8787"/>
    <cellStyle name="20% - Акцент6 2 4 3 2 2" xfId="8788"/>
    <cellStyle name="20% - Акцент6 2 4 3 3" xfId="8789"/>
    <cellStyle name="20% - Акцент6 2 4 4" xfId="8790"/>
    <cellStyle name="20% - Акцент6 2 4 4 2" xfId="8791"/>
    <cellStyle name="20% - Акцент6 2 4 5" xfId="8792"/>
    <cellStyle name="20% - Акцент6 2 5" xfId="8793"/>
    <cellStyle name="20% - Акцент6 2 5 2" xfId="8794"/>
    <cellStyle name="20% - Акцент6 2 5 2 2" xfId="8795"/>
    <cellStyle name="20% - Акцент6 2 5 2 2 2" xfId="8796"/>
    <cellStyle name="20% - Акцент6 2 5 2 3" xfId="8797"/>
    <cellStyle name="20% - Акцент6 2 5 3" xfId="8798"/>
    <cellStyle name="20% - Акцент6 2 5 3 2" xfId="8799"/>
    <cellStyle name="20% - Акцент6 2 5 3 2 2" xfId="8800"/>
    <cellStyle name="20% - Акцент6 2 5 3 3" xfId="8801"/>
    <cellStyle name="20% - Акцент6 2 5 4" xfId="8802"/>
    <cellStyle name="20% - Акцент6 2 5 4 2" xfId="8803"/>
    <cellStyle name="20% - Акцент6 2 5 5" xfId="8804"/>
    <cellStyle name="20% - Акцент6 2 6" xfId="8805"/>
    <cellStyle name="20% - Акцент6 2 6 2" xfId="8806"/>
    <cellStyle name="20% - Акцент6 2 6 2 2" xfId="8807"/>
    <cellStyle name="20% - Акцент6 2 6 3" xfId="8808"/>
    <cellStyle name="20% - Акцент6 2 7" xfId="8809"/>
    <cellStyle name="20% - Акцент6 2 7 2" xfId="8810"/>
    <cellStyle name="20% - Акцент6 2 7 2 2" xfId="8811"/>
    <cellStyle name="20% - Акцент6 2 7 3" xfId="8812"/>
    <cellStyle name="20% - Акцент6 2 8" xfId="8813"/>
    <cellStyle name="20% - Акцент6 2 8 2" xfId="8814"/>
    <cellStyle name="20% - Акцент6 2 8 2 2" xfId="8815"/>
    <cellStyle name="20% - Акцент6 2 8 3" xfId="8816"/>
    <cellStyle name="20% - Акцент6 2 9" xfId="8817"/>
    <cellStyle name="20% - Акцент6 2 9 2" xfId="8818"/>
    <cellStyle name="20% - Акцент6 2 9 2 2" xfId="8819"/>
    <cellStyle name="20% - Акцент6 2 9 3" xfId="8820"/>
    <cellStyle name="20% - Акцент6 20" xfId="8821"/>
    <cellStyle name="20% - Акцент6 20 2" xfId="8822"/>
    <cellStyle name="20% - Акцент6 20 2 2" xfId="8823"/>
    <cellStyle name="20% - Акцент6 20 2 2 2" xfId="8824"/>
    <cellStyle name="20% - Акцент6 20 2 3" xfId="8825"/>
    <cellStyle name="20% - Акцент6 20 3" xfId="8826"/>
    <cellStyle name="20% - Акцент6 20 3 2" xfId="8827"/>
    <cellStyle name="20% - Акцент6 20 3 2 2" xfId="8828"/>
    <cellStyle name="20% - Акцент6 20 3 3" xfId="8829"/>
    <cellStyle name="20% - Акцент6 20 4" xfId="8830"/>
    <cellStyle name="20% - Акцент6 20 4 2" xfId="8831"/>
    <cellStyle name="20% - Акцент6 20 5" xfId="8832"/>
    <cellStyle name="20% - Акцент6 21" xfId="8833"/>
    <cellStyle name="20% - Акцент6 21 2" xfId="8834"/>
    <cellStyle name="20% - Акцент6 21 2 2" xfId="8835"/>
    <cellStyle name="20% - Акцент6 21 2 2 2" xfId="8836"/>
    <cellStyle name="20% - Акцент6 21 2 3" xfId="8837"/>
    <cellStyle name="20% - Акцент6 21 3" xfId="8838"/>
    <cellStyle name="20% - Акцент6 21 3 2" xfId="8839"/>
    <cellStyle name="20% - Акцент6 21 3 2 2" xfId="8840"/>
    <cellStyle name="20% - Акцент6 21 3 3" xfId="8841"/>
    <cellStyle name="20% - Акцент6 21 4" xfId="8842"/>
    <cellStyle name="20% - Акцент6 21 4 2" xfId="8843"/>
    <cellStyle name="20% - Акцент6 21 5" xfId="8844"/>
    <cellStyle name="20% - Акцент6 22" xfId="8845"/>
    <cellStyle name="20% - Акцент6 22 2" xfId="8846"/>
    <cellStyle name="20% - Акцент6 22 2 2" xfId="8847"/>
    <cellStyle name="20% - Акцент6 22 2 2 2" xfId="8848"/>
    <cellStyle name="20% - Акцент6 22 2 3" xfId="8849"/>
    <cellStyle name="20% - Акцент6 22 3" xfId="8850"/>
    <cellStyle name="20% - Акцент6 22 3 2" xfId="8851"/>
    <cellStyle name="20% - Акцент6 22 3 2 2" xfId="8852"/>
    <cellStyle name="20% - Акцент6 22 3 3" xfId="8853"/>
    <cellStyle name="20% - Акцент6 22 4" xfId="8854"/>
    <cellStyle name="20% - Акцент6 22 4 2" xfId="8855"/>
    <cellStyle name="20% - Акцент6 22 5" xfId="8856"/>
    <cellStyle name="20% - Акцент6 23" xfId="8857"/>
    <cellStyle name="20% - Акцент6 23 2" xfId="8858"/>
    <cellStyle name="20% - Акцент6 23 2 2" xfId="8859"/>
    <cellStyle name="20% - Акцент6 23 2 2 2" xfId="8860"/>
    <cellStyle name="20% - Акцент6 23 2 3" xfId="8861"/>
    <cellStyle name="20% - Акцент6 23 3" xfId="8862"/>
    <cellStyle name="20% - Акцент6 23 3 2" xfId="8863"/>
    <cellStyle name="20% - Акцент6 23 3 2 2" xfId="8864"/>
    <cellStyle name="20% - Акцент6 23 3 3" xfId="8865"/>
    <cellStyle name="20% - Акцент6 23 4" xfId="8866"/>
    <cellStyle name="20% - Акцент6 23 4 2" xfId="8867"/>
    <cellStyle name="20% - Акцент6 23 5" xfId="8868"/>
    <cellStyle name="20% - Акцент6 24" xfId="8869"/>
    <cellStyle name="20% - Акцент6 24 2" xfId="8870"/>
    <cellStyle name="20% - Акцент6 24 2 2" xfId="8871"/>
    <cellStyle name="20% - Акцент6 24 2 2 2" xfId="8872"/>
    <cellStyle name="20% - Акцент6 24 2 3" xfId="8873"/>
    <cellStyle name="20% - Акцент6 24 3" xfId="8874"/>
    <cellStyle name="20% - Акцент6 24 3 2" xfId="8875"/>
    <cellStyle name="20% - Акцент6 24 3 2 2" xfId="8876"/>
    <cellStyle name="20% - Акцент6 24 3 3" xfId="8877"/>
    <cellStyle name="20% - Акцент6 24 4" xfId="8878"/>
    <cellStyle name="20% - Акцент6 24 4 2" xfId="8879"/>
    <cellStyle name="20% - Акцент6 24 5" xfId="8880"/>
    <cellStyle name="20% - Акцент6 25" xfId="8881"/>
    <cellStyle name="20% - Акцент6 25 2" xfId="8882"/>
    <cellStyle name="20% - Акцент6 25 2 2" xfId="8883"/>
    <cellStyle name="20% - Акцент6 25 2 2 2" xfId="8884"/>
    <cellStyle name="20% - Акцент6 25 2 3" xfId="8885"/>
    <cellStyle name="20% - Акцент6 25 3" xfId="8886"/>
    <cellStyle name="20% - Акцент6 25 3 2" xfId="8887"/>
    <cellStyle name="20% - Акцент6 25 3 2 2" xfId="8888"/>
    <cellStyle name="20% - Акцент6 25 3 3" xfId="8889"/>
    <cellStyle name="20% - Акцент6 25 4" xfId="8890"/>
    <cellStyle name="20% - Акцент6 25 4 2" xfId="8891"/>
    <cellStyle name="20% - Акцент6 25 5" xfId="8892"/>
    <cellStyle name="20% - Акцент6 26" xfId="8893"/>
    <cellStyle name="20% - Акцент6 26 2" xfId="8894"/>
    <cellStyle name="20% - Акцент6 26 2 2" xfId="8895"/>
    <cellStyle name="20% - Акцент6 26 2 2 2" xfId="8896"/>
    <cellStyle name="20% - Акцент6 26 2 3" xfId="8897"/>
    <cellStyle name="20% - Акцент6 26 3" xfId="8898"/>
    <cellStyle name="20% - Акцент6 26 3 2" xfId="8899"/>
    <cellStyle name="20% - Акцент6 26 3 2 2" xfId="8900"/>
    <cellStyle name="20% - Акцент6 26 3 3" xfId="8901"/>
    <cellStyle name="20% - Акцент6 26 4" xfId="8902"/>
    <cellStyle name="20% - Акцент6 26 4 2" xfId="8903"/>
    <cellStyle name="20% - Акцент6 26 5" xfId="8904"/>
    <cellStyle name="20% - Акцент6 27" xfId="8905"/>
    <cellStyle name="20% - Акцент6 27 2" xfId="8906"/>
    <cellStyle name="20% - Акцент6 27 2 2" xfId="8907"/>
    <cellStyle name="20% - Акцент6 27 2 2 2" xfId="8908"/>
    <cellStyle name="20% - Акцент6 27 2 3" xfId="8909"/>
    <cellStyle name="20% - Акцент6 27 3" xfId="8910"/>
    <cellStyle name="20% - Акцент6 27 3 2" xfId="8911"/>
    <cellStyle name="20% - Акцент6 27 3 2 2" xfId="8912"/>
    <cellStyle name="20% - Акцент6 27 3 3" xfId="8913"/>
    <cellStyle name="20% - Акцент6 27 4" xfId="8914"/>
    <cellStyle name="20% - Акцент6 27 4 2" xfId="8915"/>
    <cellStyle name="20% - Акцент6 27 5" xfId="8916"/>
    <cellStyle name="20% - Акцент6 28" xfId="8917"/>
    <cellStyle name="20% - Акцент6 28 2" xfId="8918"/>
    <cellStyle name="20% - Акцент6 28 2 2" xfId="8919"/>
    <cellStyle name="20% - Акцент6 28 2 2 2" xfId="8920"/>
    <cellStyle name="20% - Акцент6 28 2 3" xfId="8921"/>
    <cellStyle name="20% - Акцент6 28 3" xfId="8922"/>
    <cellStyle name="20% - Акцент6 28 3 2" xfId="8923"/>
    <cellStyle name="20% - Акцент6 28 3 2 2" xfId="8924"/>
    <cellStyle name="20% - Акцент6 28 3 3" xfId="8925"/>
    <cellStyle name="20% - Акцент6 28 4" xfId="8926"/>
    <cellStyle name="20% - Акцент6 28 4 2" xfId="8927"/>
    <cellStyle name="20% - Акцент6 28 5" xfId="8928"/>
    <cellStyle name="20% - Акцент6 29" xfId="8929"/>
    <cellStyle name="20% - Акцент6 29 2" xfId="8930"/>
    <cellStyle name="20% - Акцент6 29 2 2" xfId="8931"/>
    <cellStyle name="20% - Акцент6 29 2 2 2" xfId="8932"/>
    <cellStyle name="20% - Акцент6 29 2 3" xfId="8933"/>
    <cellStyle name="20% - Акцент6 29 3" xfId="8934"/>
    <cellStyle name="20% - Акцент6 29 3 2" xfId="8935"/>
    <cellStyle name="20% - Акцент6 29 3 2 2" xfId="8936"/>
    <cellStyle name="20% - Акцент6 29 3 3" xfId="8937"/>
    <cellStyle name="20% - Акцент6 29 4" xfId="8938"/>
    <cellStyle name="20% - Акцент6 29 4 2" xfId="8939"/>
    <cellStyle name="20% - Акцент6 29 5" xfId="8940"/>
    <cellStyle name="20% - Акцент6 3" xfId="8941"/>
    <cellStyle name="20% - Акцент6 3 2" xfId="8942"/>
    <cellStyle name="20% - Акцент6 3 2 2" xfId="8943"/>
    <cellStyle name="20% - Акцент6 3 2 2 2" xfId="8944"/>
    <cellStyle name="20% - Акцент6 3 2 2 2 2" xfId="8945"/>
    <cellStyle name="20% - Акцент6 3 2 2 3" xfId="8946"/>
    <cellStyle name="20% - Акцент6 3 2 3" xfId="8947"/>
    <cellStyle name="20% - Акцент6 3 2 3 2" xfId="8948"/>
    <cellStyle name="20% - Акцент6 3 2 3 2 2" xfId="8949"/>
    <cellStyle name="20% - Акцент6 3 2 3 3" xfId="8950"/>
    <cellStyle name="20% - Акцент6 3 2 4" xfId="8951"/>
    <cellStyle name="20% - Акцент6 3 2 4 2" xfId="8952"/>
    <cellStyle name="20% - Акцент6 3 2 5" xfId="8953"/>
    <cellStyle name="20% - Акцент6 3 3" xfId="8954"/>
    <cellStyle name="20% - Акцент6 3 3 2" xfId="8955"/>
    <cellStyle name="20% - Акцент6 3 3 2 2" xfId="8956"/>
    <cellStyle name="20% - Акцент6 3 3 2 2 2" xfId="8957"/>
    <cellStyle name="20% - Акцент6 3 3 2 3" xfId="8958"/>
    <cellStyle name="20% - Акцент6 3 3 3" xfId="8959"/>
    <cellStyle name="20% - Акцент6 3 3 3 2" xfId="8960"/>
    <cellStyle name="20% - Акцент6 3 3 3 2 2" xfId="8961"/>
    <cellStyle name="20% - Акцент6 3 3 3 3" xfId="8962"/>
    <cellStyle name="20% - Акцент6 3 3 4" xfId="8963"/>
    <cellStyle name="20% - Акцент6 3 3 4 2" xfId="8964"/>
    <cellStyle name="20% - Акцент6 3 3 5" xfId="8965"/>
    <cellStyle name="20% - Акцент6 3 4" xfId="8966"/>
    <cellStyle name="20% - Акцент6 3 4 2" xfId="8967"/>
    <cellStyle name="20% - Акцент6 3 4 2 2" xfId="8968"/>
    <cellStyle name="20% - Акцент6 3 4 2 2 2" xfId="8969"/>
    <cellStyle name="20% - Акцент6 3 4 2 3" xfId="8970"/>
    <cellStyle name="20% - Акцент6 3 4 3" xfId="8971"/>
    <cellStyle name="20% - Акцент6 3 4 3 2" xfId="8972"/>
    <cellStyle name="20% - Акцент6 3 4 3 2 2" xfId="8973"/>
    <cellStyle name="20% - Акцент6 3 4 3 3" xfId="8974"/>
    <cellStyle name="20% - Акцент6 3 4 4" xfId="8975"/>
    <cellStyle name="20% - Акцент6 3 4 4 2" xfId="8976"/>
    <cellStyle name="20% - Акцент6 3 4 5" xfId="8977"/>
    <cellStyle name="20% - Акцент6 3 5" xfId="8978"/>
    <cellStyle name="20% - Акцент6 3 5 2" xfId="8979"/>
    <cellStyle name="20% - Акцент6 3 5 2 2" xfId="8980"/>
    <cellStyle name="20% - Акцент6 3 5 2 2 2" xfId="8981"/>
    <cellStyle name="20% - Акцент6 3 5 2 3" xfId="8982"/>
    <cellStyle name="20% - Акцент6 3 5 3" xfId="8983"/>
    <cellStyle name="20% - Акцент6 3 5 3 2" xfId="8984"/>
    <cellStyle name="20% - Акцент6 3 5 3 2 2" xfId="8985"/>
    <cellStyle name="20% - Акцент6 3 5 3 3" xfId="8986"/>
    <cellStyle name="20% - Акцент6 3 5 4" xfId="8987"/>
    <cellStyle name="20% - Акцент6 3 5 4 2" xfId="8988"/>
    <cellStyle name="20% - Акцент6 3 5 5" xfId="8989"/>
    <cellStyle name="20% - Акцент6 3 6" xfId="8990"/>
    <cellStyle name="20% - Акцент6 3 6 2" xfId="8991"/>
    <cellStyle name="20% - Акцент6 3 6 2 2" xfId="8992"/>
    <cellStyle name="20% - Акцент6 3 6 3" xfId="8993"/>
    <cellStyle name="20% - Акцент6 3 7" xfId="8994"/>
    <cellStyle name="20% - Акцент6 3 7 2" xfId="8995"/>
    <cellStyle name="20% - Акцент6 3 7 2 2" xfId="8996"/>
    <cellStyle name="20% - Акцент6 3 7 3" xfId="8997"/>
    <cellStyle name="20% - Акцент6 3 8" xfId="8998"/>
    <cellStyle name="20% - Акцент6 3 8 2" xfId="8999"/>
    <cellStyle name="20% - Акцент6 3 9" xfId="9000"/>
    <cellStyle name="20% - Акцент6 30" xfId="9001"/>
    <cellStyle name="20% - Акцент6 30 2" xfId="9002"/>
    <cellStyle name="20% - Акцент6 30 2 2" xfId="9003"/>
    <cellStyle name="20% - Акцент6 30 2 2 2" xfId="9004"/>
    <cellStyle name="20% - Акцент6 30 2 3" xfId="9005"/>
    <cellStyle name="20% - Акцент6 30 3" xfId="9006"/>
    <cellStyle name="20% - Акцент6 30 3 2" xfId="9007"/>
    <cellStyle name="20% - Акцент6 30 3 2 2" xfId="9008"/>
    <cellStyle name="20% - Акцент6 30 3 3" xfId="9009"/>
    <cellStyle name="20% - Акцент6 30 4" xfId="9010"/>
    <cellStyle name="20% - Акцент6 30 4 2" xfId="9011"/>
    <cellStyle name="20% - Акцент6 30 5" xfId="9012"/>
    <cellStyle name="20% - Акцент6 31" xfId="9013"/>
    <cellStyle name="20% - Акцент6 31 2" xfId="9014"/>
    <cellStyle name="20% - Акцент6 31 2 2" xfId="9015"/>
    <cellStyle name="20% - Акцент6 31 2 2 2" xfId="9016"/>
    <cellStyle name="20% - Акцент6 31 2 3" xfId="9017"/>
    <cellStyle name="20% - Акцент6 31 3" xfId="9018"/>
    <cellStyle name="20% - Акцент6 31 3 2" xfId="9019"/>
    <cellStyle name="20% - Акцент6 31 3 2 2" xfId="9020"/>
    <cellStyle name="20% - Акцент6 31 3 3" xfId="9021"/>
    <cellStyle name="20% - Акцент6 31 4" xfId="9022"/>
    <cellStyle name="20% - Акцент6 31 4 2" xfId="9023"/>
    <cellStyle name="20% - Акцент6 31 5" xfId="9024"/>
    <cellStyle name="20% - Акцент6 32" xfId="9025"/>
    <cellStyle name="20% - Акцент6 32 2" xfId="9026"/>
    <cellStyle name="20% - Акцент6 32 2 2" xfId="9027"/>
    <cellStyle name="20% - Акцент6 32 2 2 2" xfId="9028"/>
    <cellStyle name="20% - Акцент6 32 2 3" xfId="9029"/>
    <cellStyle name="20% - Акцент6 32 3" xfId="9030"/>
    <cellStyle name="20% - Акцент6 32 3 2" xfId="9031"/>
    <cellStyle name="20% - Акцент6 32 3 2 2" xfId="9032"/>
    <cellStyle name="20% - Акцент6 32 3 3" xfId="9033"/>
    <cellStyle name="20% - Акцент6 32 4" xfId="9034"/>
    <cellStyle name="20% - Акцент6 32 4 2" xfId="9035"/>
    <cellStyle name="20% - Акцент6 32 5" xfId="9036"/>
    <cellStyle name="20% - Акцент6 33" xfId="9037"/>
    <cellStyle name="20% - Акцент6 33 2" xfId="9038"/>
    <cellStyle name="20% - Акцент6 33 2 2" xfId="9039"/>
    <cellStyle name="20% - Акцент6 33 2 2 2" xfId="9040"/>
    <cellStyle name="20% - Акцент6 33 2 3" xfId="9041"/>
    <cellStyle name="20% - Акцент6 33 3" xfId="9042"/>
    <cellStyle name="20% - Акцент6 33 3 2" xfId="9043"/>
    <cellStyle name="20% - Акцент6 33 3 2 2" xfId="9044"/>
    <cellStyle name="20% - Акцент6 33 3 3" xfId="9045"/>
    <cellStyle name="20% - Акцент6 33 4" xfId="9046"/>
    <cellStyle name="20% - Акцент6 33 4 2" xfId="9047"/>
    <cellStyle name="20% - Акцент6 33 5" xfId="9048"/>
    <cellStyle name="20% - Акцент6 34" xfId="9049"/>
    <cellStyle name="20% - Акцент6 34 2" xfId="9050"/>
    <cellStyle name="20% - Акцент6 34 2 2" xfId="9051"/>
    <cellStyle name="20% - Акцент6 34 2 2 2" xfId="9052"/>
    <cellStyle name="20% - Акцент6 34 2 3" xfId="9053"/>
    <cellStyle name="20% - Акцент6 34 3" xfId="9054"/>
    <cellStyle name="20% - Акцент6 34 3 2" xfId="9055"/>
    <cellStyle name="20% - Акцент6 34 3 2 2" xfId="9056"/>
    <cellStyle name="20% - Акцент6 34 3 3" xfId="9057"/>
    <cellStyle name="20% - Акцент6 34 4" xfId="9058"/>
    <cellStyle name="20% - Акцент6 34 4 2" xfId="9059"/>
    <cellStyle name="20% - Акцент6 34 5" xfId="9060"/>
    <cellStyle name="20% - Акцент6 35" xfId="9061"/>
    <cellStyle name="20% - Акцент6 35 2" xfId="9062"/>
    <cellStyle name="20% - Акцент6 35 2 2" xfId="9063"/>
    <cellStyle name="20% - Акцент6 35 2 2 2" xfId="9064"/>
    <cellStyle name="20% - Акцент6 35 2 3" xfId="9065"/>
    <cellStyle name="20% - Акцент6 35 3" xfId="9066"/>
    <cellStyle name="20% - Акцент6 35 3 2" xfId="9067"/>
    <cellStyle name="20% - Акцент6 35 3 2 2" xfId="9068"/>
    <cellStyle name="20% - Акцент6 35 3 3" xfId="9069"/>
    <cellStyle name="20% - Акцент6 35 4" xfId="9070"/>
    <cellStyle name="20% - Акцент6 35 4 2" xfId="9071"/>
    <cellStyle name="20% - Акцент6 35 5" xfId="9072"/>
    <cellStyle name="20% - Акцент6 36" xfId="9073"/>
    <cellStyle name="20% - Акцент6 36 2" xfId="9074"/>
    <cellStyle name="20% - Акцент6 36 2 2" xfId="9075"/>
    <cellStyle name="20% - Акцент6 36 2 2 2" xfId="9076"/>
    <cellStyle name="20% - Акцент6 36 2 3" xfId="9077"/>
    <cellStyle name="20% - Акцент6 36 3" xfId="9078"/>
    <cellStyle name="20% - Акцент6 36 3 2" xfId="9079"/>
    <cellStyle name="20% - Акцент6 36 3 2 2" xfId="9080"/>
    <cellStyle name="20% - Акцент6 36 3 3" xfId="9081"/>
    <cellStyle name="20% - Акцент6 36 4" xfId="9082"/>
    <cellStyle name="20% - Акцент6 36 4 2" xfId="9083"/>
    <cellStyle name="20% - Акцент6 36 5" xfId="9084"/>
    <cellStyle name="20% - Акцент6 37" xfId="9085"/>
    <cellStyle name="20% - Акцент6 37 2" xfId="9086"/>
    <cellStyle name="20% - Акцент6 37 2 2" xfId="9087"/>
    <cellStyle name="20% - Акцент6 37 2 2 2" xfId="9088"/>
    <cellStyle name="20% - Акцент6 37 2 3" xfId="9089"/>
    <cellStyle name="20% - Акцент6 37 3" xfId="9090"/>
    <cellStyle name="20% - Акцент6 37 3 2" xfId="9091"/>
    <cellStyle name="20% - Акцент6 37 3 2 2" xfId="9092"/>
    <cellStyle name="20% - Акцент6 37 3 3" xfId="9093"/>
    <cellStyle name="20% - Акцент6 37 4" xfId="9094"/>
    <cellStyle name="20% - Акцент6 37 4 2" xfId="9095"/>
    <cellStyle name="20% - Акцент6 37 5" xfId="9096"/>
    <cellStyle name="20% - Акцент6 38" xfId="9097"/>
    <cellStyle name="20% - Акцент6 38 2" xfId="9098"/>
    <cellStyle name="20% - Акцент6 38 2 2" xfId="9099"/>
    <cellStyle name="20% - Акцент6 38 2 2 2" xfId="9100"/>
    <cellStyle name="20% - Акцент6 38 2 3" xfId="9101"/>
    <cellStyle name="20% - Акцент6 38 3" xfId="9102"/>
    <cellStyle name="20% - Акцент6 38 3 2" xfId="9103"/>
    <cellStyle name="20% - Акцент6 38 3 2 2" xfId="9104"/>
    <cellStyle name="20% - Акцент6 38 3 3" xfId="9105"/>
    <cellStyle name="20% - Акцент6 38 4" xfId="9106"/>
    <cellStyle name="20% - Акцент6 38 4 2" xfId="9107"/>
    <cellStyle name="20% - Акцент6 38 5" xfId="9108"/>
    <cellStyle name="20% - Акцент6 39" xfId="9109"/>
    <cellStyle name="20% - Акцент6 39 2" xfId="9110"/>
    <cellStyle name="20% - Акцент6 39 2 2" xfId="9111"/>
    <cellStyle name="20% - Акцент6 39 2 2 2" xfId="9112"/>
    <cellStyle name="20% - Акцент6 39 2 3" xfId="9113"/>
    <cellStyle name="20% - Акцент6 39 3" xfId="9114"/>
    <cellStyle name="20% - Акцент6 39 3 2" xfId="9115"/>
    <cellStyle name="20% - Акцент6 39 3 2 2" xfId="9116"/>
    <cellStyle name="20% - Акцент6 39 3 3" xfId="9117"/>
    <cellStyle name="20% - Акцент6 39 4" xfId="9118"/>
    <cellStyle name="20% - Акцент6 39 4 2" xfId="9119"/>
    <cellStyle name="20% - Акцент6 39 5" xfId="9120"/>
    <cellStyle name="20% - Акцент6 4" xfId="9121"/>
    <cellStyle name="20% - Акцент6 4 2" xfId="9122"/>
    <cellStyle name="20% - Акцент6 4 2 2" xfId="9123"/>
    <cellStyle name="20% - Акцент6 4 2 2 2" xfId="9124"/>
    <cellStyle name="20% - Акцент6 4 2 2 2 2" xfId="9125"/>
    <cellStyle name="20% - Акцент6 4 2 2 3" xfId="9126"/>
    <cellStyle name="20% - Акцент6 4 2 3" xfId="9127"/>
    <cellStyle name="20% - Акцент6 4 2 3 2" xfId="9128"/>
    <cellStyle name="20% - Акцент6 4 2 3 2 2" xfId="9129"/>
    <cellStyle name="20% - Акцент6 4 2 3 3" xfId="9130"/>
    <cellStyle name="20% - Акцент6 4 2 4" xfId="9131"/>
    <cellStyle name="20% - Акцент6 4 2 4 2" xfId="9132"/>
    <cellStyle name="20% - Акцент6 4 2 5" xfId="9133"/>
    <cellStyle name="20% - Акцент6 4 3" xfId="9134"/>
    <cellStyle name="20% - Акцент6 4 3 2" xfId="9135"/>
    <cellStyle name="20% - Акцент6 4 3 2 2" xfId="9136"/>
    <cellStyle name="20% - Акцент6 4 3 2 2 2" xfId="9137"/>
    <cellStyle name="20% - Акцент6 4 3 2 3" xfId="9138"/>
    <cellStyle name="20% - Акцент6 4 3 3" xfId="9139"/>
    <cellStyle name="20% - Акцент6 4 3 3 2" xfId="9140"/>
    <cellStyle name="20% - Акцент6 4 3 3 2 2" xfId="9141"/>
    <cellStyle name="20% - Акцент6 4 3 3 3" xfId="9142"/>
    <cellStyle name="20% - Акцент6 4 3 4" xfId="9143"/>
    <cellStyle name="20% - Акцент6 4 3 4 2" xfId="9144"/>
    <cellStyle name="20% - Акцент6 4 3 5" xfId="9145"/>
    <cellStyle name="20% - Акцент6 4 4" xfId="9146"/>
    <cellStyle name="20% - Акцент6 4 4 2" xfId="9147"/>
    <cellStyle name="20% - Акцент6 4 4 2 2" xfId="9148"/>
    <cellStyle name="20% - Акцент6 4 4 2 2 2" xfId="9149"/>
    <cellStyle name="20% - Акцент6 4 4 2 3" xfId="9150"/>
    <cellStyle name="20% - Акцент6 4 4 3" xfId="9151"/>
    <cellStyle name="20% - Акцент6 4 4 3 2" xfId="9152"/>
    <cellStyle name="20% - Акцент6 4 4 3 2 2" xfId="9153"/>
    <cellStyle name="20% - Акцент6 4 4 3 3" xfId="9154"/>
    <cellStyle name="20% - Акцент6 4 4 4" xfId="9155"/>
    <cellStyle name="20% - Акцент6 4 4 4 2" xfId="9156"/>
    <cellStyle name="20% - Акцент6 4 4 5" xfId="9157"/>
    <cellStyle name="20% - Акцент6 4 5" xfId="9158"/>
    <cellStyle name="20% - Акцент6 4 5 2" xfId="9159"/>
    <cellStyle name="20% - Акцент6 4 5 2 2" xfId="9160"/>
    <cellStyle name="20% - Акцент6 4 5 2 2 2" xfId="9161"/>
    <cellStyle name="20% - Акцент6 4 5 2 3" xfId="9162"/>
    <cellStyle name="20% - Акцент6 4 5 3" xfId="9163"/>
    <cellStyle name="20% - Акцент6 4 5 3 2" xfId="9164"/>
    <cellStyle name="20% - Акцент6 4 5 3 2 2" xfId="9165"/>
    <cellStyle name="20% - Акцент6 4 5 3 3" xfId="9166"/>
    <cellStyle name="20% - Акцент6 4 5 4" xfId="9167"/>
    <cellStyle name="20% - Акцент6 4 5 4 2" xfId="9168"/>
    <cellStyle name="20% - Акцент6 4 5 5" xfId="9169"/>
    <cellStyle name="20% - Акцент6 4 6" xfId="9170"/>
    <cellStyle name="20% - Акцент6 4 6 2" xfId="9171"/>
    <cellStyle name="20% - Акцент6 4 6 2 2" xfId="9172"/>
    <cellStyle name="20% - Акцент6 4 6 3" xfId="9173"/>
    <cellStyle name="20% - Акцент6 4 7" xfId="9174"/>
    <cellStyle name="20% - Акцент6 4 7 2" xfId="9175"/>
    <cellStyle name="20% - Акцент6 4 7 2 2" xfId="9176"/>
    <cellStyle name="20% - Акцент6 4 7 3" xfId="9177"/>
    <cellStyle name="20% - Акцент6 4 8" xfId="9178"/>
    <cellStyle name="20% - Акцент6 4 8 2" xfId="9179"/>
    <cellStyle name="20% - Акцент6 4 9" xfId="9180"/>
    <cellStyle name="20% - Акцент6 40" xfId="9181"/>
    <cellStyle name="20% - Акцент6 40 2" xfId="9182"/>
    <cellStyle name="20% - Акцент6 40 2 2" xfId="9183"/>
    <cellStyle name="20% - Акцент6 40 2 2 2" xfId="9184"/>
    <cellStyle name="20% - Акцент6 40 2 3" xfId="9185"/>
    <cellStyle name="20% - Акцент6 40 3" xfId="9186"/>
    <cellStyle name="20% - Акцент6 40 3 2" xfId="9187"/>
    <cellStyle name="20% - Акцент6 40 3 2 2" xfId="9188"/>
    <cellStyle name="20% - Акцент6 40 3 3" xfId="9189"/>
    <cellStyle name="20% - Акцент6 40 4" xfId="9190"/>
    <cellStyle name="20% - Акцент6 40 4 2" xfId="9191"/>
    <cellStyle name="20% - Акцент6 40 5" xfId="9192"/>
    <cellStyle name="20% - Акцент6 41" xfId="9193"/>
    <cellStyle name="20% - Акцент6 41 2" xfId="9194"/>
    <cellStyle name="20% - Акцент6 41 2 2" xfId="9195"/>
    <cellStyle name="20% - Акцент6 41 2 2 2" xfId="9196"/>
    <cellStyle name="20% - Акцент6 41 2 3" xfId="9197"/>
    <cellStyle name="20% - Акцент6 41 3" xfId="9198"/>
    <cellStyle name="20% - Акцент6 41 3 2" xfId="9199"/>
    <cellStyle name="20% - Акцент6 41 3 2 2" xfId="9200"/>
    <cellStyle name="20% - Акцент6 41 3 3" xfId="9201"/>
    <cellStyle name="20% - Акцент6 41 4" xfId="9202"/>
    <cellStyle name="20% - Акцент6 41 4 2" xfId="9203"/>
    <cellStyle name="20% - Акцент6 41 5" xfId="9204"/>
    <cellStyle name="20% - Акцент6 42" xfId="9205"/>
    <cellStyle name="20% - Акцент6 42 2" xfId="9206"/>
    <cellStyle name="20% - Акцент6 42 2 2" xfId="9207"/>
    <cellStyle name="20% - Акцент6 42 2 2 2" xfId="9208"/>
    <cellStyle name="20% - Акцент6 42 2 3" xfId="9209"/>
    <cellStyle name="20% - Акцент6 42 3" xfId="9210"/>
    <cellStyle name="20% - Акцент6 42 3 2" xfId="9211"/>
    <cellStyle name="20% - Акцент6 42 3 2 2" xfId="9212"/>
    <cellStyle name="20% - Акцент6 42 3 3" xfId="9213"/>
    <cellStyle name="20% - Акцент6 42 4" xfId="9214"/>
    <cellStyle name="20% - Акцент6 42 4 2" xfId="9215"/>
    <cellStyle name="20% - Акцент6 42 5" xfId="9216"/>
    <cellStyle name="20% - Акцент6 43" xfId="9217"/>
    <cellStyle name="20% - Акцент6 43 2" xfId="9218"/>
    <cellStyle name="20% - Акцент6 43 2 2" xfId="9219"/>
    <cellStyle name="20% - Акцент6 43 2 2 2" xfId="9220"/>
    <cellStyle name="20% - Акцент6 43 2 3" xfId="9221"/>
    <cellStyle name="20% - Акцент6 43 3" xfId="9222"/>
    <cellStyle name="20% - Акцент6 43 3 2" xfId="9223"/>
    <cellStyle name="20% - Акцент6 43 3 2 2" xfId="9224"/>
    <cellStyle name="20% - Акцент6 43 3 3" xfId="9225"/>
    <cellStyle name="20% - Акцент6 43 4" xfId="9226"/>
    <cellStyle name="20% - Акцент6 43 4 2" xfId="9227"/>
    <cellStyle name="20% - Акцент6 43 5" xfId="9228"/>
    <cellStyle name="20% - Акцент6 44" xfId="9229"/>
    <cellStyle name="20% - Акцент6 44 2" xfId="9230"/>
    <cellStyle name="20% - Акцент6 44 2 2" xfId="9231"/>
    <cellStyle name="20% - Акцент6 44 2 2 2" xfId="9232"/>
    <cellStyle name="20% - Акцент6 44 2 3" xfId="9233"/>
    <cellStyle name="20% - Акцент6 44 3" xfId="9234"/>
    <cellStyle name="20% - Акцент6 44 3 2" xfId="9235"/>
    <cellStyle name="20% - Акцент6 44 3 2 2" xfId="9236"/>
    <cellStyle name="20% - Акцент6 44 3 3" xfId="9237"/>
    <cellStyle name="20% - Акцент6 44 4" xfId="9238"/>
    <cellStyle name="20% - Акцент6 44 4 2" xfId="9239"/>
    <cellStyle name="20% - Акцент6 44 5" xfId="9240"/>
    <cellStyle name="20% - Акцент6 45" xfId="9241"/>
    <cellStyle name="20% - Акцент6 45 2" xfId="9242"/>
    <cellStyle name="20% - Акцент6 45 2 2" xfId="9243"/>
    <cellStyle name="20% - Акцент6 45 2 2 2" xfId="9244"/>
    <cellStyle name="20% - Акцент6 45 2 3" xfId="9245"/>
    <cellStyle name="20% - Акцент6 45 3" xfId="9246"/>
    <cellStyle name="20% - Акцент6 45 3 2" xfId="9247"/>
    <cellStyle name="20% - Акцент6 45 3 2 2" xfId="9248"/>
    <cellStyle name="20% - Акцент6 45 3 3" xfId="9249"/>
    <cellStyle name="20% - Акцент6 45 4" xfId="9250"/>
    <cellStyle name="20% - Акцент6 45 4 2" xfId="9251"/>
    <cellStyle name="20% - Акцент6 45 5" xfId="9252"/>
    <cellStyle name="20% - Акцент6 46" xfId="9253"/>
    <cellStyle name="20% - Акцент6 46 2" xfId="9254"/>
    <cellStyle name="20% - Акцент6 46 2 2" xfId="9255"/>
    <cellStyle name="20% - Акцент6 46 2 2 2" xfId="9256"/>
    <cellStyle name="20% - Акцент6 46 2 3" xfId="9257"/>
    <cellStyle name="20% - Акцент6 46 3" xfId="9258"/>
    <cellStyle name="20% - Акцент6 46 3 2" xfId="9259"/>
    <cellStyle name="20% - Акцент6 46 3 2 2" xfId="9260"/>
    <cellStyle name="20% - Акцент6 46 3 3" xfId="9261"/>
    <cellStyle name="20% - Акцент6 46 4" xfId="9262"/>
    <cellStyle name="20% - Акцент6 46 4 2" xfId="9263"/>
    <cellStyle name="20% - Акцент6 46 5" xfId="9264"/>
    <cellStyle name="20% - Акцент6 47" xfId="9265"/>
    <cellStyle name="20% - Акцент6 47 2" xfId="9266"/>
    <cellStyle name="20% - Акцент6 47 2 2" xfId="9267"/>
    <cellStyle name="20% - Акцент6 47 2 2 2" xfId="9268"/>
    <cellStyle name="20% - Акцент6 47 2 3" xfId="9269"/>
    <cellStyle name="20% - Акцент6 47 3" xfId="9270"/>
    <cellStyle name="20% - Акцент6 47 3 2" xfId="9271"/>
    <cellStyle name="20% - Акцент6 47 3 2 2" xfId="9272"/>
    <cellStyle name="20% - Акцент6 47 3 3" xfId="9273"/>
    <cellStyle name="20% - Акцент6 47 4" xfId="9274"/>
    <cellStyle name="20% - Акцент6 47 4 2" xfId="9275"/>
    <cellStyle name="20% - Акцент6 47 5" xfId="9276"/>
    <cellStyle name="20% - Акцент6 48" xfId="9277"/>
    <cellStyle name="20% - Акцент6 48 2" xfId="9278"/>
    <cellStyle name="20% - Акцент6 48 2 2" xfId="9279"/>
    <cellStyle name="20% - Акцент6 48 2 2 2" xfId="9280"/>
    <cellStyle name="20% - Акцент6 48 2 3" xfId="9281"/>
    <cellStyle name="20% - Акцент6 48 3" xfId="9282"/>
    <cellStyle name="20% - Акцент6 48 3 2" xfId="9283"/>
    <cellStyle name="20% - Акцент6 48 3 2 2" xfId="9284"/>
    <cellStyle name="20% - Акцент6 48 3 3" xfId="9285"/>
    <cellStyle name="20% - Акцент6 48 4" xfId="9286"/>
    <cellStyle name="20% - Акцент6 48 4 2" xfId="9287"/>
    <cellStyle name="20% - Акцент6 48 5" xfId="9288"/>
    <cellStyle name="20% - Акцент6 49" xfId="9289"/>
    <cellStyle name="20% - Акцент6 49 2" xfId="9290"/>
    <cellStyle name="20% - Акцент6 49 2 2" xfId="9291"/>
    <cellStyle name="20% - Акцент6 49 2 2 2" xfId="9292"/>
    <cellStyle name="20% - Акцент6 49 2 3" xfId="9293"/>
    <cellStyle name="20% - Акцент6 49 3" xfId="9294"/>
    <cellStyle name="20% - Акцент6 49 3 2" xfId="9295"/>
    <cellStyle name="20% - Акцент6 49 3 2 2" xfId="9296"/>
    <cellStyle name="20% - Акцент6 49 3 3" xfId="9297"/>
    <cellStyle name="20% - Акцент6 49 4" xfId="9298"/>
    <cellStyle name="20% - Акцент6 49 4 2" xfId="9299"/>
    <cellStyle name="20% - Акцент6 49 5" xfId="9300"/>
    <cellStyle name="20% - Акцент6 5" xfId="9301"/>
    <cellStyle name="20% - Акцент6 5 2" xfId="9302"/>
    <cellStyle name="20% - Акцент6 5 2 2" xfId="9303"/>
    <cellStyle name="20% - Акцент6 5 2 2 2" xfId="9304"/>
    <cellStyle name="20% - Акцент6 5 2 2 2 2" xfId="9305"/>
    <cellStyle name="20% - Акцент6 5 2 2 3" xfId="9306"/>
    <cellStyle name="20% - Акцент6 5 2 3" xfId="9307"/>
    <cellStyle name="20% - Акцент6 5 2 3 2" xfId="9308"/>
    <cellStyle name="20% - Акцент6 5 2 3 2 2" xfId="9309"/>
    <cellStyle name="20% - Акцент6 5 2 3 3" xfId="9310"/>
    <cellStyle name="20% - Акцент6 5 2 4" xfId="9311"/>
    <cellStyle name="20% - Акцент6 5 2 4 2" xfId="9312"/>
    <cellStyle name="20% - Акцент6 5 2 5" xfId="9313"/>
    <cellStyle name="20% - Акцент6 5 3" xfId="9314"/>
    <cellStyle name="20% - Акцент6 5 3 2" xfId="9315"/>
    <cellStyle name="20% - Акцент6 5 3 2 2" xfId="9316"/>
    <cellStyle name="20% - Акцент6 5 3 2 2 2" xfId="9317"/>
    <cellStyle name="20% - Акцент6 5 3 2 3" xfId="9318"/>
    <cellStyle name="20% - Акцент6 5 3 3" xfId="9319"/>
    <cellStyle name="20% - Акцент6 5 3 3 2" xfId="9320"/>
    <cellStyle name="20% - Акцент6 5 3 3 2 2" xfId="9321"/>
    <cellStyle name="20% - Акцент6 5 3 3 3" xfId="9322"/>
    <cellStyle name="20% - Акцент6 5 3 4" xfId="9323"/>
    <cellStyle name="20% - Акцент6 5 3 4 2" xfId="9324"/>
    <cellStyle name="20% - Акцент6 5 3 5" xfId="9325"/>
    <cellStyle name="20% - Акцент6 5 4" xfId="9326"/>
    <cellStyle name="20% - Акцент6 5 4 2" xfId="9327"/>
    <cellStyle name="20% - Акцент6 5 4 2 2" xfId="9328"/>
    <cellStyle name="20% - Акцент6 5 4 2 2 2" xfId="9329"/>
    <cellStyle name="20% - Акцент6 5 4 2 3" xfId="9330"/>
    <cellStyle name="20% - Акцент6 5 4 3" xfId="9331"/>
    <cellStyle name="20% - Акцент6 5 4 3 2" xfId="9332"/>
    <cellStyle name="20% - Акцент6 5 4 3 2 2" xfId="9333"/>
    <cellStyle name="20% - Акцент6 5 4 3 3" xfId="9334"/>
    <cellStyle name="20% - Акцент6 5 4 4" xfId="9335"/>
    <cellStyle name="20% - Акцент6 5 4 4 2" xfId="9336"/>
    <cellStyle name="20% - Акцент6 5 4 5" xfId="9337"/>
    <cellStyle name="20% - Акцент6 5 5" xfId="9338"/>
    <cellStyle name="20% - Акцент6 5 5 2" xfId="9339"/>
    <cellStyle name="20% - Акцент6 5 5 2 2" xfId="9340"/>
    <cellStyle name="20% - Акцент6 5 5 2 2 2" xfId="9341"/>
    <cellStyle name="20% - Акцент6 5 5 2 3" xfId="9342"/>
    <cellStyle name="20% - Акцент6 5 5 3" xfId="9343"/>
    <cellStyle name="20% - Акцент6 5 5 3 2" xfId="9344"/>
    <cellStyle name="20% - Акцент6 5 5 3 2 2" xfId="9345"/>
    <cellStyle name="20% - Акцент6 5 5 3 3" xfId="9346"/>
    <cellStyle name="20% - Акцент6 5 5 4" xfId="9347"/>
    <cellStyle name="20% - Акцент6 5 5 4 2" xfId="9348"/>
    <cellStyle name="20% - Акцент6 5 5 5" xfId="9349"/>
    <cellStyle name="20% - Акцент6 5 6" xfId="9350"/>
    <cellStyle name="20% - Акцент6 5 6 2" xfId="9351"/>
    <cellStyle name="20% - Акцент6 5 6 2 2" xfId="9352"/>
    <cellStyle name="20% - Акцент6 5 6 3" xfId="9353"/>
    <cellStyle name="20% - Акцент6 5 7" xfId="9354"/>
    <cellStyle name="20% - Акцент6 5 7 2" xfId="9355"/>
    <cellStyle name="20% - Акцент6 5 7 2 2" xfId="9356"/>
    <cellStyle name="20% - Акцент6 5 7 3" xfId="9357"/>
    <cellStyle name="20% - Акцент6 5 8" xfId="9358"/>
    <cellStyle name="20% - Акцент6 5 8 2" xfId="9359"/>
    <cellStyle name="20% - Акцент6 5 9" xfId="9360"/>
    <cellStyle name="20% - Акцент6 50" xfId="9361"/>
    <cellStyle name="20% - Акцент6 50 2" xfId="9362"/>
    <cellStyle name="20% - Акцент6 50 2 2" xfId="9363"/>
    <cellStyle name="20% - Акцент6 50 2 2 2" xfId="9364"/>
    <cellStyle name="20% - Акцент6 50 2 3" xfId="9365"/>
    <cellStyle name="20% - Акцент6 50 3" xfId="9366"/>
    <cellStyle name="20% - Акцент6 50 3 2" xfId="9367"/>
    <cellStyle name="20% - Акцент6 50 3 2 2" xfId="9368"/>
    <cellStyle name="20% - Акцент6 50 3 3" xfId="9369"/>
    <cellStyle name="20% - Акцент6 50 4" xfId="9370"/>
    <cellStyle name="20% - Акцент6 50 4 2" xfId="9371"/>
    <cellStyle name="20% - Акцент6 50 5" xfId="9372"/>
    <cellStyle name="20% - Акцент6 51" xfId="9373"/>
    <cellStyle name="20% - Акцент6 51 2" xfId="9374"/>
    <cellStyle name="20% - Акцент6 51 2 2" xfId="9375"/>
    <cellStyle name="20% - Акцент6 51 2 2 2" xfId="9376"/>
    <cellStyle name="20% - Акцент6 51 2 3" xfId="9377"/>
    <cellStyle name="20% - Акцент6 51 3" xfId="9378"/>
    <cellStyle name="20% - Акцент6 51 3 2" xfId="9379"/>
    <cellStyle name="20% - Акцент6 51 3 2 2" xfId="9380"/>
    <cellStyle name="20% - Акцент6 51 3 3" xfId="9381"/>
    <cellStyle name="20% - Акцент6 51 4" xfId="9382"/>
    <cellStyle name="20% - Акцент6 51 4 2" xfId="9383"/>
    <cellStyle name="20% - Акцент6 51 5" xfId="9384"/>
    <cellStyle name="20% - Акцент6 52" xfId="9385"/>
    <cellStyle name="20% - Акцент6 52 2" xfId="9386"/>
    <cellStyle name="20% - Акцент6 52 2 2" xfId="9387"/>
    <cellStyle name="20% - Акцент6 52 2 2 2" xfId="9388"/>
    <cellStyle name="20% - Акцент6 52 2 3" xfId="9389"/>
    <cellStyle name="20% - Акцент6 52 3" xfId="9390"/>
    <cellStyle name="20% - Акцент6 52 3 2" xfId="9391"/>
    <cellStyle name="20% - Акцент6 52 3 2 2" xfId="9392"/>
    <cellStyle name="20% - Акцент6 52 3 3" xfId="9393"/>
    <cellStyle name="20% - Акцент6 52 4" xfId="9394"/>
    <cellStyle name="20% - Акцент6 52 4 2" xfId="9395"/>
    <cellStyle name="20% - Акцент6 52 5" xfId="9396"/>
    <cellStyle name="20% - Акцент6 53" xfId="9397"/>
    <cellStyle name="20% - Акцент6 53 2" xfId="9398"/>
    <cellStyle name="20% - Акцент6 53 2 2" xfId="9399"/>
    <cellStyle name="20% - Акцент6 53 2 2 2" xfId="9400"/>
    <cellStyle name="20% - Акцент6 53 2 3" xfId="9401"/>
    <cellStyle name="20% - Акцент6 53 3" xfId="9402"/>
    <cellStyle name="20% - Акцент6 53 3 2" xfId="9403"/>
    <cellStyle name="20% - Акцент6 53 3 2 2" xfId="9404"/>
    <cellStyle name="20% - Акцент6 53 3 3" xfId="9405"/>
    <cellStyle name="20% - Акцент6 53 4" xfId="9406"/>
    <cellStyle name="20% - Акцент6 53 4 2" xfId="9407"/>
    <cellStyle name="20% - Акцент6 53 5" xfId="9408"/>
    <cellStyle name="20% - Акцент6 54" xfId="9409"/>
    <cellStyle name="20% - Акцент6 54 2" xfId="9410"/>
    <cellStyle name="20% - Акцент6 54 2 2" xfId="9411"/>
    <cellStyle name="20% - Акцент6 54 2 2 2" xfId="9412"/>
    <cellStyle name="20% - Акцент6 54 2 3" xfId="9413"/>
    <cellStyle name="20% - Акцент6 54 3" xfId="9414"/>
    <cellStyle name="20% - Акцент6 54 3 2" xfId="9415"/>
    <cellStyle name="20% - Акцент6 54 3 2 2" xfId="9416"/>
    <cellStyle name="20% - Акцент6 54 3 3" xfId="9417"/>
    <cellStyle name="20% - Акцент6 54 4" xfId="9418"/>
    <cellStyle name="20% - Акцент6 54 4 2" xfId="9419"/>
    <cellStyle name="20% - Акцент6 54 5" xfId="9420"/>
    <cellStyle name="20% - Акцент6 55" xfId="9421"/>
    <cellStyle name="20% - Акцент6 55 2" xfId="9422"/>
    <cellStyle name="20% - Акцент6 55 2 2" xfId="9423"/>
    <cellStyle name="20% - Акцент6 55 2 2 2" xfId="9424"/>
    <cellStyle name="20% - Акцент6 55 2 3" xfId="9425"/>
    <cellStyle name="20% - Акцент6 55 3" xfId="9426"/>
    <cellStyle name="20% - Акцент6 55 3 2" xfId="9427"/>
    <cellStyle name="20% - Акцент6 55 3 2 2" xfId="9428"/>
    <cellStyle name="20% - Акцент6 55 3 3" xfId="9429"/>
    <cellStyle name="20% - Акцент6 55 4" xfId="9430"/>
    <cellStyle name="20% - Акцент6 55 4 2" xfId="9431"/>
    <cellStyle name="20% - Акцент6 55 5" xfId="9432"/>
    <cellStyle name="20% - Акцент6 56" xfId="9433"/>
    <cellStyle name="20% - Акцент6 56 2" xfId="9434"/>
    <cellStyle name="20% - Акцент6 56 2 2" xfId="9435"/>
    <cellStyle name="20% - Акцент6 56 2 2 2" xfId="9436"/>
    <cellStyle name="20% - Акцент6 56 2 3" xfId="9437"/>
    <cellStyle name="20% - Акцент6 56 3" xfId="9438"/>
    <cellStyle name="20% - Акцент6 56 3 2" xfId="9439"/>
    <cellStyle name="20% - Акцент6 56 3 2 2" xfId="9440"/>
    <cellStyle name="20% - Акцент6 56 3 3" xfId="9441"/>
    <cellStyle name="20% - Акцент6 56 4" xfId="9442"/>
    <cellStyle name="20% - Акцент6 56 4 2" xfId="9443"/>
    <cellStyle name="20% - Акцент6 56 5" xfId="9444"/>
    <cellStyle name="20% - Акцент6 57" xfId="9445"/>
    <cellStyle name="20% - Акцент6 57 2" xfId="9446"/>
    <cellStyle name="20% - Акцент6 57 2 2" xfId="9447"/>
    <cellStyle name="20% - Акцент6 57 2 2 2" xfId="9448"/>
    <cellStyle name="20% - Акцент6 57 2 3" xfId="9449"/>
    <cellStyle name="20% - Акцент6 57 3" xfId="9450"/>
    <cellStyle name="20% - Акцент6 57 3 2" xfId="9451"/>
    <cellStyle name="20% - Акцент6 57 3 2 2" xfId="9452"/>
    <cellStyle name="20% - Акцент6 57 3 3" xfId="9453"/>
    <cellStyle name="20% - Акцент6 57 4" xfId="9454"/>
    <cellStyle name="20% - Акцент6 57 4 2" xfId="9455"/>
    <cellStyle name="20% - Акцент6 57 5" xfId="9456"/>
    <cellStyle name="20% - Акцент6 58" xfId="9457"/>
    <cellStyle name="20% - Акцент6 58 2" xfId="9458"/>
    <cellStyle name="20% - Акцент6 58 2 2" xfId="9459"/>
    <cellStyle name="20% - Акцент6 58 2 2 2" xfId="9460"/>
    <cellStyle name="20% - Акцент6 58 2 3" xfId="9461"/>
    <cellStyle name="20% - Акцент6 58 3" xfId="9462"/>
    <cellStyle name="20% - Акцент6 58 3 2" xfId="9463"/>
    <cellStyle name="20% - Акцент6 58 3 2 2" xfId="9464"/>
    <cellStyle name="20% - Акцент6 58 3 3" xfId="9465"/>
    <cellStyle name="20% - Акцент6 58 4" xfId="9466"/>
    <cellStyle name="20% - Акцент6 58 4 2" xfId="9467"/>
    <cellStyle name="20% - Акцент6 58 5" xfId="9468"/>
    <cellStyle name="20% - Акцент6 59" xfId="9469"/>
    <cellStyle name="20% - Акцент6 59 2" xfId="9470"/>
    <cellStyle name="20% - Акцент6 59 2 2" xfId="9471"/>
    <cellStyle name="20% - Акцент6 59 2 2 2" xfId="9472"/>
    <cellStyle name="20% - Акцент6 59 2 3" xfId="9473"/>
    <cellStyle name="20% - Акцент6 59 3" xfId="9474"/>
    <cellStyle name="20% - Акцент6 59 3 2" xfId="9475"/>
    <cellStyle name="20% - Акцент6 59 3 2 2" xfId="9476"/>
    <cellStyle name="20% - Акцент6 59 3 3" xfId="9477"/>
    <cellStyle name="20% - Акцент6 59 4" xfId="9478"/>
    <cellStyle name="20% - Акцент6 59 4 2" xfId="9479"/>
    <cellStyle name="20% - Акцент6 59 5" xfId="9480"/>
    <cellStyle name="20% - Акцент6 6" xfId="9481"/>
    <cellStyle name="20% - Акцент6 6 2" xfId="9482"/>
    <cellStyle name="20% - Акцент6 6 2 2" xfId="9483"/>
    <cellStyle name="20% - Акцент6 6 2 2 2" xfId="9484"/>
    <cellStyle name="20% - Акцент6 6 2 2 2 2" xfId="9485"/>
    <cellStyle name="20% - Акцент6 6 2 2 3" xfId="9486"/>
    <cellStyle name="20% - Акцент6 6 2 3" xfId="9487"/>
    <cellStyle name="20% - Акцент6 6 2 3 2" xfId="9488"/>
    <cellStyle name="20% - Акцент6 6 2 3 2 2" xfId="9489"/>
    <cellStyle name="20% - Акцент6 6 2 3 3" xfId="9490"/>
    <cellStyle name="20% - Акцент6 6 2 4" xfId="9491"/>
    <cellStyle name="20% - Акцент6 6 2 4 2" xfId="9492"/>
    <cellStyle name="20% - Акцент6 6 2 5" xfId="9493"/>
    <cellStyle name="20% - Акцент6 6 3" xfId="9494"/>
    <cellStyle name="20% - Акцент6 6 3 2" xfId="9495"/>
    <cellStyle name="20% - Акцент6 6 3 2 2" xfId="9496"/>
    <cellStyle name="20% - Акцент6 6 3 2 2 2" xfId="9497"/>
    <cellStyle name="20% - Акцент6 6 3 2 3" xfId="9498"/>
    <cellStyle name="20% - Акцент6 6 3 3" xfId="9499"/>
    <cellStyle name="20% - Акцент6 6 3 3 2" xfId="9500"/>
    <cellStyle name="20% - Акцент6 6 3 3 2 2" xfId="9501"/>
    <cellStyle name="20% - Акцент6 6 3 3 3" xfId="9502"/>
    <cellStyle name="20% - Акцент6 6 3 4" xfId="9503"/>
    <cellStyle name="20% - Акцент6 6 3 4 2" xfId="9504"/>
    <cellStyle name="20% - Акцент6 6 3 5" xfId="9505"/>
    <cellStyle name="20% - Акцент6 6 4" xfId="9506"/>
    <cellStyle name="20% - Акцент6 6 4 2" xfId="9507"/>
    <cellStyle name="20% - Акцент6 6 4 2 2" xfId="9508"/>
    <cellStyle name="20% - Акцент6 6 4 2 2 2" xfId="9509"/>
    <cellStyle name="20% - Акцент6 6 4 2 3" xfId="9510"/>
    <cellStyle name="20% - Акцент6 6 4 3" xfId="9511"/>
    <cellStyle name="20% - Акцент6 6 4 3 2" xfId="9512"/>
    <cellStyle name="20% - Акцент6 6 4 3 2 2" xfId="9513"/>
    <cellStyle name="20% - Акцент6 6 4 3 3" xfId="9514"/>
    <cellStyle name="20% - Акцент6 6 4 4" xfId="9515"/>
    <cellStyle name="20% - Акцент6 6 4 4 2" xfId="9516"/>
    <cellStyle name="20% - Акцент6 6 4 5" xfId="9517"/>
    <cellStyle name="20% - Акцент6 6 5" xfId="9518"/>
    <cellStyle name="20% - Акцент6 6 5 2" xfId="9519"/>
    <cellStyle name="20% - Акцент6 6 5 2 2" xfId="9520"/>
    <cellStyle name="20% - Акцент6 6 5 2 2 2" xfId="9521"/>
    <cellStyle name="20% - Акцент6 6 5 2 3" xfId="9522"/>
    <cellStyle name="20% - Акцент6 6 5 3" xfId="9523"/>
    <cellStyle name="20% - Акцент6 6 5 3 2" xfId="9524"/>
    <cellStyle name="20% - Акцент6 6 5 3 2 2" xfId="9525"/>
    <cellStyle name="20% - Акцент6 6 5 3 3" xfId="9526"/>
    <cellStyle name="20% - Акцент6 6 5 4" xfId="9527"/>
    <cellStyle name="20% - Акцент6 6 5 4 2" xfId="9528"/>
    <cellStyle name="20% - Акцент6 6 5 5" xfId="9529"/>
    <cellStyle name="20% - Акцент6 6 6" xfId="9530"/>
    <cellStyle name="20% - Акцент6 6 6 2" xfId="9531"/>
    <cellStyle name="20% - Акцент6 6 6 2 2" xfId="9532"/>
    <cellStyle name="20% - Акцент6 6 6 3" xfId="9533"/>
    <cellStyle name="20% - Акцент6 6 7" xfId="9534"/>
    <cellStyle name="20% - Акцент6 6 7 2" xfId="9535"/>
    <cellStyle name="20% - Акцент6 6 7 2 2" xfId="9536"/>
    <cellStyle name="20% - Акцент6 6 7 3" xfId="9537"/>
    <cellStyle name="20% - Акцент6 6 8" xfId="9538"/>
    <cellStyle name="20% - Акцент6 6 8 2" xfId="9539"/>
    <cellStyle name="20% - Акцент6 6 9" xfId="9540"/>
    <cellStyle name="20% - Акцент6 60" xfId="9541"/>
    <cellStyle name="20% - Акцент6 60 2" xfId="9542"/>
    <cellStyle name="20% - Акцент6 60 2 2" xfId="9543"/>
    <cellStyle name="20% - Акцент6 60 2 2 2" xfId="9544"/>
    <cellStyle name="20% - Акцент6 60 2 3" xfId="9545"/>
    <cellStyle name="20% - Акцент6 60 3" xfId="9546"/>
    <cellStyle name="20% - Акцент6 60 3 2" xfId="9547"/>
    <cellStyle name="20% - Акцент6 60 3 2 2" xfId="9548"/>
    <cellStyle name="20% - Акцент6 60 3 3" xfId="9549"/>
    <cellStyle name="20% - Акцент6 60 4" xfId="9550"/>
    <cellStyle name="20% - Акцент6 60 4 2" xfId="9551"/>
    <cellStyle name="20% - Акцент6 60 5" xfId="9552"/>
    <cellStyle name="20% - Акцент6 61" xfId="9553"/>
    <cellStyle name="20% - Акцент6 61 2" xfId="9554"/>
    <cellStyle name="20% - Акцент6 61 2 2" xfId="9555"/>
    <cellStyle name="20% - Акцент6 61 2 2 2" xfId="9556"/>
    <cellStyle name="20% - Акцент6 61 2 3" xfId="9557"/>
    <cellStyle name="20% - Акцент6 61 3" xfId="9558"/>
    <cellStyle name="20% - Акцент6 61 3 2" xfId="9559"/>
    <cellStyle name="20% - Акцент6 61 3 2 2" xfId="9560"/>
    <cellStyle name="20% - Акцент6 61 3 3" xfId="9561"/>
    <cellStyle name="20% - Акцент6 61 4" xfId="9562"/>
    <cellStyle name="20% - Акцент6 61 4 2" xfId="9563"/>
    <cellStyle name="20% - Акцент6 61 5" xfId="9564"/>
    <cellStyle name="20% - Акцент6 62" xfId="9565"/>
    <cellStyle name="20% - Акцент6 62 2" xfId="9566"/>
    <cellStyle name="20% - Акцент6 62 2 2" xfId="9567"/>
    <cellStyle name="20% - Акцент6 62 2 2 2" xfId="9568"/>
    <cellStyle name="20% - Акцент6 62 2 3" xfId="9569"/>
    <cellStyle name="20% - Акцент6 62 3" xfId="9570"/>
    <cellStyle name="20% - Акцент6 62 3 2" xfId="9571"/>
    <cellStyle name="20% - Акцент6 62 3 2 2" xfId="9572"/>
    <cellStyle name="20% - Акцент6 62 3 3" xfId="9573"/>
    <cellStyle name="20% - Акцент6 62 4" xfId="9574"/>
    <cellStyle name="20% - Акцент6 62 4 2" xfId="9575"/>
    <cellStyle name="20% - Акцент6 62 5" xfId="9576"/>
    <cellStyle name="20% - Акцент6 63" xfId="9577"/>
    <cellStyle name="20% - Акцент6 63 2" xfId="9578"/>
    <cellStyle name="20% - Акцент6 63 2 2" xfId="9579"/>
    <cellStyle name="20% - Акцент6 63 2 2 2" xfId="9580"/>
    <cellStyle name="20% - Акцент6 63 2 3" xfId="9581"/>
    <cellStyle name="20% - Акцент6 63 3" xfId="9582"/>
    <cellStyle name="20% - Акцент6 63 3 2" xfId="9583"/>
    <cellStyle name="20% - Акцент6 63 3 2 2" xfId="9584"/>
    <cellStyle name="20% - Акцент6 63 3 3" xfId="9585"/>
    <cellStyle name="20% - Акцент6 63 4" xfId="9586"/>
    <cellStyle name="20% - Акцент6 63 4 2" xfId="9587"/>
    <cellStyle name="20% - Акцент6 63 5" xfId="9588"/>
    <cellStyle name="20% - Акцент6 64" xfId="9589"/>
    <cellStyle name="20% - Акцент6 64 2" xfId="9590"/>
    <cellStyle name="20% - Акцент6 64 2 2" xfId="9591"/>
    <cellStyle name="20% - Акцент6 64 2 2 2" xfId="9592"/>
    <cellStyle name="20% - Акцент6 64 2 3" xfId="9593"/>
    <cellStyle name="20% - Акцент6 64 3" xfId="9594"/>
    <cellStyle name="20% - Акцент6 64 3 2" xfId="9595"/>
    <cellStyle name="20% - Акцент6 64 3 2 2" xfId="9596"/>
    <cellStyle name="20% - Акцент6 64 3 3" xfId="9597"/>
    <cellStyle name="20% - Акцент6 64 4" xfId="9598"/>
    <cellStyle name="20% - Акцент6 64 4 2" xfId="9599"/>
    <cellStyle name="20% - Акцент6 64 5" xfId="9600"/>
    <cellStyle name="20% - Акцент6 65" xfId="9601"/>
    <cellStyle name="20% - Акцент6 65 2" xfId="9602"/>
    <cellStyle name="20% - Акцент6 65 2 2" xfId="9603"/>
    <cellStyle name="20% - Акцент6 65 2 2 2" xfId="9604"/>
    <cellStyle name="20% - Акцент6 65 2 3" xfId="9605"/>
    <cellStyle name="20% - Акцент6 65 3" xfId="9606"/>
    <cellStyle name="20% - Акцент6 65 3 2" xfId="9607"/>
    <cellStyle name="20% - Акцент6 65 3 2 2" xfId="9608"/>
    <cellStyle name="20% - Акцент6 65 3 3" xfId="9609"/>
    <cellStyle name="20% - Акцент6 65 4" xfId="9610"/>
    <cellStyle name="20% - Акцент6 65 4 2" xfId="9611"/>
    <cellStyle name="20% - Акцент6 65 5" xfId="9612"/>
    <cellStyle name="20% - Акцент6 66" xfId="9613"/>
    <cellStyle name="20% - Акцент6 66 2" xfId="9614"/>
    <cellStyle name="20% - Акцент6 66 2 2" xfId="9615"/>
    <cellStyle name="20% - Акцент6 66 2 2 2" xfId="9616"/>
    <cellStyle name="20% - Акцент6 66 2 3" xfId="9617"/>
    <cellStyle name="20% - Акцент6 66 3" xfId="9618"/>
    <cellStyle name="20% - Акцент6 66 3 2" xfId="9619"/>
    <cellStyle name="20% - Акцент6 66 3 2 2" xfId="9620"/>
    <cellStyle name="20% - Акцент6 66 3 3" xfId="9621"/>
    <cellStyle name="20% - Акцент6 66 4" xfId="9622"/>
    <cellStyle name="20% - Акцент6 66 4 2" xfId="9623"/>
    <cellStyle name="20% - Акцент6 66 5" xfId="9624"/>
    <cellStyle name="20% - Акцент6 67" xfId="9625"/>
    <cellStyle name="20% - Акцент6 67 2" xfId="9626"/>
    <cellStyle name="20% - Акцент6 67 2 2" xfId="9627"/>
    <cellStyle name="20% - Акцент6 67 2 2 2" xfId="9628"/>
    <cellStyle name="20% - Акцент6 67 2 3" xfId="9629"/>
    <cellStyle name="20% - Акцент6 67 3" xfId="9630"/>
    <cellStyle name="20% - Акцент6 67 3 2" xfId="9631"/>
    <cellStyle name="20% - Акцент6 67 3 2 2" xfId="9632"/>
    <cellStyle name="20% - Акцент6 67 3 3" xfId="9633"/>
    <cellStyle name="20% - Акцент6 67 4" xfId="9634"/>
    <cellStyle name="20% - Акцент6 67 4 2" xfId="9635"/>
    <cellStyle name="20% - Акцент6 67 5" xfId="9636"/>
    <cellStyle name="20% - Акцент6 68" xfId="9637"/>
    <cellStyle name="20% - Акцент6 68 2" xfId="9638"/>
    <cellStyle name="20% - Акцент6 68 2 2" xfId="9639"/>
    <cellStyle name="20% - Акцент6 68 2 2 2" xfId="9640"/>
    <cellStyle name="20% - Акцент6 68 2 3" xfId="9641"/>
    <cellStyle name="20% - Акцент6 68 3" xfId="9642"/>
    <cellStyle name="20% - Акцент6 68 3 2" xfId="9643"/>
    <cellStyle name="20% - Акцент6 68 3 2 2" xfId="9644"/>
    <cellStyle name="20% - Акцент6 68 3 3" xfId="9645"/>
    <cellStyle name="20% - Акцент6 68 4" xfId="9646"/>
    <cellStyle name="20% - Акцент6 68 4 2" xfId="9647"/>
    <cellStyle name="20% - Акцент6 68 5" xfId="9648"/>
    <cellStyle name="20% - Акцент6 69" xfId="9649"/>
    <cellStyle name="20% - Акцент6 69 2" xfId="9650"/>
    <cellStyle name="20% - Акцент6 69 2 2" xfId="9651"/>
    <cellStyle name="20% - Акцент6 69 2 2 2" xfId="9652"/>
    <cellStyle name="20% - Акцент6 69 2 3" xfId="9653"/>
    <cellStyle name="20% - Акцент6 69 3" xfId="9654"/>
    <cellStyle name="20% - Акцент6 69 3 2" xfId="9655"/>
    <cellStyle name="20% - Акцент6 69 3 2 2" xfId="9656"/>
    <cellStyle name="20% - Акцент6 69 3 3" xfId="9657"/>
    <cellStyle name="20% - Акцент6 69 4" xfId="9658"/>
    <cellStyle name="20% - Акцент6 69 4 2" xfId="9659"/>
    <cellStyle name="20% - Акцент6 69 5" xfId="9660"/>
    <cellStyle name="20% - Акцент6 7" xfId="9661"/>
    <cellStyle name="20% - Акцент6 7 2" xfId="9662"/>
    <cellStyle name="20% - Акцент6 7 2 2" xfId="9663"/>
    <cellStyle name="20% - Акцент6 7 2 2 2" xfId="9664"/>
    <cellStyle name="20% - Акцент6 7 2 2 2 2" xfId="9665"/>
    <cellStyle name="20% - Акцент6 7 2 2 3" xfId="9666"/>
    <cellStyle name="20% - Акцент6 7 2 3" xfId="9667"/>
    <cellStyle name="20% - Акцент6 7 2 3 2" xfId="9668"/>
    <cellStyle name="20% - Акцент6 7 2 3 2 2" xfId="9669"/>
    <cellStyle name="20% - Акцент6 7 2 3 3" xfId="9670"/>
    <cellStyle name="20% - Акцент6 7 2 4" xfId="9671"/>
    <cellStyle name="20% - Акцент6 7 2 4 2" xfId="9672"/>
    <cellStyle name="20% - Акцент6 7 2 5" xfId="9673"/>
    <cellStyle name="20% - Акцент6 7 3" xfId="9674"/>
    <cellStyle name="20% - Акцент6 7 3 2" xfId="9675"/>
    <cellStyle name="20% - Акцент6 7 3 2 2" xfId="9676"/>
    <cellStyle name="20% - Акцент6 7 3 2 2 2" xfId="9677"/>
    <cellStyle name="20% - Акцент6 7 3 2 3" xfId="9678"/>
    <cellStyle name="20% - Акцент6 7 3 3" xfId="9679"/>
    <cellStyle name="20% - Акцент6 7 3 3 2" xfId="9680"/>
    <cellStyle name="20% - Акцент6 7 3 3 2 2" xfId="9681"/>
    <cellStyle name="20% - Акцент6 7 3 3 3" xfId="9682"/>
    <cellStyle name="20% - Акцент6 7 3 4" xfId="9683"/>
    <cellStyle name="20% - Акцент6 7 3 4 2" xfId="9684"/>
    <cellStyle name="20% - Акцент6 7 3 5" xfId="9685"/>
    <cellStyle name="20% - Акцент6 7 4" xfId="9686"/>
    <cellStyle name="20% - Акцент6 7 4 2" xfId="9687"/>
    <cellStyle name="20% - Акцент6 7 4 2 2" xfId="9688"/>
    <cellStyle name="20% - Акцент6 7 4 2 2 2" xfId="9689"/>
    <cellStyle name="20% - Акцент6 7 4 2 3" xfId="9690"/>
    <cellStyle name="20% - Акцент6 7 4 3" xfId="9691"/>
    <cellStyle name="20% - Акцент6 7 4 3 2" xfId="9692"/>
    <cellStyle name="20% - Акцент6 7 4 3 2 2" xfId="9693"/>
    <cellStyle name="20% - Акцент6 7 4 3 3" xfId="9694"/>
    <cellStyle name="20% - Акцент6 7 4 4" xfId="9695"/>
    <cellStyle name="20% - Акцент6 7 4 4 2" xfId="9696"/>
    <cellStyle name="20% - Акцент6 7 4 5" xfId="9697"/>
    <cellStyle name="20% - Акцент6 7 5" xfId="9698"/>
    <cellStyle name="20% - Акцент6 7 5 2" xfId="9699"/>
    <cellStyle name="20% - Акцент6 7 5 2 2" xfId="9700"/>
    <cellStyle name="20% - Акцент6 7 5 2 2 2" xfId="9701"/>
    <cellStyle name="20% - Акцент6 7 5 2 3" xfId="9702"/>
    <cellStyle name="20% - Акцент6 7 5 3" xfId="9703"/>
    <cellStyle name="20% - Акцент6 7 5 3 2" xfId="9704"/>
    <cellStyle name="20% - Акцент6 7 5 3 2 2" xfId="9705"/>
    <cellStyle name="20% - Акцент6 7 5 3 3" xfId="9706"/>
    <cellStyle name="20% - Акцент6 7 5 4" xfId="9707"/>
    <cellStyle name="20% - Акцент6 7 5 4 2" xfId="9708"/>
    <cellStyle name="20% - Акцент6 7 5 5" xfId="9709"/>
    <cellStyle name="20% - Акцент6 7 6" xfId="9710"/>
    <cellStyle name="20% - Акцент6 7 6 2" xfId="9711"/>
    <cellStyle name="20% - Акцент6 7 6 2 2" xfId="9712"/>
    <cellStyle name="20% - Акцент6 7 6 3" xfId="9713"/>
    <cellStyle name="20% - Акцент6 7 7" xfId="9714"/>
    <cellStyle name="20% - Акцент6 7 7 2" xfId="9715"/>
    <cellStyle name="20% - Акцент6 7 7 2 2" xfId="9716"/>
    <cellStyle name="20% - Акцент6 7 7 3" xfId="9717"/>
    <cellStyle name="20% - Акцент6 7 8" xfId="9718"/>
    <cellStyle name="20% - Акцент6 7 8 2" xfId="9719"/>
    <cellStyle name="20% - Акцент6 7 9" xfId="9720"/>
    <cellStyle name="20% - Акцент6 70" xfId="9721"/>
    <cellStyle name="20% - Акцент6 70 2" xfId="9722"/>
    <cellStyle name="20% - Акцент6 70 2 2" xfId="9723"/>
    <cellStyle name="20% - Акцент6 70 2 2 2" xfId="9724"/>
    <cellStyle name="20% - Акцент6 70 2 3" xfId="9725"/>
    <cellStyle name="20% - Акцент6 70 3" xfId="9726"/>
    <cellStyle name="20% - Акцент6 70 3 2" xfId="9727"/>
    <cellStyle name="20% - Акцент6 70 3 2 2" xfId="9728"/>
    <cellStyle name="20% - Акцент6 70 3 3" xfId="9729"/>
    <cellStyle name="20% - Акцент6 70 4" xfId="9730"/>
    <cellStyle name="20% - Акцент6 70 4 2" xfId="9731"/>
    <cellStyle name="20% - Акцент6 70 5" xfId="9732"/>
    <cellStyle name="20% - Акцент6 71" xfId="9733"/>
    <cellStyle name="20% - Акцент6 71 2" xfId="9734"/>
    <cellStyle name="20% - Акцент6 71 2 2" xfId="9735"/>
    <cellStyle name="20% - Акцент6 71 2 2 2" xfId="9736"/>
    <cellStyle name="20% - Акцент6 71 2 3" xfId="9737"/>
    <cellStyle name="20% - Акцент6 71 3" xfId="9738"/>
    <cellStyle name="20% - Акцент6 71 3 2" xfId="9739"/>
    <cellStyle name="20% - Акцент6 71 3 2 2" xfId="9740"/>
    <cellStyle name="20% - Акцент6 71 3 3" xfId="9741"/>
    <cellStyle name="20% - Акцент6 71 4" xfId="9742"/>
    <cellStyle name="20% - Акцент6 71 4 2" xfId="9743"/>
    <cellStyle name="20% - Акцент6 71 5" xfId="9744"/>
    <cellStyle name="20% - Акцент6 72" xfId="9745"/>
    <cellStyle name="20% - Акцент6 72 2" xfId="9746"/>
    <cellStyle name="20% - Акцент6 72 2 2" xfId="9747"/>
    <cellStyle name="20% - Акцент6 72 2 2 2" xfId="9748"/>
    <cellStyle name="20% - Акцент6 72 2 3" xfId="9749"/>
    <cellStyle name="20% - Акцент6 72 3" xfId="9750"/>
    <cellStyle name="20% - Акцент6 72 3 2" xfId="9751"/>
    <cellStyle name="20% - Акцент6 72 3 2 2" xfId="9752"/>
    <cellStyle name="20% - Акцент6 72 3 3" xfId="9753"/>
    <cellStyle name="20% - Акцент6 72 4" xfId="9754"/>
    <cellStyle name="20% - Акцент6 72 4 2" xfId="9755"/>
    <cellStyle name="20% - Акцент6 72 5" xfId="9756"/>
    <cellStyle name="20% - Акцент6 73" xfId="9757"/>
    <cellStyle name="20% - Акцент6 73 2" xfId="9758"/>
    <cellStyle name="20% - Акцент6 73 2 2" xfId="9759"/>
    <cellStyle name="20% - Акцент6 73 2 2 2" xfId="9760"/>
    <cellStyle name="20% - Акцент6 73 2 3" xfId="9761"/>
    <cellStyle name="20% - Акцент6 73 3" xfId="9762"/>
    <cellStyle name="20% - Акцент6 73 3 2" xfId="9763"/>
    <cellStyle name="20% - Акцент6 73 3 2 2" xfId="9764"/>
    <cellStyle name="20% - Акцент6 73 3 3" xfId="9765"/>
    <cellStyle name="20% - Акцент6 73 4" xfId="9766"/>
    <cellStyle name="20% - Акцент6 73 4 2" xfId="9767"/>
    <cellStyle name="20% - Акцент6 73 5" xfId="9768"/>
    <cellStyle name="20% - Акцент6 74" xfId="9769"/>
    <cellStyle name="20% - Акцент6 74 2" xfId="9770"/>
    <cellStyle name="20% - Акцент6 74 2 2" xfId="9771"/>
    <cellStyle name="20% - Акцент6 74 2 2 2" xfId="9772"/>
    <cellStyle name="20% - Акцент6 74 2 3" xfId="9773"/>
    <cellStyle name="20% - Акцент6 74 3" xfId="9774"/>
    <cellStyle name="20% - Акцент6 74 3 2" xfId="9775"/>
    <cellStyle name="20% - Акцент6 74 3 2 2" xfId="9776"/>
    <cellStyle name="20% - Акцент6 74 3 3" xfId="9777"/>
    <cellStyle name="20% - Акцент6 74 4" xfId="9778"/>
    <cellStyle name="20% - Акцент6 74 4 2" xfId="9779"/>
    <cellStyle name="20% - Акцент6 74 5" xfId="9780"/>
    <cellStyle name="20% - Акцент6 75" xfId="9781"/>
    <cellStyle name="20% - Акцент6 75 2" xfId="9782"/>
    <cellStyle name="20% - Акцент6 75 2 2" xfId="9783"/>
    <cellStyle name="20% - Акцент6 75 2 2 2" xfId="9784"/>
    <cellStyle name="20% - Акцент6 75 2 3" xfId="9785"/>
    <cellStyle name="20% - Акцент6 75 3" xfId="9786"/>
    <cellStyle name="20% - Акцент6 75 3 2" xfId="9787"/>
    <cellStyle name="20% - Акцент6 75 3 2 2" xfId="9788"/>
    <cellStyle name="20% - Акцент6 75 3 3" xfId="9789"/>
    <cellStyle name="20% - Акцент6 75 4" xfId="9790"/>
    <cellStyle name="20% - Акцент6 75 4 2" xfId="9791"/>
    <cellStyle name="20% - Акцент6 75 5" xfId="9792"/>
    <cellStyle name="20% - Акцент6 76" xfId="9793"/>
    <cellStyle name="20% - Акцент6 76 2" xfId="9794"/>
    <cellStyle name="20% - Акцент6 76 2 2" xfId="9795"/>
    <cellStyle name="20% - Акцент6 76 2 2 2" xfId="9796"/>
    <cellStyle name="20% - Акцент6 76 2 3" xfId="9797"/>
    <cellStyle name="20% - Акцент6 76 3" xfId="9798"/>
    <cellStyle name="20% - Акцент6 76 3 2" xfId="9799"/>
    <cellStyle name="20% - Акцент6 76 3 2 2" xfId="9800"/>
    <cellStyle name="20% - Акцент6 76 3 3" xfId="9801"/>
    <cellStyle name="20% - Акцент6 76 4" xfId="9802"/>
    <cellStyle name="20% - Акцент6 76 4 2" xfId="9803"/>
    <cellStyle name="20% - Акцент6 76 5" xfId="9804"/>
    <cellStyle name="20% - Акцент6 77" xfId="9805"/>
    <cellStyle name="20% - Акцент6 77 2" xfId="9806"/>
    <cellStyle name="20% - Акцент6 77 2 2" xfId="9807"/>
    <cellStyle name="20% - Акцент6 77 2 2 2" xfId="9808"/>
    <cellStyle name="20% - Акцент6 77 2 3" xfId="9809"/>
    <cellStyle name="20% - Акцент6 77 3" xfId="9810"/>
    <cellStyle name="20% - Акцент6 77 3 2" xfId="9811"/>
    <cellStyle name="20% - Акцент6 77 3 2 2" xfId="9812"/>
    <cellStyle name="20% - Акцент6 77 3 3" xfId="9813"/>
    <cellStyle name="20% - Акцент6 77 4" xfId="9814"/>
    <cellStyle name="20% - Акцент6 77 4 2" xfId="9815"/>
    <cellStyle name="20% - Акцент6 77 5" xfId="9816"/>
    <cellStyle name="20% - Акцент6 78" xfId="9817"/>
    <cellStyle name="20% - Акцент6 78 2" xfId="9818"/>
    <cellStyle name="20% - Акцент6 78 2 2" xfId="9819"/>
    <cellStyle name="20% - Акцент6 78 2 2 2" xfId="9820"/>
    <cellStyle name="20% - Акцент6 78 2 3" xfId="9821"/>
    <cellStyle name="20% - Акцент6 78 3" xfId="9822"/>
    <cellStyle name="20% - Акцент6 78 3 2" xfId="9823"/>
    <cellStyle name="20% - Акцент6 78 3 2 2" xfId="9824"/>
    <cellStyle name="20% - Акцент6 78 3 3" xfId="9825"/>
    <cellStyle name="20% - Акцент6 78 4" xfId="9826"/>
    <cellStyle name="20% - Акцент6 78 4 2" xfId="9827"/>
    <cellStyle name="20% - Акцент6 78 5" xfId="9828"/>
    <cellStyle name="20% - Акцент6 79" xfId="9829"/>
    <cellStyle name="20% - Акцент6 79 2" xfId="9830"/>
    <cellStyle name="20% - Акцент6 79 2 2" xfId="9831"/>
    <cellStyle name="20% - Акцент6 79 2 2 2" xfId="9832"/>
    <cellStyle name="20% - Акцент6 79 2 3" xfId="9833"/>
    <cellStyle name="20% - Акцент6 79 3" xfId="9834"/>
    <cellStyle name="20% - Акцент6 79 3 2" xfId="9835"/>
    <cellStyle name="20% - Акцент6 79 3 2 2" xfId="9836"/>
    <cellStyle name="20% - Акцент6 79 3 3" xfId="9837"/>
    <cellStyle name="20% - Акцент6 79 4" xfId="9838"/>
    <cellStyle name="20% - Акцент6 79 4 2" xfId="9839"/>
    <cellStyle name="20% - Акцент6 79 5" xfId="9840"/>
    <cellStyle name="20% - Акцент6 8" xfId="9841"/>
    <cellStyle name="20% - Акцент6 8 2" xfId="9842"/>
    <cellStyle name="20% - Акцент6 8 2 2" xfId="9843"/>
    <cellStyle name="20% - Акцент6 8 2 2 2" xfId="9844"/>
    <cellStyle name="20% - Акцент6 8 2 2 2 2" xfId="9845"/>
    <cellStyle name="20% - Акцент6 8 2 2 3" xfId="9846"/>
    <cellStyle name="20% - Акцент6 8 2 3" xfId="9847"/>
    <cellStyle name="20% - Акцент6 8 2 3 2" xfId="9848"/>
    <cellStyle name="20% - Акцент6 8 2 3 2 2" xfId="9849"/>
    <cellStyle name="20% - Акцент6 8 2 3 3" xfId="9850"/>
    <cellStyle name="20% - Акцент6 8 2 4" xfId="9851"/>
    <cellStyle name="20% - Акцент6 8 2 4 2" xfId="9852"/>
    <cellStyle name="20% - Акцент6 8 2 5" xfId="9853"/>
    <cellStyle name="20% - Акцент6 8 3" xfId="9854"/>
    <cellStyle name="20% - Акцент6 8 3 2" xfId="9855"/>
    <cellStyle name="20% - Акцент6 8 3 2 2" xfId="9856"/>
    <cellStyle name="20% - Акцент6 8 3 2 2 2" xfId="9857"/>
    <cellStyle name="20% - Акцент6 8 3 2 3" xfId="9858"/>
    <cellStyle name="20% - Акцент6 8 3 3" xfId="9859"/>
    <cellStyle name="20% - Акцент6 8 3 3 2" xfId="9860"/>
    <cellStyle name="20% - Акцент6 8 3 3 2 2" xfId="9861"/>
    <cellStyle name="20% - Акцент6 8 3 3 3" xfId="9862"/>
    <cellStyle name="20% - Акцент6 8 3 4" xfId="9863"/>
    <cellStyle name="20% - Акцент6 8 3 4 2" xfId="9864"/>
    <cellStyle name="20% - Акцент6 8 3 5" xfId="9865"/>
    <cellStyle name="20% - Акцент6 8 4" xfId="9866"/>
    <cellStyle name="20% - Акцент6 8 4 2" xfId="9867"/>
    <cellStyle name="20% - Акцент6 8 4 2 2" xfId="9868"/>
    <cellStyle name="20% - Акцент6 8 4 2 2 2" xfId="9869"/>
    <cellStyle name="20% - Акцент6 8 4 2 3" xfId="9870"/>
    <cellStyle name="20% - Акцент6 8 4 3" xfId="9871"/>
    <cellStyle name="20% - Акцент6 8 4 3 2" xfId="9872"/>
    <cellStyle name="20% - Акцент6 8 4 3 2 2" xfId="9873"/>
    <cellStyle name="20% - Акцент6 8 4 3 3" xfId="9874"/>
    <cellStyle name="20% - Акцент6 8 4 4" xfId="9875"/>
    <cellStyle name="20% - Акцент6 8 4 4 2" xfId="9876"/>
    <cellStyle name="20% - Акцент6 8 4 5" xfId="9877"/>
    <cellStyle name="20% - Акцент6 8 5" xfId="9878"/>
    <cellStyle name="20% - Акцент6 8 5 2" xfId="9879"/>
    <cellStyle name="20% - Акцент6 8 5 2 2" xfId="9880"/>
    <cellStyle name="20% - Акцент6 8 5 2 2 2" xfId="9881"/>
    <cellStyle name="20% - Акцент6 8 5 2 3" xfId="9882"/>
    <cellStyle name="20% - Акцент6 8 5 3" xfId="9883"/>
    <cellStyle name="20% - Акцент6 8 5 3 2" xfId="9884"/>
    <cellStyle name="20% - Акцент6 8 5 3 2 2" xfId="9885"/>
    <cellStyle name="20% - Акцент6 8 5 3 3" xfId="9886"/>
    <cellStyle name="20% - Акцент6 8 5 4" xfId="9887"/>
    <cellStyle name="20% - Акцент6 8 5 4 2" xfId="9888"/>
    <cellStyle name="20% - Акцент6 8 5 5" xfId="9889"/>
    <cellStyle name="20% - Акцент6 8 6" xfId="9890"/>
    <cellStyle name="20% - Акцент6 8 6 2" xfId="9891"/>
    <cellStyle name="20% - Акцент6 8 6 2 2" xfId="9892"/>
    <cellStyle name="20% - Акцент6 8 6 3" xfId="9893"/>
    <cellStyle name="20% - Акцент6 8 7" xfId="9894"/>
    <cellStyle name="20% - Акцент6 8 7 2" xfId="9895"/>
    <cellStyle name="20% - Акцент6 8 7 2 2" xfId="9896"/>
    <cellStyle name="20% - Акцент6 8 7 3" xfId="9897"/>
    <cellStyle name="20% - Акцент6 8 8" xfId="9898"/>
    <cellStyle name="20% - Акцент6 8 8 2" xfId="9899"/>
    <cellStyle name="20% - Акцент6 8 9" xfId="9900"/>
    <cellStyle name="20% - Акцент6 80" xfId="9901"/>
    <cellStyle name="20% - Акцент6 80 2" xfId="9902"/>
    <cellStyle name="20% - Акцент6 80 2 2" xfId="9903"/>
    <cellStyle name="20% - Акцент6 80 2 2 2" xfId="9904"/>
    <cellStyle name="20% - Акцент6 80 2 3" xfId="9905"/>
    <cellStyle name="20% - Акцент6 80 3" xfId="9906"/>
    <cellStyle name="20% - Акцент6 80 3 2" xfId="9907"/>
    <cellStyle name="20% - Акцент6 80 3 2 2" xfId="9908"/>
    <cellStyle name="20% - Акцент6 80 3 3" xfId="9909"/>
    <cellStyle name="20% - Акцент6 80 4" xfId="9910"/>
    <cellStyle name="20% - Акцент6 80 4 2" xfId="9911"/>
    <cellStyle name="20% - Акцент6 80 5" xfId="9912"/>
    <cellStyle name="20% - Акцент6 81" xfId="9913"/>
    <cellStyle name="20% - Акцент6 81 2" xfId="9914"/>
    <cellStyle name="20% - Акцент6 81 2 2" xfId="9915"/>
    <cellStyle name="20% - Акцент6 81 2 2 2" xfId="9916"/>
    <cellStyle name="20% - Акцент6 81 2 3" xfId="9917"/>
    <cellStyle name="20% - Акцент6 81 3" xfId="9918"/>
    <cellStyle name="20% - Акцент6 81 3 2" xfId="9919"/>
    <cellStyle name="20% - Акцент6 81 3 2 2" xfId="9920"/>
    <cellStyle name="20% - Акцент6 81 3 3" xfId="9921"/>
    <cellStyle name="20% - Акцент6 81 4" xfId="9922"/>
    <cellStyle name="20% - Акцент6 81 4 2" xfId="9923"/>
    <cellStyle name="20% - Акцент6 81 5" xfId="9924"/>
    <cellStyle name="20% - Акцент6 82" xfId="9925"/>
    <cellStyle name="20% - Акцент6 82 2" xfId="9926"/>
    <cellStyle name="20% - Акцент6 82 2 2" xfId="9927"/>
    <cellStyle name="20% - Акцент6 82 2 2 2" xfId="9928"/>
    <cellStyle name="20% - Акцент6 82 2 3" xfId="9929"/>
    <cellStyle name="20% - Акцент6 82 3" xfId="9930"/>
    <cellStyle name="20% - Акцент6 82 3 2" xfId="9931"/>
    <cellStyle name="20% - Акцент6 82 3 2 2" xfId="9932"/>
    <cellStyle name="20% - Акцент6 82 3 3" xfId="9933"/>
    <cellStyle name="20% - Акцент6 82 4" xfId="9934"/>
    <cellStyle name="20% - Акцент6 82 4 2" xfId="9935"/>
    <cellStyle name="20% - Акцент6 82 5" xfId="9936"/>
    <cellStyle name="20% - Акцент6 83" xfId="9937"/>
    <cellStyle name="20% - Акцент6 83 2" xfId="9938"/>
    <cellStyle name="20% - Акцент6 83 2 2" xfId="9939"/>
    <cellStyle name="20% - Акцент6 83 2 2 2" xfId="9940"/>
    <cellStyle name="20% - Акцент6 83 2 3" xfId="9941"/>
    <cellStyle name="20% - Акцент6 83 3" xfId="9942"/>
    <cellStyle name="20% - Акцент6 83 3 2" xfId="9943"/>
    <cellStyle name="20% - Акцент6 83 3 2 2" xfId="9944"/>
    <cellStyle name="20% - Акцент6 83 3 3" xfId="9945"/>
    <cellStyle name="20% - Акцент6 83 4" xfId="9946"/>
    <cellStyle name="20% - Акцент6 83 4 2" xfId="9947"/>
    <cellStyle name="20% - Акцент6 83 5" xfId="9948"/>
    <cellStyle name="20% - Акцент6 84" xfId="9949"/>
    <cellStyle name="20% - Акцент6 84 2" xfId="9950"/>
    <cellStyle name="20% - Акцент6 84 2 2" xfId="9951"/>
    <cellStyle name="20% - Акцент6 84 2 2 2" xfId="9952"/>
    <cellStyle name="20% - Акцент6 84 2 3" xfId="9953"/>
    <cellStyle name="20% - Акцент6 84 3" xfId="9954"/>
    <cellStyle name="20% - Акцент6 84 3 2" xfId="9955"/>
    <cellStyle name="20% - Акцент6 84 3 2 2" xfId="9956"/>
    <cellStyle name="20% - Акцент6 84 3 3" xfId="9957"/>
    <cellStyle name="20% - Акцент6 84 4" xfId="9958"/>
    <cellStyle name="20% - Акцент6 84 4 2" xfId="9959"/>
    <cellStyle name="20% - Акцент6 84 5" xfId="9960"/>
    <cellStyle name="20% - Акцент6 85" xfId="9961"/>
    <cellStyle name="20% - Акцент6 85 2" xfId="9962"/>
    <cellStyle name="20% - Акцент6 85 2 2" xfId="9963"/>
    <cellStyle name="20% - Акцент6 85 2 2 2" xfId="9964"/>
    <cellStyle name="20% - Акцент6 85 2 3" xfId="9965"/>
    <cellStyle name="20% - Акцент6 85 3" xfId="9966"/>
    <cellStyle name="20% - Акцент6 85 3 2" xfId="9967"/>
    <cellStyle name="20% - Акцент6 85 3 2 2" xfId="9968"/>
    <cellStyle name="20% - Акцент6 85 3 3" xfId="9969"/>
    <cellStyle name="20% - Акцент6 85 4" xfId="9970"/>
    <cellStyle name="20% - Акцент6 85 4 2" xfId="9971"/>
    <cellStyle name="20% - Акцент6 85 5" xfId="9972"/>
    <cellStyle name="20% - Акцент6 86" xfId="9973"/>
    <cellStyle name="20% - Акцент6 86 2" xfId="9974"/>
    <cellStyle name="20% - Акцент6 86 2 2" xfId="9975"/>
    <cellStyle name="20% - Акцент6 86 2 2 2" xfId="9976"/>
    <cellStyle name="20% - Акцент6 86 2 3" xfId="9977"/>
    <cellStyle name="20% - Акцент6 86 3" xfId="9978"/>
    <cellStyle name="20% - Акцент6 86 3 2" xfId="9979"/>
    <cellStyle name="20% - Акцент6 86 3 2 2" xfId="9980"/>
    <cellStyle name="20% - Акцент6 86 3 3" xfId="9981"/>
    <cellStyle name="20% - Акцент6 86 4" xfId="9982"/>
    <cellStyle name="20% - Акцент6 86 4 2" xfId="9983"/>
    <cellStyle name="20% - Акцент6 86 5" xfId="9984"/>
    <cellStyle name="20% - Акцент6 87" xfId="9985"/>
    <cellStyle name="20% - Акцент6 87 2" xfId="9986"/>
    <cellStyle name="20% - Акцент6 87 2 2" xfId="9987"/>
    <cellStyle name="20% - Акцент6 87 2 2 2" xfId="9988"/>
    <cellStyle name="20% - Акцент6 87 2 3" xfId="9989"/>
    <cellStyle name="20% - Акцент6 87 3" xfId="9990"/>
    <cellStyle name="20% - Акцент6 87 3 2" xfId="9991"/>
    <cellStyle name="20% - Акцент6 87 3 2 2" xfId="9992"/>
    <cellStyle name="20% - Акцент6 87 3 3" xfId="9993"/>
    <cellStyle name="20% - Акцент6 87 4" xfId="9994"/>
    <cellStyle name="20% - Акцент6 87 4 2" xfId="9995"/>
    <cellStyle name="20% - Акцент6 87 5" xfId="9996"/>
    <cellStyle name="20% - Акцент6 88" xfId="9997"/>
    <cellStyle name="20% - Акцент6 88 2" xfId="9998"/>
    <cellStyle name="20% - Акцент6 88 2 2" xfId="9999"/>
    <cellStyle name="20% - Акцент6 88 3" xfId="10000"/>
    <cellStyle name="20% - Акцент6 89" xfId="10001"/>
    <cellStyle name="20% - Акцент6 89 2" xfId="10002"/>
    <cellStyle name="20% - Акцент6 89 2 2" xfId="10003"/>
    <cellStyle name="20% - Акцент6 89 3" xfId="10004"/>
    <cellStyle name="20% - Акцент6 9" xfId="10005"/>
    <cellStyle name="20% - Акцент6 9 2" xfId="10006"/>
    <cellStyle name="20% - Акцент6 9 2 2" xfId="10007"/>
    <cellStyle name="20% - Акцент6 9 2 2 2" xfId="10008"/>
    <cellStyle name="20% - Акцент6 9 2 2 2 2" xfId="10009"/>
    <cellStyle name="20% - Акцент6 9 2 2 3" xfId="10010"/>
    <cellStyle name="20% - Акцент6 9 2 3" xfId="10011"/>
    <cellStyle name="20% - Акцент6 9 2 3 2" xfId="10012"/>
    <cellStyle name="20% - Акцент6 9 2 3 2 2" xfId="10013"/>
    <cellStyle name="20% - Акцент6 9 2 3 3" xfId="10014"/>
    <cellStyle name="20% - Акцент6 9 2 4" xfId="10015"/>
    <cellStyle name="20% - Акцент6 9 2 4 2" xfId="10016"/>
    <cellStyle name="20% - Акцент6 9 2 5" xfId="10017"/>
    <cellStyle name="20% - Акцент6 9 3" xfId="10018"/>
    <cellStyle name="20% - Акцент6 9 3 2" xfId="10019"/>
    <cellStyle name="20% - Акцент6 9 3 2 2" xfId="10020"/>
    <cellStyle name="20% - Акцент6 9 3 2 2 2" xfId="10021"/>
    <cellStyle name="20% - Акцент6 9 3 2 3" xfId="10022"/>
    <cellStyle name="20% - Акцент6 9 3 3" xfId="10023"/>
    <cellStyle name="20% - Акцент6 9 3 3 2" xfId="10024"/>
    <cellStyle name="20% - Акцент6 9 3 3 2 2" xfId="10025"/>
    <cellStyle name="20% - Акцент6 9 3 3 3" xfId="10026"/>
    <cellStyle name="20% - Акцент6 9 3 4" xfId="10027"/>
    <cellStyle name="20% - Акцент6 9 3 4 2" xfId="10028"/>
    <cellStyle name="20% - Акцент6 9 3 5" xfId="10029"/>
    <cellStyle name="20% - Акцент6 9 4" xfId="10030"/>
    <cellStyle name="20% - Акцент6 9 4 2" xfId="10031"/>
    <cellStyle name="20% - Акцент6 9 4 2 2" xfId="10032"/>
    <cellStyle name="20% - Акцент6 9 4 2 2 2" xfId="10033"/>
    <cellStyle name="20% - Акцент6 9 4 2 3" xfId="10034"/>
    <cellStyle name="20% - Акцент6 9 4 3" xfId="10035"/>
    <cellStyle name="20% - Акцент6 9 4 3 2" xfId="10036"/>
    <cellStyle name="20% - Акцент6 9 4 3 2 2" xfId="10037"/>
    <cellStyle name="20% - Акцент6 9 4 3 3" xfId="10038"/>
    <cellStyle name="20% - Акцент6 9 4 4" xfId="10039"/>
    <cellStyle name="20% - Акцент6 9 4 4 2" xfId="10040"/>
    <cellStyle name="20% - Акцент6 9 4 5" xfId="10041"/>
    <cellStyle name="20% - Акцент6 9 5" xfId="10042"/>
    <cellStyle name="20% - Акцент6 9 5 2" xfId="10043"/>
    <cellStyle name="20% - Акцент6 9 5 2 2" xfId="10044"/>
    <cellStyle name="20% - Акцент6 9 5 2 2 2" xfId="10045"/>
    <cellStyle name="20% - Акцент6 9 5 2 3" xfId="10046"/>
    <cellStyle name="20% - Акцент6 9 5 3" xfId="10047"/>
    <cellStyle name="20% - Акцент6 9 5 3 2" xfId="10048"/>
    <cellStyle name="20% - Акцент6 9 5 3 2 2" xfId="10049"/>
    <cellStyle name="20% - Акцент6 9 5 3 3" xfId="10050"/>
    <cellStyle name="20% - Акцент6 9 5 4" xfId="10051"/>
    <cellStyle name="20% - Акцент6 9 5 4 2" xfId="10052"/>
    <cellStyle name="20% - Акцент6 9 5 5" xfId="10053"/>
    <cellStyle name="20% - Акцент6 9 6" xfId="10054"/>
    <cellStyle name="20% - Акцент6 9 6 2" xfId="10055"/>
    <cellStyle name="20% - Акцент6 9 6 2 2" xfId="10056"/>
    <cellStyle name="20% - Акцент6 9 6 3" xfId="10057"/>
    <cellStyle name="20% - Акцент6 9 7" xfId="10058"/>
    <cellStyle name="20% - Акцент6 9 7 2" xfId="10059"/>
    <cellStyle name="20% - Акцент6 9 7 2 2" xfId="10060"/>
    <cellStyle name="20% - Акцент6 9 7 3" xfId="10061"/>
    <cellStyle name="20% - Акцент6 9 8" xfId="10062"/>
    <cellStyle name="20% - Акцент6 9 8 2" xfId="10063"/>
    <cellStyle name="20% - Акцент6 9 9" xfId="10064"/>
    <cellStyle name="20% - Акцент6 90" xfId="10065"/>
    <cellStyle name="20% - Акцент6 90 2" xfId="10066"/>
    <cellStyle name="20% - Акцент6 90 2 2" xfId="10067"/>
    <cellStyle name="20% - Акцент6 90 3" xfId="10068"/>
    <cellStyle name="20% - Акцент6 91" xfId="10069"/>
    <cellStyle name="20% - Акцент6 91 2" xfId="10070"/>
    <cellStyle name="20% - Акцент6 91 2 2" xfId="10071"/>
    <cellStyle name="20% - Акцент6 91 3" xfId="10072"/>
    <cellStyle name="20% - Акцент6 92" xfId="10073"/>
    <cellStyle name="20% - Акцент6 92 2" xfId="10074"/>
    <cellStyle name="20% - Акцент6 92 2 2" xfId="10075"/>
    <cellStyle name="20% - Акцент6 92 3" xfId="10076"/>
    <cellStyle name="20% - Акцент6 93" xfId="10077"/>
    <cellStyle name="20% - Акцент6 93 2" xfId="10078"/>
    <cellStyle name="20% - Акцент6 93 2 2" xfId="10079"/>
    <cellStyle name="20% - Акцент6 93 3" xfId="10080"/>
    <cellStyle name="20% - Акцент6 94" xfId="10081"/>
    <cellStyle name="20% - Акцент6 94 2" xfId="10082"/>
    <cellStyle name="20% - Акцент6 94 2 2" xfId="10083"/>
    <cellStyle name="20% - Акцент6 94 3" xfId="10084"/>
    <cellStyle name="20% - Акцент6 95" xfId="10085"/>
    <cellStyle name="20% - Акцент6 95 2" xfId="10086"/>
    <cellStyle name="20% - Акцент6 95 2 2" xfId="10087"/>
    <cellStyle name="20% - Акцент6 95 3" xfId="10088"/>
    <cellStyle name="20% - Акцент6 96" xfId="10089"/>
    <cellStyle name="20% - Акцент6 96 2" xfId="10090"/>
    <cellStyle name="20% - Акцент6 96 2 2" xfId="10091"/>
    <cellStyle name="20% - Акцент6 96 3" xfId="10092"/>
    <cellStyle name="20% - Акцент6 97" xfId="10093"/>
    <cellStyle name="20% - Акцент6 97 2" xfId="10094"/>
    <cellStyle name="20% - Акцент6 97 2 2" xfId="10095"/>
    <cellStyle name="20% - Акцент6 97 3" xfId="10096"/>
    <cellStyle name="20% - Акцент6 98" xfId="10097"/>
    <cellStyle name="20% - Акцент6 98 2" xfId="10098"/>
    <cellStyle name="20% - Акцент6 98 2 2" xfId="10099"/>
    <cellStyle name="20% - Акцент6 98 3" xfId="10100"/>
    <cellStyle name="20% - Акцент6 99" xfId="10101"/>
    <cellStyle name="20% - Акцент6 99 2" xfId="10102"/>
    <cellStyle name="20% - Акцент6 99 2 2" xfId="10103"/>
    <cellStyle name="20% - Акцент6 99 3" xfId="10104"/>
    <cellStyle name="40% - Accent1" xfId="10105"/>
    <cellStyle name="40% - Accent2" xfId="10106"/>
    <cellStyle name="40% - Accent3" xfId="10107"/>
    <cellStyle name="40% - Accent4" xfId="10108"/>
    <cellStyle name="40% - Accent5" xfId="10109"/>
    <cellStyle name="40% - Accent6" xfId="10110"/>
    <cellStyle name="40% - Акцент1" xfId="10111" builtinId="31" customBuiltin="1"/>
    <cellStyle name="40% - Акцент1 10" xfId="10112"/>
    <cellStyle name="40% - Акцент1 10 2" xfId="10113"/>
    <cellStyle name="40% - Акцент1 10 2 2" xfId="10114"/>
    <cellStyle name="40% - Акцент1 10 2 2 2" xfId="10115"/>
    <cellStyle name="40% - Акцент1 10 2 3" xfId="10116"/>
    <cellStyle name="40% - Акцент1 10 3" xfId="10117"/>
    <cellStyle name="40% - Акцент1 10 3 2" xfId="10118"/>
    <cellStyle name="40% - Акцент1 10 3 2 2" xfId="10119"/>
    <cellStyle name="40% - Акцент1 10 3 3" xfId="10120"/>
    <cellStyle name="40% - Акцент1 10 4" xfId="10121"/>
    <cellStyle name="40% - Акцент1 10 4 2" xfId="10122"/>
    <cellStyle name="40% - Акцент1 10 5" xfId="10123"/>
    <cellStyle name="40% - Акцент1 100" xfId="10124"/>
    <cellStyle name="40% - Акцент1 100 2" xfId="10125"/>
    <cellStyle name="40% - Акцент1 100 2 2" xfId="10126"/>
    <cellStyle name="40% - Акцент1 100 3" xfId="10127"/>
    <cellStyle name="40% - Акцент1 101" xfId="10128"/>
    <cellStyle name="40% - Акцент1 101 2" xfId="10129"/>
    <cellStyle name="40% - Акцент1 101 2 2" xfId="10130"/>
    <cellStyle name="40% - Акцент1 101 3" xfId="10131"/>
    <cellStyle name="40% - Акцент1 102" xfId="10132"/>
    <cellStyle name="40% - Акцент1 102 2" xfId="10133"/>
    <cellStyle name="40% - Акцент1 102 2 2" xfId="10134"/>
    <cellStyle name="40% - Акцент1 102 3" xfId="10135"/>
    <cellStyle name="40% - Акцент1 103" xfId="10136"/>
    <cellStyle name="40% - Акцент1 103 2" xfId="10137"/>
    <cellStyle name="40% - Акцент1 103 2 2" xfId="10138"/>
    <cellStyle name="40% - Акцент1 103 3" xfId="10139"/>
    <cellStyle name="40% - Акцент1 104" xfId="10140"/>
    <cellStyle name="40% - Акцент1 104 2" xfId="10141"/>
    <cellStyle name="40% - Акцент1 104 2 2" xfId="10142"/>
    <cellStyle name="40% - Акцент1 104 3" xfId="10143"/>
    <cellStyle name="40% - Акцент1 105" xfId="10144"/>
    <cellStyle name="40% - Акцент1 105 2" xfId="10145"/>
    <cellStyle name="40% - Акцент1 105 2 2" xfId="10146"/>
    <cellStyle name="40% - Акцент1 105 3" xfId="10147"/>
    <cellStyle name="40% - Акцент1 106" xfId="10148"/>
    <cellStyle name="40% - Акцент1 106 2" xfId="10149"/>
    <cellStyle name="40% - Акцент1 106 2 2" xfId="10150"/>
    <cellStyle name="40% - Акцент1 106 3" xfId="10151"/>
    <cellStyle name="40% - Акцент1 107" xfId="10152"/>
    <cellStyle name="40% - Акцент1 107 2" xfId="10153"/>
    <cellStyle name="40% - Акцент1 107 2 2" xfId="10154"/>
    <cellStyle name="40% - Акцент1 107 3" xfId="10155"/>
    <cellStyle name="40% - Акцент1 108" xfId="10156"/>
    <cellStyle name="40% - Акцент1 108 2" xfId="10157"/>
    <cellStyle name="40% - Акцент1 108 2 2" xfId="10158"/>
    <cellStyle name="40% - Акцент1 108 3" xfId="10159"/>
    <cellStyle name="40% - Акцент1 109" xfId="10160"/>
    <cellStyle name="40% - Акцент1 109 2" xfId="10161"/>
    <cellStyle name="40% - Акцент1 109 2 2" xfId="10162"/>
    <cellStyle name="40% - Акцент1 109 3" xfId="10163"/>
    <cellStyle name="40% - Акцент1 11" xfId="10164"/>
    <cellStyle name="40% - Акцент1 11 2" xfId="10165"/>
    <cellStyle name="40% - Акцент1 11 2 2" xfId="10166"/>
    <cellStyle name="40% - Акцент1 11 2 2 2" xfId="10167"/>
    <cellStyle name="40% - Акцент1 11 2 3" xfId="10168"/>
    <cellStyle name="40% - Акцент1 11 3" xfId="10169"/>
    <cellStyle name="40% - Акцент1 11 3 2" xfId="10170"/>
    <cellStyle name="40% - Акцент1 11 3 2 2" xfId="10171"/>
    <cellStyle name="40% - Акцент1 11 3 3" xfId="10172"/>
    <cellStyle name="40% - Акцент1 11 4" xfId="10173"/>
    <cellStyle name="40% - Акцент1 11 4 2" xfId="10174"/>
    <cellStyle name="40% - Акцент1 11 5" xfId="10175"/>
    <cellStyle name="40% - Акцент1 110" xfId="10176"/>
    <cellStyle name="40% - Акцент1 110 2" xfId="10177"/>
    <cellStyle name="40% - Акцент1 110 2 2" xfId="10178"/>
    <cellStyle name="40% - Акцент1 110 3" xfId="10179"/>
    <cellStyle name="40% - Акцент1 111" xfId="10180"/>
    <cellStyle name="40% - Акцент1 111 2" xfId="10181"/>
    <cellStyle name="40% - Акцент1 111 2 2" xfId="10182"/>
    <cellStyle name="40% - Акцент1 111 3" xfId="10183"/>
    <cellStyle name="40% - Акцент1 112" xfId="10184"/>
    <cellStyle name="40% - Акцент1 112 2" xfId="10185"/>
    <cellStyle name="40% - Акцент1 112 2 2" xfId="10186"/>
    <cellStyle name="40% - Акцент1 112 3" xfId="10187"/>
    <cellStyle name="40% - Акцент1 113" xfId="10188"/>
    <cellStyle name="40% - Акцент1 113 2" xfId="10189"/>
    <cellStyle name="40% - Акцент1 113 2 2" xfId="10190"/>
    <cellStyle name="40% - Акцент1 113 3" xfId="10191"/>
    <cellStyle name="40% - Акцент1 114" xfId="10192"/>
    <cellStyle name="40% - Акцент1 114 2" xfId="10193"/>
    <cellStyle name="40% - Акцент1 114 2 2" xfId="10194"/>
    <cellStyle name="40% - Акцент1 114 3" xfId="10195"/>
    <cellStyle name="40% - Акцент1 115" xfId="10196"/>
    <cellStyle name="40% - Акцент1 115 2" xfId="10197"/>
    <cellStyle name="40% - Акцент1 115 2 2" xfId="10198"/>
    <cellStyle name="40% - Акцент1 115 3" xfId="10199"/>
    <cellStyle name="40% - Акцент1 116" xfId="10200"/>
    <cellStyle name="40% - Акцент1 116 2" xfId="10201"/>
    <cellStyle name="40% - Акцент1 116 2 2" xfId="10202"/>
    <cellStyle name="40% - Акцент1 116 3" xfId="10203"/>
    <cellStyle name="40% - Акцент1 117" xfId="10204"/>
    <cellStyle name="40% - Акцент1 117 2" xfId="10205"/>
    <cellStyle name="40% - Акцент1 117 2 2" xfId="10206"/>
    <cellStyle name="40% - Акцент1 117 3" xfId="10207"/>
    <cellStyle name="40% - Акцент1 118" xfId="10208"/>
    <cellStyle name="40% - Акцент1 118 2" xfId="10209"/>
    <cellStyle name="40% - Акцент1 118 2 2" xfId="10210"/>
    <cellStyle name="40% - Акцент1 118 3" xfId="10211"/>
    <cellStyle name="40% - Акцент1 119" xfId="10212"/>
    <cellStyle name="40% - Акцент1 119 2" xfId="10213"/>
    <cellStyle name="40% - Акцент1 119 2 2" xfId="10214"/>
    <cellStyle name="40% - Акцент1 119 3" xfId="10215"/>
    <cellStyle name="40% - Акцент1 12" xfId="10216"/>
    <cellStyle name="40% - Акцент1 12 2" xfId="10217"/>
    <cellStyle name="40% - Акцент1 12 2 2" xfId="10218"/>
    <cellStyle name="40% - Акцент1 12 2 2 2" xfId="10219"/>
    <cellStyle name="40% - Акцент1 12 2 3" xfId="10220"/>
    <cellStyle name="40% - Акцент1 12 3" xfId="10221"/>
    <cellStyle name="40% - Акцент1 12 3 2" xfId="10222"/>
    <cellStyle name="40% - Акцент1 12 3 2 2" xfId="10223"/>
    <cellStyle name="40% - Акцент1 12 3 3" xfId="10224"/>
    <cellStyle name="40% - Акцент1 12 4" xfId="10225"/>
    <cellStyle name="40% - Акцент1 12 4 2" xfId="10226"/>
    <cellStyle name="40% - Акцент1 12 5" xfId="10227"/>
    <cellStyle name="40% - Акцент1 120" xfId="10228"/>
    <cellStyle name="40% - Акцент1 120 2" xfId="10229"/>
    <cellStyle name="40% - Акцент1 120 2 2" xfId="10230"/>
    <cellStyle name="40% - Акцент1 120 3" xfId="10231"/>
    <cellStyle name="40% - Акцент1 121" xfId="10232"/>
    <cellStyle name="40% - Акцент1 121 2" xfId="10233"/>
    <cellStyle name="40% - Акцент1 121 2 2" xfId="10234"/>
    <cellStyle name="40% - Акцент1 121 3" xfId="10235"/>
    <cellStyle name="40% - Акцент1 122" xfId="10236"/>
    <cellStyle name="40% - Акцент1 122 2" xfId="10237"/>
    <cellStyle name="40% - Акцент1 122 2 2" xfId="10238"/>
    <cellStyle name="40% - Акцент1 122 3" xfId="10239"/>
    <cellStyle name="40% - Акцент1 123" xfId="10240"/>
    <cellStyle name="40% - Акцент1 123 2" xfId="10241"/>
    <cellStyle name="40% - Акцент1 123 2 2" xfId="10242"/>
    <cellStyle name="40% - Акцент1 123 3" xfId="10243"/>
    <cellStyle name="40% - Акцент1 124" xfId="10244"/>
    <cellStyle name="40% - Акцент1 124 2" xfId="10245"/>
    <cellStyle name="40% - Акцент1 124 2 2" xfId="10246"/>
    <cellStyle name="40% - Акцент1 124 3" xfId="10247"/>
    <cellStyle name="40% - Акцент1 125" xfId="10248"/>
    <cellStyle name="40% - Акцент1 125 2" xfId="10249"/>
    <cellStyle name="40% - Акцент1 125 2 2" xfId="10250"/>
    <cellStyle name="40% - Акцент1 125 3" xfId="10251"/>
    <cellStyle name="40% - Акцент1 126" xfId="10252"/>
    <cellStyle name="40% - Акцент1 126 2" xfId="10253"/>
    <cellStyle name="40% - Акцент1 126 2 2" xfId="10254"/>
    <cellStyle name="40% - Акцент1 126 3" xfId="10255"/>
    <cellStyle name="40% - Акцент1 127" xfId="10256"/>
    <cellStyle name="40% - Акцент1 127 2" xfId="10257"/>
    <cellStyle name="40% - Акцент1 127 2 2" xfId="10258"/>
    <cellStyle name="40% - Акцент1 127 3" xfId="10259"/>
    <cellStyle name="40% - Акцент1 128" xfId="10260"/>
    <cellStyle name="40% - Акцент1 128 2" xfId="10261"/>
    <cellStyle name="40% - Акцент1 128 2 2" xfId="10262"/>
    <cellStyle name="40% - Акцент1 128 3" xfId="10263"/>
    <cellStyle name="40% - Акцент1 129" xfId="10264"/>
    <cellStyle name="40% - Акцент1 129 2" xfId="10265"/>
    <cellStyle name="40% - Акцент1 129 2 2" xfId="10266"/>
    <cellStyle name="40% - Акцент1 129 3" xfId="10267"/>
    <cellStyle name="40% - Акцент1 13" xfId="10268"/>
    <cellStyle name="40% - Акцент1 13 2" xfId="10269"/>
    <cellStyle name="40% - Акцент1 13 2 2" xfId="10270"/>
    <cellStyle name="40% - Акцент1 13 2 2 2" xfId="10271"/>
    <cellStyle name="40% - Акцент1 13 2 3" xfId="10272"/>
    <cellStyle name="40% - Акцент1 13 3" xfId="10273"/>
    <cellStyle name="40% - Акцент1 13 3 2" xfId="10274"/>
    <cellStyle name="40% - Акцент1 13 3 2 2" xfId="10275"/>
    <cellStyle name="40% - Акцент1 13 3 3" xfId="10276"/>
    <cellStyle name="40% - Акцент1 13 4" xfId="10277"/>
    <cellStyle name="40% - Акцент1 13 4 2" xfId="10278"/>
    <cellStyle name="40% - Акцент1 13 5" xfId="10279"/>
    <cellStyle name="40% - Акцент1 130" xfId="10280"/>
    <cellStyle name="40% - Акцент1 130 2" xfId="10281"/>
    <cellStyle name="40% - Акцент1 130 2 2" xfId="10282"/>
    <cellStyle name="40% - Акцент1 130 3" xfId="10283"/>
    <cellStyle name="40% - Акцент1 131" xfId="10284"/>
    <cellStyle name="40% - Акцент1 131 2" xfId="10285"/>
    <cellStyle name="40% - Акцент1 131 2 2" xfId="10286"/>
    <cellStyle name="40% - Акцент1 131 3" xfId="10287"/>
    <cellStyle name="40% - Акцент1 132" xfId="10288"/>
    <cellStyle name="40% - Акцент1 132 2" xfId="10289"/>
    <cellStyle name="40% - Акцент1 132 2 2" xfId="10290"/>
    <cellStyle name="40% - Акцент1 132 3" xfId="10291"/>
    <cellStyle name="40% - Акцент1 133" xfId="10292"/>
    <cellStyle name="40% - Акцент1 133 2" xfId="10293"/>
    <cellStyle name="40% - Акцент1 133 2 2" xfId="10294"/>
    <cellStyle name="40% - Акцент1 133 3" xfId="10295"/>
    <cellStyle name="40% - Акцент1 134" xfId="10296"/>
    <cellStyle name="40% - Акцент1 134 2" xfId="10297"/>
    <cellStyle name="40% - Акцент1 134 2 2" xfId="10298"/>
    <cellStyle name="40% - Акцент1 134 3" xfId="10299"/>
    <cellStyle name="40% - Акцент1 135" xfId="10300"/>
    <cellStyle name="40% - Акцент1 135 2" xfId="10301"/>
    <cellStyle name="40% - Акцент1 135 2 2" xfId="10302"/>
    <cellStyle name="40% - Акцент1 135 3" xfId="10303"/>
    <cellStyle name="40% - Акцент1 136" xfId="10304"/>
    <cellStyle name="40% - Акцент1 136 2" xfId="10305"/>
    <cellStyle name="40% - Акцент1 136 2 2" xfId="10306"/>
    <cellStyle name="40% - Акцент1 136 3" xfId="10307"/>
    <cellStyle name="40% - Акцент1 137" xfId="10308"/>
    <cellStyle name="40% - Акцент1 138" xfId="10309"/>
    <cellStyle name="40% - Акцент1 14" xfId="10310"/>
    <cellStyle name="40% - Акцент1 14 2" xfId="10311"/>
    <cellStyle name="40% - Акцент1 14 2 2" xfId="10312"/>
    <cellStyle name="40% - Акцент1 14 2 2 2" xfId="10313"/>
    <cellStyle name="40% - Акцент1 14 2 3" xfId="10314"/>
    <cellStyle name="40% - Акцент1 14 3" xfId="10315"/>
    <cellStyle name="40% - Акцент1 14 3 2" xfId="10316"/>
    <cellStyle name="40% - Акцент1 14 3 2 2" xfId="10317"/>
    <cellStyle name="40% - Акцент1 14 3 3" xfId="10318"/>
    <cellStyle name="40% - Акцент1 14 4" xfId="10319"/>
    <cellStyle name="40% - Акцент1 14 4 2" xfId="10320"/>
    <cellStyle name="40% - Акцент1 14 5" xfId="10321"/>
    <cellStyle name="40% - Акцент1 15" xfId="10322"/>
    <cellStyle name="40% - Акцент1 15 2" xfId="10323"/>
    <cellStyle name="40% - Акцент1 15 2 2" xfId="10324"/>
    <cellStyle name="40% - Акцент1 15 2 2 2" xfId="10325"/>
    <cellStyle name="40% - Акцент1 15 2 3" xfId="10326"/>
    <cellStyle name="40% - Акцент1 15 3" xfId="10327"/>
    <cellStyle name="40% - Акцент1 15 3 2" xfId="10328"/>
    <cellStyle name="40% - Акцент1 15 3 2 2" xfId="10329"/>
    <cellStyle name="40% - Акцент1 15 3 3" xfId="10330"/>
    <cellStyle name="40% - Акцент1 15 4" xfId="10331"/>
    <cellStyle name="40% - Акцент1 15 4 2" xfId="10332"/>
    <cellStyle name="40% - Акцент1 15 5" xfId="10333"/>
    <cellStyle name="40% - Акцент1 16" xfId="10334"/>
    <cellStyle name="40% - Акцент1 16 2" xfId="10335"/>
    <cellStyle name="40% - Акцент1 16 2 2" xfId="10336"/>
    <cellStyle name="40% - Акцент1 16 2 2 2" xfId="10337"/>
    <cellStyle name="40% - Акцент1 16 2 3" xfId="10338"/>
    <cellStyle name="40% - Акцент1 16 3" xfId="10339"/>
    <cellStyle name="40% - Акцент1 16 3 2" xfId="10340"/>
    <cellStyle name="40% - Акцент1 16 3 2 2" xfId="10341"/>
    <cellStyle name="40% - Акцент1 16 3 3" xfId="10342"/>
    <cellStyle name="40% - Акцент1 16 4" xfId="10343"/>
    <cellStyle name="40% - Акцент1 16 4 2" xfId="10344"/>
    <cellStyle name="40% - Акцент1 16 5" xfId="10345"/>
    <cellStyle name="40% - Акцент1 17" xfId="10346"/>
    <cellStyle name="40% - Акцент1 17 2" xfId="10347"/>
    <cellStyle name="40% - Акцент1 17 2 2" xfId="10348"/>
    <cellStyle name="40% - Акцент1 17 2 2 2" xfId="10349"/>
    <cellStyle name="40% - Акцент1 17 2 3" xfId="10350"/>
    <cellStyle name="40% - Акцент1 17 3" xfId="10351"/>
    <cellStyle name="40% - Акцент1 17 3 2" xfId="10352"/>
    <cellStyle name="40% - Акцент1 17 3 2 2" xfId="10353"/>
    <cellStyle name="40% - Акцент1 17 3 3" xfId="10354"/>
    <cellStyle name="40% - Акцент1 17 4" xfId="10355"/>
    <cellStyle name="40% - Акцент1 17 4 2" xfId="10356"/>
    <cellStyle name="40% - Акцент1 17 5" xfId="10357"/>
    <cellStyle name="40% - Акцент1 18" xfId="10358"/>
    <cellStyle name="40% - Акцент1 18 2" xfId="10359"/>
    <cellStyle name="40% - Акцент1 18 2 2" xfId="10360"/>
    <cellStyle name="40% - Акцент1 18 2 2 2" xfId="10361"/>
    <cellStyle name="40% - Акцент1 18 2 3" xfId="10362"/>
    <cellStyle name="40% - Акцент1 18 3" xfId="10363"/>
    <cellStyle name="40% - Акцент1 18 3 2" xfId="10364"/>
    <cellStyle name="40% - Акцент1 18 3 2 2" xfId="10365"/>
    <cellStyle name="40% - Акцент1 18 3 3" xfId="10366"/>
    <cellStyle name="40% - Акцент1 18 4" xfId="10367"/>
    <cellStyle name="40% - Акцент1 18 4 2" xfId="10368"/>
    <cellStyle name="40% - Акцент1 18 5" xfId="10369"/>
    <cellStyle name="40% - Акцент1 19" xfId="10370"/>
    <cellStyle name="40% - Акцент1 19 2" xfId="10371"/>
    <cellStyle name="40% - Акцент1 19 2 2" xfId="10372"/>
    <cellStyle name="40% - Акцент1 19 2 2 2" xfId="10373"/>
    <cellStyle name="40% - Акцент1 19 2 3" xfId="10374"/>
    <cellStyle name="40% - Акцент1 19 3" xfId="10375"/>
    <cellStyle name="40% - Акцент1 19 3 2" xfId="10376"/>
    <cellStyle name="40% - Акцент1 19 3 2 2" xfId="10377"/>
    <cellStyle name="40% - Акцент1 19 3 3" xfId="10378"/>
    <cellStyle name="40% - Акцент1 19 4" xfId="10379"/>
    <cellStyle name="40% - Акцент1 19 4 2" xfId="10380"/>
    <cellStyle name="40% - Акцент1 19 5" xfId="10381"/>
    <cellStyle name="40% - Акцент1 2" xfId="10382"/>
    <cellStyle name="40% - Акцент1 2 10" xfId="10383"/>
    <cellStyle name="40% - Акцент1 2 10 2" xfId="10384"/>
    <cellStyle name="40% - Акцент1 2 10 2 2" xfId="10385"/>
    <cellStyle name="40% - Акцент1 2 10 3" xfId="10386"/>
    <cellStyle name="40% - Акцент1 2 11" xfId="10387"/>
    <cellStyle name="40% - Акцент1 2 11 2" xfId="10388"/>
    <cellStyle name="40% - Акцент1 2 11 2 2" xfId="10389"/>
    <cellStyle name="40% - Акцент1 2 11 3" xfId="10390"/>
    <cellStyle name="40% - Акцент1 2 12" xfId="10391"/>
    <cellStyle name="40% - Акцент1 2 12 2" xfId="10392"/>
    <cellStyle name="40% - Акцент1 2 12 2 2" xfId="10393"/>
    <cellStyle name="40% - Акцент1 2 12 3" xfId="10394"/>
    <cellStyle name="40% - Акцент1 2 13" xfId="10395"/>
    <cellStyle name="40% - Акцент1 2 13 2" xfId="10396"/>
    <cellStyle name="40% - Акцент1 2 13 2 2" xfId="10397"/>
    <cellStyle name="40% - Акцент1 2 13 3" xfId="10398"/>
    <cellStyle name="40% - Акцент1 2 14" xfId="10399"/>
    <cellStyle name="40% - Акцент1 2 14 2" xfId="10400"/>
    <cellStyle name="40% - Акцент1 2 14 2 2" xfId="10401"/>
    <cellStyle name="40% - Акцент1 2 14 3" xfId="10402"/>
    <cellStyle name="40% - Акцент1 2 15" xfId="10403"/>
    <cellStyle name="40% - Акцент1 2 15 2" xfId="10404"/>
    <cellStyle name="40% - Акцент1 2 15 2 2" xfId="10405"/>
    <cellStyle name="40% - Акцент1 2 15 3" xfId="10406"/>
    <cellStyle name="40% - Акцент1 2 16" xfId="10407"/>
    <cellStyle name="40% - Акцент1 2 16 2" xfId="10408"/>
    <cellStyle name="40% - Акцент1 2 16 2 2" xfId="10409"/>
    <cellStyle name="40% - Акцент1 2 16 3" xfId="10410"/>
    <cellStyle name="40% - Акцент1 2 17" xfId="10411"/>
    <cellStyle name="40% - Акцент1 2 17 2" xfId="10412"/>
    <cellStyle name="40% - Акцент1 2 17 2 2" xfId="10413"/>
    <cellStyle name="40% - Акцент1 2 17 3" xfId="10414"/>
    <cellStyle name="40% - Акцент1 2 18" xfId="10415"/>
    <cellStyle name="40% - Акцент1 2 18 2" xfId="10416"/>
    <cellStyle name="40% - Акцент1 2 18 2 2" xfId="10417"/>
    <cellStyle name="40% - Акцент1 2 18 3" xfId="10418"/>
    <cellStyle name="40% - Акцент1 2 19" xfId="10419"/>
    <cellStyle name="40% - Акцент1 2 19 2" xfId="10420"/>
    <cellStyle name="40% - Акцент1 2 19 2 2" xfId="10421"/>
    <cellStyle name="40% - Акцент1 2 19 3" xfId="10422"/>
    <cellStyle name="40% - Акцент1 2 2" xfId="10423"/>
    <cellStyle name="40% - Акцент1 2 2 2" xfId="10424"/>
    <cellStyle name="40% - Акцент1 2 2 2 2" xfId="10425"/>
    <cellStyle name="40% - Акцент1 2 2 2 2 2" xfId="10426"/>
    <cellStyle name="40% - Акцент1 2 2 2 3" xfId="10427"/>
    <cellStyle name="40% - Акцент1 2 2 3" xfId="10428"/>
    <cellStyle name="40% - Акцент1 2 2 3 2" xfId="10429"/>
    <cellStyle name="40% - Акцент1 2 2 3 2 2" xfId="10430"/>
    <cellStyle name="40% - Акцент1 2 2 3 3" xfId="10431"/>
    <cellStyle name="40% - Акцент1 2 2 4" xfId="10432"/>
    <cellStyle name="40% - Акцент1 2 2 4 2" xfId="10433"/>
    <cellStyle name="40% - Акцент1 2 2 5" xfId="10434"/>
    <cellStyle name="40% - Акцент1 2 20" xfId="10435"/>
    <cellStyle name="40% - Акцент1 2 20 2" xfId="10436"/>
    <cellStyle name="40% - Акцент1 2 20 2 2" xfId="10437"/>
    <cellStyle name="40% - Акцент1 2 20 3" xfId="10438"/>
    <cellStyle name="40% - Акцент1 2 21" xfId="10439"/>
    <cellStyle name="40% - Акцент1 2 21 2" xfId="10440"/>
    <cellStyle name="40% - Акцент1 2 21 2 2" xfId="10441"/>
    <cellStyle name="40% - Акцент1 2 21 3" xfId="10442"/>
    <cellStyle name="40% - Акцент1 2 22" xfId="10443"/>
    <cellStyle name="40% - Акцент1 2 22 2" xfId="10444"/>
    <cellStyle name="40% - Акцент1 2 22 2 2" xfId="10445"/>
    <cellStyle name="40% - Акцент1 2 22 3" xfId="10446"/>
    <cellStyle name="40% - Акцент1 2 23" xfId="10447"/>
    <cellStyle name="40% - Акцент1 2 23 2" xfId="10448"/>
    <cellStyle name="40% - Акцент1 2 23 2 2" xfId="10449"/>
    <cellStyle name="40% - Акцент1 2 23 3" xfId="10450"/>
    <cellStyle name="40% - Акцент1 2 24" xfId="10451"/>
    <cellStyle name="40% - Акцент1 2 24 2" xfId="10452"/>
    <cellStyle name="40% - Акцент1 2 24 2 2" xfId="10453"/>
    <cellStyle name="40% - Акцент1 2 24 3" xfId="10454"/>
    <cellStyle name="40% - Акцент1 2 25" xfId="10455"/>
    <cellStyle name="40% - Акцент1 2 25 2" xfId="10456"/>
    <cellStyle name="40% - Акцент1 2 26" xfId="10457"/>
    <cellStyle name="40% - Акцент1 2 3" xfId="10458"/>
    <cellStyle name="40% - Акцент1 2 3 2" xfId="10459"/>
    <cellStyle name="40% - Акцент1 2 3 2 2" xfId="10460"/>
    <cellStyle name="40% - Акцент1 2 3 2 2 2" xfId="10461"/>
    <cellStyle name="40% - Акцент1 2 3 2 3" xfId="10462"/>
    <cellStyle name="40% - Акцент1 2 3 3" xfId="10463"/>
    <cellStyle name="40% - Акцент1 2 3 3 2" xfId="10464"/>
    <cellStyle name="40% - Акцент1 2 3 3 2 2" xfId="10465"/>
    <cellStyle name="40% - Акцент1 2 3 3 3" xfId="10466"/>
    <cellStyle name="40% - Акцент1 2 3 4" xfId="10467"/>
    <cellStyle name="40% - Акцент1 2 3 4 2" xfId="10468"/>
    <cellStyle name="40% - Акцент1 2 3 5" xfId="10469"/>
    <cellStyle name="40% - Акцент1 2 4" xfId="10470"/>
    <cellStyle name="40% - Акцент1 2 4 2" xfId="10471"/>
    <cellStyle name="40% - Акцент1 2 4 2 2" xfId="10472"/>
    <cellStyle name="40% - Акцент1 2 4 2 2 2" xfId="10473"/>
    <cellStyle name="40% - Акцент1 2 4 2 3" xfId="10474"/>
    <cellStyle name="40% - Акцент1 2 4 3" xfId="10475"/>
    <cellStyle name="40% - Акцент1 2 4 3 2" xfId="10476"/>
    <cellStyle name="40% - Акцент1 2 4 3 2 2" xfId="10477"/>
    <cellStyle name="40% - Акцент1 2 4 3 3" xfId="10478"/>
    <cellStyle name="40% - Акцент1 2 4 4" xfId="10479"/>
    <cellStyle name="40% - Акцент1 2 4 4 2" xfId="10480"/>
    <cellStyle name="40% - Акцент1 2 4 5" xfId="10481"/>
    <cellStyle name="40% - Акцент1 2 5" xfId="10482"/>
    <cellStyle name="40% - Акцент1 2 5 2" xfId="10483"/>
    <cellStyle name="40% - Акцент1 2 5 2 2" xfId="10484"/>
    <cellStyle name="40% - Акцент1 2 5 2 2 2" xfId="10485"/>
    <cellStyle name="40% - Акцент1 2 5 2 3" xfId="10486"/>
    <cellStyle name="40% - Акцент1 2 5 3" xfId="10487"/>
    <cellStyle name="40% - Акцент1 2 5 3 2" xfId="10488"/>
    <cellStyle name="40% - Акцент1 2 5 3 2 2" xfId="10489"/>
    <cellStyle name="40% - Акцент1 2 5 3 3" xfId="10490"/>
    <cellStyle name="40% - Акцент1 2 5 4" xfId="10491"/>
    <cellStyle name="40% - Акцент1 2 5 4 2" xfId="10492"/>
    <cellStyle name="40% - Акцент1 2 5 5" xfId="10493"/>
    <cellStyle name="40% - Акцент1 2 6" xfId="10494"/>
    <cellStyle name="40% - Акцент1 2 6 2" xfId="10495"/>
    <cellStyle name="40% - Акцент1 2 6 2 2" xfId="10496"/>
    <cellStyle name="40% - Акцент1 2 6 3" xfId="10497"/>
    <cellStyle name="40% - Акцент1 2 7" xfId="10498"/>
    <cellStyle name="40% - Акцент1 2 7 2" xfId="10499"/>
    <cellStyle name="40% - Акцент1 2 7 2 2" xfId="10500"/>
    <cellStyle name="40% - Акцент1 2 7 3" xfId="10501"/>
    <cellStyle name="40% - Акцент1 2 8" xfId="10502"/>
    <cellStyle name="40% - Акцент1 2 8 2" xfId="10503"/>
    <cellStyle name="40% - Акцент1 2 8 2 2" xfId="10504"/>
    <cellStyle name="40% - Акцент1 2 8 3" xfId="10505"/>
    <cellStyle name="40% - Акцент1 2 9" xfId="10506"/>
    <cellStyle name="40% - Акцент1 2 9 2" xfId="10507"/>
    <cellStyle name="40% - Акцент1 2 9 2 2" xfId="10508"/>
    <cellStyle name="40% - Акцент1 2 9 3" xfId="10509"/>
    <cellStyle name="40% - Акцент1 20" xfId="10510"/>
    <cellStyle name="40% - Акцент1 20 2" xfId="10511"/>
    <cellStyle name="40% - Акцент1 20 2 2" xfId="10512"/>
    <cellStyle name="40% - Акцент1 20 2 2 2" xfId="10513"/>
    <cellStyle name="40% - Акцент1 20 2 3" xfId="10514"/>
    <cellStyle name="40% - Акцент1 20 3" xfId="10515"/>
    <cellStyle name="40% - Акцент1 20 3 2" xfId="10516"/>
    <cellStyle name="40% - Акцент1 20 3 2 2" xfId="10517"/>
    <cellStyle name="40% - Акцент1 20 3 3" xfId="10518"/>
    <cellStyle name="40% - Акцент1 20 4" xfId="10519"/>
    <cellStyle name="40% - Акцент1 20 4 2" xfId="10520"/>
    <cellStyle name="40% - Акцент1 20 5" xfId="10521"/>
    <cellStyle name="40% - Акцент1 21" xfId="10522"/>
    <cellStyle name="40% - Акцент1 21 2" xfId="10523"/>
    <cellStyle name="40% - Акцент1 21 2 2" xfId="10524"/>
    <cellStyle name="40% - Акцент1 21 2 2 2" xfId="10525"/>
    <cellStyle name="40% - Акцент1 21 2 3" xfId="10526"/>
    <cellStyle name="40% - Акцент1 21 3" xfId="10527"/>
    <cellStyle name="40% - Акцент1 21 3 2" xfId="10528"/>
    <cellStyle name="40% - Акцент1 21 3 2 2" xfId="10529"/>
    <cellStyle name="40% - Акцент1 21 3 3" xfId="10530"/>
    <cellStyle name="40% - Акцент1 21 4" xfId="10531"/>
    <cellStyle name="40% - Акцент1 21 4 2" xfId="10532"/>
    <cellStyle name="40% - Акцент1 21 5" xfId="10533"/>
    <cellStyle name="40% - Акцент1 22" xfId="10534"/>
    <cellStyle name="40% - Акцент1 22 2" xfId="10535"/>
    <cellStyle name="40% - Акцент1 22 2 2" xfId="10536"/>
    <cellStyle name="40% - Акцент1 22 2 2 2" xfId="10537"/>
    <cellStyle name="40% - Акцент1 22 2 3" xfId="10538"/>
    <cellStyle name="40% - Акцент1 22 3" xfId="10539"/>
    <cellStyle name="40% - Акцент1 22 3 2" xfId="10540"/>
    <cellStyle name="40% - Акцент1 22 3 2 2" xfId="10541"/>
    <cellStyle name="40% - Акцент1 22 3 3" xfId="10542"/>
    <cellStyle name="40% - Акцент1 22 4" xfId="10543"/>
    <cellStyle name="40% - Акцент1 22 4 2" xfId="10544"/>
    <cellStyle name="40% - Акцент1 22 5" xfId="10545"/>
    <cellStyle name="40% - Акцент1 23" xfId="10546"/>
    <cellStyle name="40% - Акцент1 23 2" xfId="10547"/>
    <cellStyle name="40% - Акцент1 23 2 2" xfId="10548"/>
    <cellStyle name="40% - Акцент1 23 2 2 2" xfId="10549"/>
    <cellStyle name="40% - Акцент1 23 2 3" xfId="10550"/>
    <cellStyle name="40% - Акцент1 23 3" xfId="10551"/>
    <cellStyle name="40% - Акцент1 23 3 2" xfId="10552"/>
    <cellStyle name="40% - Акцент1 23 3 2 2" xfId="10553"/>
    <cellStyle name="40% - Акцент1 23 3 3" xfId="10554"/>
    <cellStyle name="40% - Акцент1 23 4" xfId="10555"/>
    <cellStyle name="40% - Акцент1 23 4 2" xfId="10556"/>
    <cellStyle name="40% - Акцент1 23 5" xfId="10557"/>
    <cellStyle name="40% - Акцент1 24" xfId="10558"/>
    <cellStyle name="40% - Акцент1 24 2" xfId="10559"/>
    <cellStyle name="40% - Акцент1 24 2 2" xfId="10560"/>
    <cellStyle name="40% - Акцент1 24 2 2 2" xfId="10561"/>
    <cellStyle name="40% - Акцент1 24 2 3" xfId="10562"/>
    <cellStyle name="40% - Акцент1 24 3" xfId="10563"/>
    <cellStyle name="40% - Акцент1 24 3 2" xfId="10564"/>
    <cellStyle name="40% - Акцент1 24 3 2 2" xfId="10565"/>
    <cellStyle name="40% - Акцент1 24 3 3" xfId="10566"/>
    <cellStyle name="40% - Акцент1 24 4" xfId="10567"/>
    <cellStyle name="40% - Акцент1 24 4 2" xfId="10568"/>
    <cellStyle name="40% - Акцент1 24 5" xfId="10569"/>
    <cellStyle name="40% - Акцент1 25" xfId="10570"/>
    <cellStyle name="40% - Акцент1 25 2" xfId="10571"/>
    <cellStyle name="40% - Акцент1 25 2 2" xfId="10572"/>
    <cellStyle name="40% - Акцент1 25 2 2 2" xfId="10573"/>
    <cellStyle name="40% - Акцент1 25 2 3" xfId="10574"/>
    <cellStyle name="40% - Акцент1 25 3" xfId="10575"/>
    <cellStyle name="40% - Акцент1 25 3 2" xfId="10576"/>
    <cellStyle name="40% - Акцент1 25 3 2 2" xfId="10577"/>
    <cellStyle name="40% - Акцент1 25 3 3" xfId="10578"/>
    <cellStyle name="40% - Акцент1 25 4" xfId="10579"/>
    <cellStyle name="40% - Акцент1 25 4 2" xfId="10580"/>
    <cellStyle name="40% - Акцент1 25 5" xfId="10581"/>
    <cellStyle name="40% - Акцент1 26" xfId="10582"/>
    <cellStyle name="40% - Акцент1 26 2" xfId="10583"/>
    <cellStyle name="40% - Акцент1 26 2 2" xfId="10584"/>
    <cellStyle name="40% - Акцент1 26 2 2 2" xfId="10585"/>
    <cellStyle name="40% - Акцент1 26 2 3" xfId="10586"/>
    <cellStyle name="40% - Акцент1 26 3" xfId="10587"/>
    <cellStyle name="40% - Акцент1 26 3 2" xfId="10588"/>
    <cellStyle name="40% - Акцент1 26 3 2 2" xfId="10589"/>
    <cellStyle name="40% - Акцент1 26 3 3" xfId="10590"/>
    <cellStyle name="40% - Акцент1 26 4" xfId="10591"/>
    <cellStyle name="40% - Акцент1 26 4 2" xfId="10592"/>
    <cellStyle name="40% - Акцент1 26 5" xfId="10593"/>
    <cellStyle name="40% - Акцент1 27" xfId="10594"/>
    <cellStyle name="40% - Акцент1 27 2" xfId="10595"/>
    <cellStyle name="40% - Акцент1 27 2 2" xfId="10596"/>
    <cellStyle name="40% - Акцент1 27 2 2 2" xfId="10597"/>
    <cellStyle name="40% - Акцент1 27 2 3" xfId="10598"/>
    <cellStyle name="40% - Акцент1 27 3" xfId="10599"/>
    <cellStyle name="40% - Акцент1 27 3 2" xfId="10600"/>
    <cellStyle name="40% - Акцент1 27 3 2 2" xfId="10601"/>
    <cellStyle name="40% - Акцент1 27 3 3" xfId="10602"/>
    <cellStyle name="40% - Акцент1 27 4" xfId="10603"/>
    <cellStyle name="40% - Акцент1 27 4 2" xfId="10604"/>
    <cellStyle name="40% - Акцент1 27 5" xfId="10605"/>
    <cellStyle name="40% - Акцент1 28" xfId="10606"/>
    <cellStyle name="40% - Акцент1 28 2" xfId="10607"/>
    <cellStyle name="40% - Акцент1 28 2 2" xfId="10608"/>
    <cellStyle name="40% - Акцент1 28 2 2 2" xfId="10609"/>
    <cellStyle name="40% - Акцент1 28 2 3" xfId="10610"/>
    <cellStyle name="40% - Акцент1 28 3" xfId="10611"/>
    <cellStyle name="40% - Акцент1 28 3 2" xfId="10612"/>
    <cellStyle name="40% - Акцент1 28 3 2 2" xfId="10613"/>
    <cellStyle name="40% - Акцент1 28 3 3" xfId="10614"/>
    <cellStyle name="40% - Акцент1 28 4" xfId="10615"/>
    <cellStyle name="40% - Акцент1 28 4 2" xfId="10616"/>
    <cellStyle name="40% - Акцент1 28 5" xfId="10617"/>
    <cellStyle name="40% - Акцент1 29" xfId="10618"/>
    <cellStyle name="40% - Акцент1 29 2" xfId="10619"/>
    <cellStyle name="40% - Акцент1 29 2 2" xfId="10620"/>
    <cellStyle name="40% - Акцент1 29 2 2 2" xfId="10621"/>
    <cellStyle name="40% - Акцент1 29 2 3" xfId="10622"/>
    <cellStyle name="40% - Акцент1 29 3" xfId="10623"/>
    <cellStyle name="40% - Акцент1 29 3 2" xfId="10624"/>
    <cellStyle name="40% - Акцент1 29 3 2 2" xfId="10625"/>
    <cellStyle name="40% - Акцент1 29 3 3" xfId="10626"/>
    <cellStyle name="40% - Акцент1 29 4" xfId="10627"/>
    <cellStyle name="40% - Акцент1 29 4 2" xfId="10628"/>
    <cellStyle name="40% - Акцент1 29 5" xfId="10629"/>
    <cellStyle name="40% - Акцент1 3" xfId="10630"/>
    <cellStyle name="40% - Акцент1 3 2" xfId="10631"/>
    <cellStyle name="40% - Акцент1 3 2 2" xfId="10632"/>
    <cellStyle name="40% - Акцент1 3 2 2 2" xfId="10633"/>
    <cellStyle name="40% - Акцент1 3 2 2 2 2" xfId="10634"/>
    <cellStyle name="40% - Акцент1 3 2 2 3" xfId="10635"/>
    <cellStyle name="40% - Акцент1 3 2 3" xfId="10636"/>
    <cellStyle name="40% - Акцент1 3 2 3 2" xfId="10637"/>
    <cellStyle name="40% - Акцент1 3 2 3 2 2" xfId="10638"/>
    <cellStyle name="40% - Акцент1 3 2 3 3" xfId="10639"/>
    <cellStyle name="40% - Акцент1 3 2 4" xfId="10640"/>
    <cellStyle name="40% - Акцент1 3 2 4 2" xfId="10641"/>
    <cellStyle name="40% - Акцент1 3 2 5" xfId="10642"/>
    <cellStyle name="40% - Акцент1 3 3" xfId="10643"/>
    <cellStyle name="40% - Акцент1 3 3 2" xfId="10644"/>
    <cellStyle name="40% - Акцент1 3 3 2 2" xfId="10645"/>
    <cellStyle name="40% - Акцент1 3 3 2 2 2" xfId="10646"/>
    <cellStyle name="40% - Акцент1 3 3 2 3" xfId="10647"/>
    <cellStyle name="40% - Акцент1 3 3 3" xfId="10648"/>
    <cellStyle name="40% - Акцент1 3 3 3 2" xfId="10649"/>
    <cellStyle name="40% - Акцент1 3 3 3 2 2" xfId="10650"/>
    <cellStyle name="40% - Акцент1 3 3 3 3" xfId="10651"/>
    <cellStyle name="40% - Акцент1 3 3 4" xfId="10652"/>
    <cellStyle name="40% - Акцент1 3 3 4 2" xfId="10653"/>
    <cellStyle name="40% - Акцент1 3 3 5" xfId="10654"/>
    <cellStyle name="40% - Акцент1 3 4" xfId="10655"/>
    <cellStyle name="40% - Акцент1 3 4 2" xfId="10656"/>
    <cellStyle name="40% - Акцент1 3 4 2 2" xfId="10657"/>
    <cellStyle name="40% - Акцент1 3 4 2 2 2" xfId="10658"/>
    <cellStyle name="40% - Акцент1 3 4 2 3" xfId="10659"/>
    <cellStyle name="40% - Акцент1 3 4 3" xfId="10660"/>
    <cellStyle name="40% - Акцент1 3 4 3 2" xfId="10661"/>
    <cellStyle name="40% - Акцент1 3 4 3 2 2" xfId="10662"/>
    <cellStyle name="40% - Акцент1 3 4 3 3" xfId="10663"/>
    <cellStyle name="40% - Акцент1 3 4 4" xfId="10664"/>
    <cellStyle name="40% - Акцент1 3 4 4 2" xfId="10665"/>
    <cellStyle name="40% - Акцент1 3 4 5" xfId="10666"/>
    <cellStyle name="40% - Акцент1 3 5" xfId="10667"/>
    <cellStyle name="40% - Акцент1 3 5 2" xfId="10668"/>
    <cellStyle name="40% - Акцент1 3 5 2 2" xfId="10669"/>
    <cellStyle name="40% - Акцент1 3 5 2 2 2" xfId="10670"/>
    <cellStyle name="40% - Акцент1 3 5 2 3" xfId="10671"/>
    <cellStyle name="40% - Акцент1 3 5 3" xfId="10672"/>
    <cellStyle name="40% - Акцент1 3 5 3 2" xfId="10673"/>
    <cellStyle name="40% - Акцент1 3 5 3 2 2" xfId="10674"/>
    <cellStyle name="40% - Акцент1 3 5 3 3" xfId="10675"/>
    <cellStyle name="40% - Акцент1 3 5 4" xfId="10676"/>
    <cellStyle name="40% - Акцент1 3 5 4 2" xfId="10677"/>
    <cellStyle name="40% - Акцент1 3 5 5" xfId="10678"/>
    <cellStyle name="40% - Акцент1 3 6" xfId="10679"/>
    <cellStyle name="40% - Акцент1 3 6 2" xfId="10680"/>
    <cellStyle name="40% - Акцент1 3 6 2 2" xfId="10681"/>
    <cellStyle name="40% - Акцент1 3 6 3" xfId="10682"/>
    <cellStyle name="40% - Акцент1 3 7" xfId="10683"/>
    <cellStyle name="40% - Акцент1 3 7 2" xfId="10684"/>
    <cellStyle name="40% - Акцент1 3 7 2 2" xfId="10685"/>
    <cellStyle name="40% - Акцент1 3 7 3" xfId="10686"/>
    <cellStyle name="40% - Акцент1 3 8" xfId="10687"/>
    <cellStyle name="40% - Акцент1 3 8 2" xfId="10688"/>
    <cellStyle name="40% - Акцент1 3 9" xfId="10689"/>
    <cellStyle name="40% - Акцент1 30" xfId="10690"/>
    <cellStyle name="40% - Акцент1 30 2" xfId="10691"/>
    <cellStyle name="40% - Акцент1 30 2 2" xfId="10692"/>
    <cellStyle name="40% - Акцент1 30 2 2 2" xfId="10693"/>
    <cellStyle name="40% - Акцент1 30 2 3" xfId="10694"/>
    <cellStyle name="40% - Акцент1 30 3" xfId="10695"/>
    <cellStyle name="40% - Акцент1 30 3 2" xfId="10696"/>
    <cellStyle name="40% - Акцент1 30 3 2 2" xfId="10697"/>
    <cellStyle name="40% - Акцент1 30 3 3" xfId="10698"/>
    <cellStyle name="40% - Акцент1 30 4" xfId="10699"/>
    <cellStyle name="40% - Акцент1 30 4 2" xfId="10700"/>
    <cellStyle name="40% - Акцент1 30 5" xfId="10701"/>
    <cellStyle name="40% - Акцент1 31" xfId="10702"/>
    <cellStyle name="40% - Акцент1 31 2" xfId="10703"/>
    <cellStyle name="40% - Акцент1 31 2 2" xfId="10704"/>
    <cellStyle name="40% - Акцент1 31 2 2 2" xfId="10705"/>
    <cellStyle name="40% - Акцент1 31 2 3" xfId="10706"/>
    <cellStyle name="40% - Акцент1 31 3" xfId="10707"/>
    <cellStyle name="40% - Акцент1 31 3 2" xfId="10708"/>
    <cellStyle name="40% - Акцент1 31 3 2 2" xfId="10709"/>
    <cellStyle name="40% - Акцент1 31 3 3" xfId="10710"/>
    <cellStyle name="40% - Акцент1 31 4" xfId="10711"/>
    <cellStyle name="40% - Акцент1 31 4 2" xfId="10712"/>
    <cellStyle name="40% - Акцент1 31 5" xfId="10713"/>
    <cellStyle name="40% - Акцент1 32" xfId="10714"/>
    <cellStyle name="40% - Акцент1 32 2" xfId="10715"/>
    <cellStyle name="40% - Акцент1 32 2 2" xfId="10716"/>
    <cellStyle name="40% - Акцент1 32 2 2 2" xfId="10717"/>
    <cellStyle name="40% - Акцент1 32 2 3" xfId="10718"/>
    <cellStyle name="40% - Акцент1 32 3" xfId="10719"/>
    <cellStyle name="40% - Акцент1 32 3 2" xfId="10720"/>
    <cellStyle name="40% - Акцент1 32 3 2 2" xfId="10721"/>
    <cellStyle name="40% - Акцент1 32 3 3" xfId="10722"/>
    <cellStyle name="40% - Акцент1 32 4" xfId="10723"/>
    <cellStyle name="40% - Акцент1 32 4 2" xfId="10724"/>
    <cellStyle name="40% - Акцент1 32 5" xfId="10725"/>
    <cellStyle name="40% - Акцент1 33" xfId="10726"/>
    <cellStyle name="40% - Акцент1 33 2" xfId="10727"/>
    <cellStyle name="40% - Акцент1 33 2 2" xfId="10728"/>
    <cellStyle name="40% - Акцент1 33 2 2 2" xfId="10729"/>
    <cellStyle name="40% - Акцент1 33 2 3" xfId="10730"/>
    <cellStyle name="40% - Акцент1 33 3" xfId="10731"/>
    <cellStyle name="40% - Акцент1 33 3 2" xfId="10732"/>
    <cellStyle name="40% - Акцент1 33 3 2 2" xfId="10733"/>
    <cellStyle name="40% - Акцент1 33 3 3" xfId="10734"/>
    <cellStyle name="40% - Акцент1 33 4" xfId="10735"/>
    <cellStyle name="40% - Акцент1 33 4 2" xfId="10736"/>
    <cellStyle name="40% - Акцент1 33 5" xfId="10737"/>
    <cellStyle name="40% - Акцент1 34" xfId="10738"/>
    <cellStyle name="40% - Акцент1 34 2" xfId="10739"/>
    <cellStyle name="40% - Акцент1 34 2 2" xfId="10740"/>
    <cellStyle name="40% - Акцент1 34 2 2 2" xfId="10741"/>
    <cellStyle name="40% - Акцент1 34 2 3" xfId="10742"/>
    <cellStyle name="40% - Акцент1 34 3" xfId="10743"/>
    <cellStyle name="40% - Акцент1 34 3 2" xfId="10744"/>
    <cellStyle name="40% - Акцент1 34 3 2 2" xfId="10745"/>
    <cellStyle name="40% - Акцент1 34 3 3" xfId="10746"/>
    <cellStyle name="40% - Акцент1 34 4" xfId="10747"/>
    <cellStyle name="40% - Акцент1 34 4 2" xfId="10748"/>
    <cellStyle name="40% - Акцент1 34 5" xfId="10749"/>
    <cellStyle name="40% - Акцент1 35" xfId="10750"/>
    <cellStyle name="40% - Акцент1 35 2" xfId="10751"/>
    <cellStyle name="40% - Акцент1 35 2 2" xfId="10752"/>
    <cellStyle name="40% - Акцент1 35 2 2 2" xfId="10753"/>
    <cellStyle name="40% - Акцент1 35 2 3" xfId="10754"/>
    <cellStyle name="40% - Акцент1 35 3" xfId="10755"/>
    <cellStyle name="40% - Акцент1 35 3 2" xfId="10756"/>
    <cellStyle name="40% - Акцент1 35 3 2 2" xfId="10757"/>
    <cellStyle name="40% - Акцент1 35 3 3" xfId="10758"/>
    <cellStyle name="40% - Акцент1 35 4" xfId="10759"/>
    <cellStyle name="40% - Акцент1 35 4 2" xfId="10760"/>
    <cellStyle name="40% - Акцент1 35 5" xfId="10761"/>
    <cellStyle name="40% - Акцент1 36" xfId="10762"/>
    <cellStyle name="40% - Акцент1 36 2" xfId="10763"/>
    <cellStyle name="40% - Акцент1 36 2 2" xfId="10764"/>
    <cellStyle name="40% - Акцент1 36 2 2 2" xfId="10765"/>
    <cellStyle name="40% - Акцент1 36 2 3" xfId="10766"/>
    <cellStyle name="40% - Акцент1 36 3" xfId="10767"/>
    <cellStyle name="40% - Акцент1 36 3 2" xfId="10768"/>
    <cellStyle name="40% - Акцент1 36 3 2 2" xfId="10769"/>
    <cellStyle name="40% - Акцент1 36 3 3" xfId="10770"/>
    <cellStyle name="40% - Акцент1 36 4" xfId="10771"/>
    <cellStyle name="40% - Акцент1 36 4 2" xfId="10772"/>
    <cellStyle name="40% - Акцент1 36 5" xfId="10773"/>
    <cellStyle name="40% - Акцент1 37" xfId="10774"/>
    <cellStyle name="40% - Акцент1 37 2" xfId="10775"/>
    <cellStyle name="40% - Акцент1 37 2 2" xfId="10776"/>
    <cellStyle name="40% - Акцент1 37 2 2 2" xfId="10777"/>
    <cellStyle name="40% - Акцент1 37 2 3" xfId="10778"/>
    <cellStyle name="40% - Акцент1 37 3" xfId="10779"/>
    <cellStyle name="40% - Акцент1 37 3 2" xfId="10780"/>
    <cellStyle name="40% - Акцент1 37 3 2 2" xfId="10781"/>
    <cellStyle name="40% - Акцент1 37 3 3" xfId="10782"/>
    <cellStyle name="40% - Акцент1 37 4" xfId="10783"/>
    <cellStyle name="40% - Акцент1 37 4 2" xfId="10784"/>
    <cellStyle name="40% - Акцент1 37 5" xfId="10785"/>
    <cellStyle name="40% - Акцент1 38" xfId="10786"/>
    <cellStyle name="40% - Акцент1 38 2" xfId="10787"/>
    <cellStyle name="40% - Акцент1 38 2 2" xfId="10788"/>
    <cellStyle name="40% - Акцент1 38 2 2 2" xfId="10789"/>
    <cellStyle name="40% - Акцент1 38 2 3" xfId="10790"/>
    <cellStyle name="40% - Акцент1 38 3" xfId="10791"/>
    <cellStyle name="40% - Акцент1 38 3 2" xfId="10792"/>
    <cellStyle name="40% - Акцент1 38 3 2 2" xfId="10793"/>
    <cellStyle name="40% - Акцент1 38 3 3" xfId="10794"/>
    <cellStyle name="40% - Акцент1 38 4" xfId="10795"/>
    <cellStyle name="40% - Акцент1 38 4 2" xfId="10796"/>
    <cellStyle name="40% - Акцент1 38 5" xfId="10797"/>
    <cellStyle name="40% - Акцент1 39" xfId="10798"/>
    <cellStyle name="40% - Акцент1 39 2" xfId="10799"/>
    <cellStyle name="40% - Акцент1 39 2 2" xfId="10800"/>
    <cellStyle name="40% - Акцент1 39 2 2 2" xfId="10801"/>
    <cellStyle name="40% - Акцент1 39 2 3" xfId="10802"/>
    <cellStyle name="40% - Акцент1 39 3" xfId="10803"/>
    <cellStyle name="40% - Акцент1 39 3 2" xfId="10804"/>
    <cellStyle name="40% - Акцент1 39 3 2 2" xfId="10805"/>
    <cellStyle name="40% - Акцент1 39 3 3" xfId="10806"/>
    <cellStyle name="40% - Акцент1 39 4" xfId="10807"/>
    <cellStyle name="40% - Акцент1 39 4 2" xfId="10808"/>
    <cellStyle name="40% - Акцент1 39 5" xfId="10809"/>
    <cellStyle name="40% - Акцент1 4" xfId="10810"/>
    <cellStyle name="40% - Акцент1 4 2" xfId="10811"/>
    <cellStyle name="40% - Акцент1 4 2 2" xfId="10812"/>
    <cellStyle name="40% - Акцент1 4 2 2 2" xfId="10813"/>
    <cellStyle name="40% - Акцент1 4 2 2 2 2" xfId="10814"/>
    <cellStyle name="40% - Акцент1 4 2 2 3" xfId="10815"/>
    <cellStyle name="40% - Акцент1 4 2 3" xfId="10816"/>
    <cellStyle name="40% - Акцент1 4 2 3 2" xfId="10817"/>
    <cellStyle name="40% - Акцент1 4 2 3 2 2" xfId="10818"/>
    <cellStyle name="40% - Акцент1 4 2 3 3" xfId="10819"/>
    <cellStyle name="40% - Акцент1 4 2 4" xfId="10820"/>
    <cellStyle name="40% - Акцент1 4 2 4 2" xfId="10821"/>
    <cellStyle name="40% - Акцент1 4 2 5" xfId="10822"/>
    <cellStyle name="40% - Акцент1 4 3" xfId="10823"/>
    <cellStyle name="40% - Акцент1 4 3 2" xfId="10824"/>
    <cellStyle name="40% - Акцент1 4 3 2 2" xfId="10825"/>
    <cellStyle name="40% - Акцент1 4 3 2 2 2" xfId="10826"/>
    <cellStyle name="40% - Акцент1 4 3 2 3" xfId="10827"/>
    <cellStyle name="40% - Акцент1 4 3 3" xfId="10828"/>
    <cellStyle name="40% - Акцент1 4 3 3 2" xfId="10829"/>
    <cellStyle name="40% - Акцент1 4 3 3 2 2" xfId="10830"/>
    <cellStyle name="40% - Акцент1 4 3 3 3" xfId="10831"/>
    <cellStyle name="40% - Акцент1 4 3 4" xfId="10832"/>
    <cellStyle name="40% - Акцент1 4 3 4 2" xfId="10833"/>
    <cellStyle name="40% - Акцент1 4 3 5" xfId="10834"/>
    <cellStyle name="40% - Акцент1 4 4" xfId="10835"/>
    <cellStyle name="40% - Акцент1 4 4 2" xfId="10836"/>
    <cellStyle name="40% - Акцент1 4 4 2 2" xfId="10837"/>
    <cellStyle name="40% - Акцент1 4 4 2 2 2" xfId="10838"/>
    <cellStyle name="40% - Акцент1 4 4 2 3" xfId="10839"/>
    <cellStyle name="40% - Акцент1 4 4 3" xfId="10840"/>
    <cellStyle name="40% - Акцент1 4 4 3 2" xfId="10841"/>
    <cellStyle name="40% - Акцент1 4 4 3 2 2" xfId="10842"/>
    <cellStyle name="40% - Акцент1 4 4 3 3" xfId="10843"/>
    <cellStyle name="40% - Акцент1 4 4 4" xfId="10844"/>
    <cellStyle name="40% - Акцент1 4 4 4 2" xfId="10845"/>
    <cellStyle name="40% - Акцент1 4 4 5" xfId="10846"/>
    <cellStyle name="40% - Акцент1 4 5" xfId="10847"/>
    <cellStyle name="40% - Акцент1 4 5 2" xfId="10848"/>
    <cellStyle name="40% - Акцент1 4 5 2 2" xfId="10849"/>
    <cellStyle name="40% - Акцент1 4 5 2 2 2" xfId="10850"/>
    <cellStyle name="40% - Акцент1 4 5 2 3" xfId="10851"/>
    <cellStyle name="40% - Акцент1 4 5 3" xfId="10852"/>
    <cellStyle name="40% - Акцент1 4 5 3 2" xfId="10853"/>
    <cellStyle name="40% - Акцент1 4 5 3 2 2" xfId="10854"/>
    <cellStyle name="40% - Акцент1 4 5 3 3" xfId="10855"/>
    <cellStyle name="40% - Акцент1 4 5 4" xfId="10856"/>
    <cellStyle name="40% - Акцент1 4 5 4 2" xfId="10857"/>
    <cellStyle name="40% - Акцент1 4 5 5" xfId="10858"/>
    <cellStyle name="40% - Акцент1 4 6" xfId="10859"/>
    <cellStyle name="40% - Акцент1 4 6 2" xfId="10860"/>
    <cellStyle name="40% - Акцент1 4 6 2 2" xfId="10861"/>
    <cellStyle name="40% - Акцент1 4 6 3" xfId="10862"/>
    <cellStyle name="40% - Акцент1 4 7" xfId="10863"/>
    <cellStyle name="40% - Акцент1 4 7 2" xfId="10864"/>
    <cellStyle name="40% - Акцент1 4 7 2 2" xfId="10865"/>
    <cellStyle name="40% - Акцент1 4 7 3" xfId="10866"/>
    <cellStyle name="40% - Акцент1 4 8" xfId="10867"/>
    <cellStyle name="40% - Акцент1 4 8 2" xfId="10868"/>
    <cellStyle name="40% - Акцент1 4 9" xfId="10869"/>
    <cellStyle name="40% - Акцент1 40" xfId="10870"/>
    <cellStyle name="40% - Акцент1 40 2" xfId="10871"/>
    <cellStyle name="40% - Акцент1 40 2 2" xfId="10872"/>
    <cellStyle name="40% - Акцент1 40 2 2 2" xfId="10873"/>
    <cellStyle name="40% - Акцент1 40 2 3" xfId="10874"/>
    <cellStyle name="40% - Акцент1 40 3" xfId="10875"/>
    <cellStyle name="40% - Акцент1 40 3 2" xfId="10876"/>
    <cellStyle name="40% - Акцент1 40 3 2 2" xfId="10877"/>
    <cellStyle name="40% - Акцент1 40 3 3" xfId="10878"/>
    <cellStyle name="40% - Акцент1 40 4" xfId="10879"/>
    <cellStyle name="40% - Акцент1 40 4 2" xfId="10880"/>
    <cellStyle name="40% - Акцент1 40 5" xfId="10881"/>
    <cellStyle name="40% - Акцент1 41" xfId="10882"/>
    <cellStyle name="40% - Акцент1 41 2" xfId="10883"/>
    <cellStyle name="40% - Акцент1 41 2 2" xfId="10884"/>
    <cellStyle name="40% - Акцент1 41 2 2 2" xfId="10885"/>
    <cellStyle name="40% - Акцент1 41 2 3" xfId="10886"/>
    <cellStyle name="40% - Акцент1 41 3" xfId="10887"/>
    <cellStyle name="40% - Акцент1 41 3 2" xfId="10888"/>
    <cellStyle name="40% - Акцент1 41 3 2 2" xfId="10889"/>
    <cellStyle name="40% - Акцент1 41 3 3" xfId="10890"/>
    <cellStyle name="40% - Акцент1 41 4" xfId="10891"/>
    <cellStyle name="40% - Акцент1 41 4 2" xfId="10892"/>
    <cellStyle name="40% - Акцент1 41 5" xfId="10893"/>
    <cellStyle name="40% - Акцент1 42" xfId="10894"/>
    <cellStyle name="40% - Акцент1 42 2" xfId="10895"/>
    <cellStyle name="40% - Акцент1 42 2 2" xfId="10896"/>
    <cellStyle name="40% - Акцент1 42 2 2 2" xfId="10897"/>
    <cellStyle name="40% - Акцент1 42 2 3" xfId="10898"/>
    <cellStyle name="40% - Акцент1 42 3" xfId="10899"/>
    <cellStyle name="40% - Акцент1 42 3 2" xfId="10900"/>
    <cellStyle name="40% - Акцент1 42 3 2 2" xfId="10901"/>
    <cellStyle name="40% - Акцент1 42 3 3" xfId="10902"/>
    <cellStyle name="40% - Акцент1 42 4" xfId="10903"/>
    <cellStyle name="40% - Акцент1 42 4 2" xfId="10904"/>
    <cellStyle name="40% - Акцент1 42 5" xfId="10905"/>
    <cellStyle name="40% - Акцент1 43" xfId="10906"/>
    <cellStyle name="40% - Акцент1 43 2" xfId="10907"/>
    <cellStyle name="40% - Акцент1 43 2 2" xfId="10908"/>
    <cellStyle name="40% - Акцент1 43 2 2 2" xfId="10909"/>
    <cellStyle name="40% - Акцент1 43 2 3" xfId="10910"/>
    <cellStyle name="40% - Акцент1 43 3" xfId="10911"/>
    <cellStyle name="40% - Акцент1 43 3 2" xfId="10912"/>
    <cellStyle name="40% - Акцент1 43 3 2 2" xfId="10913"/>
    <cellStyle name="40% - Акцент1 43 3 3" xfId="10914"/>
    <cellStyle name="40% - Акцент1 43 4" xfId="10915"/>
    <cellStyle name="40% - Акцент1 43 4 2" xfId="10916"/>
    <cellStyle name="40% - Акцент1 43 5" xfId="10917"/>
    <cellStyle name="40% - Акцент1 44" xfId="10918"/>
    <cellStyle name="40% - Акцент1 44 2" xfId="10919"/>
    <cellStyle name="40% - Акцент1 44 2 2" xfId="10920"/>
    <cellStyle name="40% - Акцент1 44 2 2 2" xfId="10921"/>
    <cellStyle name="40% - Акцент1 44 2 3" xfId="10922"/>
    <cellStyle name="40% - Акцент1 44 3" xfId="10923"/>
    <cellStyle name="40% - Акцент1 44 3 2" xfId="10924"/>
    <cellStyle name="40% - Акцент1 44 3 2 2" xfId="10925"/>
    <cellStyle name="40% - Акцент1 44 3 3" xfId="10926"/>
    <cellStyle name="40% - Акцент1 44 4" xfId="10927"/>
    <cellStyle name="40% - Акцент1 44 4 2" xfId="10928"/>
    <cellStyle name="40% - Акцент1 44 5" xfId="10929"/>
    <cellStyle name="40% - Акцент1 45" xfId="10930"/>
    <cellStyle name="40% - Акцент1 45 2" xfId="10931"/>
    <cellStyle name="40% - Акцент1 45 2 2" xfId="10932"/>
    <cellStyle name="40% - Акцент1 45 2 2 2" xfId="10933"/>
    <cellStyle name="40% - Акцент1 45 2 3" xfId="10934"/>
    <cellStyle name="40% - Акцент1 45 3" xfId="10935"/>
    <cellStyle name="40% - Акцент1 45 3 2" xfId="10936"/>
    <cellStyle name="40% - Акцент1 45 3 2 2" xfId="10937"/>
    <cellStyle name="40% - Акцент1 45 3 3" xfId="10938"/>
    <cellStyle name="40% - Акцент1 45 4" xfId="10939"/>
    <cellStyle name="40% - Акцент1 45 4 2" xfId="10940"/>
    <cellStyle name="40% - Акцент1 45 5" xfId="10941"/>
    <cellStyle name="40% - Акцент1 46" xfId="10942"/>
    <cellStyle name="40% - Акцент1 46 2" xfId="10943"/>
    <cellStyle name="40% - Акцент1 46 2 2" xfId="10944"/>
    <cellStyle name="40% - Акцент1 46 2 2 2" xfId="10945"/>
    <cellStyle name="40% - Акцент1 46 2 3" xfId="10946"/>
    <cellStyle name="40% - Акцент1 46 3" xfId="10947"/>
    <cellStyle name="40% - Акцент1 46 3 2" xfId="10948"/>
    <cellStyle name="40% - Акцент1 46 3 2 2" xfId="10949"/>
    <cellStyle name="40% - Акцент1 46 3 3" xfId="10950"/>
    <cellStyle name="40% - Акцент1 46 4" xfId="10951"/>
    <cellStyle name="40% - Акцент1 46 4 2" xfId="10952"/>
    <cellStyle name="40% - Акцент1 46 5" xfId="10953"/>
    <cellStyle name="40% - Акцент1 47" xfId="10954"/>
    <cellStyle name="40% - Акцент1 47 2" xfId="10955"/>
    <cellStyle name="40% - Акцент1 47 2 2" xfId="10956"/>
    <cellStyle name="40% - Акцент1 47 2 2 2" xfId="10957"/>
    <cellStyle name="40% - Акцент1 47 2 3" xfId="10958"/>
    <cellStyle name="40% - Акцент1 47 3" xfId="10959"/>
    <cellStyle name="40% - Акцент1 47 3 2" xfId="10960"/>
    <cellStyle name="40% - Акцент1 47 3 2 2" xfId="10961"/>
    <cellStyle name="40% - Акцент1 47 3 3" xfId="10962"/>
    <cellStyle name="40% - Акцент1 47 4" xfId="10963"/>
    <cellStyle name="40% - Акцент1 47 4 2" xfId="10964"/>
    <cellStyle name="40% - Акцент1 47 5" xfId="10965"/>
    <cellStyle name="40% - Акцент1 48" xfId="10966"/>
    <cellStyle name="40% - Акцент1 48 2" xfId="10967"/>
    <cellStyle name="40% - Акцент1 48 2 2" xfId="10968"/>
    <cellStyle name="40% - Акцент1 48 2 2 2" xfId="10969"/>
    <cellStyle name="40% - Акцент1 48 2 3" xfId="10970"/>
    <cellStyle name="40% - Акцент1 48 3" xfId="10971"/>
    <cellStyle name="40% - Акцент1 48 3 2" xfId="10972"/>
    <cellStyle name="40% - Акцент1 48 3 2 2" xfId="10973"/>
    <cellStyle name="40% - Акцент1 48 3 3" xfId="10974"/>
    <cellStyle name="40% - Акцент1 48 4" xfId="10975"/>
    <cellStyle name="40% - Акцент1 48 4 2" xfId="10976"/>
    <cellStyle name="40% - Акцент1 48 5" xfId="10977"/>
    <cellStyle name="40% - Акцент1 49" xfId="10978"/>
    <cellStyle name="40% - Акцент1 49 2" xfId="10979"/>
    <cellStyle name="40% - Акцент1 49 2 2" xfId="10980"/>
    <cellStyle name="40% - Акцент1 49 2 2 2" xfId="10981"/>
    <cellStyle name="40% - Акцент1 49 2 3" xfId="10982"/>
    <cellStyle name="40% - Акцент1 49 3" xfId="10983"/>
    <cellStyle name="40% - Акцент1 49 3 2" xfId="10984"/>
    <cellStyle name="40% - Акцент1 49 3 2 2" xfId="10985"/>
    <cellStyle name="40% - Акцент1 49 3 3" xfId="10986"/>
    <cellStyle name="40% - Акцент1 49 4" xfId="10987"/>
    <cellStyle name="40% - Акцент1 49 4 2" xfId="10988"/>
    <cellStyle name="40% - Акцент1 49 5" xfId="10989"/>
    <cellStyle name="40% - Акцент1 5" xfId="10990"/>
    <cellStyle name="40% - Акцент1 5 2" xfId="10991"/>
    <cellStyle name="40% - Акцент1 5 2 2" xfId="10992"/>
    <cellStyle name="40% - Акцент1 5 2 2 2" xfId="10993"/>
    <cellStyle name="40% - Акцент1 5 2 2 2 2" xfId="10994"/>
    <cellStyle name="40% - Акцент1 5 2 2 3" xfId="10995"/>
    <cellStyle name="40% - Акцент1 5 2 3" xfId="10996"/>
    <cellStyle name="40% - Акцент1 5 2 3 2" xfId="10997"/>
    <cellStyle name="40% - Акцент1 5 2 3 2 2" xfId="10998"/>
    <cellStyle name="40% - Акцент1 5 2 3 3" xfId="10999"/>
    <cellStyle name="40% - Акцент1 5 2 4" xfId="11000"/>
    <cellStyle name="40% - Акцент1 5 2 4 2" xfId="11001"/>
    <cellStyle name="40% - Акцент1 5 2 5" xfId="11002"/>
    <cellStyle name="40% - Акцент1 5 3" xfId="11003"/>
    <cellStyle name="40% - Акцент1 5 3 2" xfId="11004"/>
    <cellStyle name="40% - Акцент1 5 3 2 2" xfId="11005"/>
    <cellStyle name="40% - Акцент1 5 3 2 2 2" xfId="11006"/>
    <cellStyle name="40% - Акцент1 5 3 2 3" xfId="11007"/>
    <cellStyle name="40% - Акцент1 5 3 3" xfId="11008"/>
    <cellStyle name="40% - Акцент1 5 3 3 2" xfId="11009"/>
    <cellStyle name="40% - Акцент1 5 3 3 2 2" xfId="11010"/>
    <cellStyle name="40% - Акцент1 5 3 3 3" xfId="11011"/>
    <cellStyle name="40% - Акцент1 5 3 4" xfId="11012"/>
    <cellStyle name="40% - Акцент1 5 3 4 2" xfId="11013"/>
    <cellStyle name="40% - Акцент1 5 3 5" xfId="11014"/>
    <cellStyle name="40% - Акцент1 5 4" xfId="11015"/>
    <cellStyle name="40% - Акцент1 5 4 2" xfId="11016"/>
    <cellStyle name="40% - Акцент1 5 4 2 2" xfId="11017"/>
    <cellStyle name="40% - Акцент1 5 4 2 2 2" xfId="11018"/>
    <cellStyle name="40% - Акцент1 5 4 2 3" xfId="11019"/>
    <cellStyle name="40% - Акцент1 5 4 3" xfId="11020"/>
    <cellStyle name="40% - Акцент1 5 4 3 2" xfId="11021"/>
    <cellStyle name="40% - Акцент1 5 4 3 2 2" xfId="11022"/>
    <cellStyle name="40% - Акцент1 5 4 3 3" xfId="11023"/>
    <cellStyle name="40% - Акцент1 5 4 4" xfId="11024"/>
    <cellStyle name="40% - Акцент1 5 4 4 2" xfId="11025"/>
    <cellStyle name="40% - Акцент1 5 4 5" xfId="11026"/>
    <cellStyle name="40% - Акцент1 5 5" xfId="11027"/>
    <cellStyle name="40% - Акцент1 5 5 2" xfId="11028"/>
    <cellStyle name="40% - Акцент1 5 5 2 2" xfId="11029"/>
    <cellStyle name="40% - Акцент1 5 5 2 2 2" xfId="11030"/>
    <cellStyle name="40% - Акцент1 5 5 2 3" xfId="11031"/>
    <cellStyle name="40% - Акцент1 5 5 3" xfId="11032"/>
    <cellStyle name="40% - Акцент1 5 5 3 2" xfId="11033"/>
    <cellStyle name="40% - Акцент1 5 5 3 2 2" xfId="11034"/>
    <cellStyle name="40% - Акцент1 5 5 3 3" xfId="11035"/>
    <cellStyle name="40% - Акцент1 5 5 4" xfId="11036"/>
    <cellStyle name="40% - Акцент1 5 5 4 2" xfId="11037"/>
    <cellStyle name="40% - Акцент1 5 5 5" xfId="11038"/>
    <cellStyle name="40% - Акцент1 5 6" xfId="11039"/>
    <cellStyle name="40% - Акцент1 5 6 2" xfId="11040"/>
    <cellStyle name="40% - Акцент1 5 6 2 2" xfId="11041"/>
    <cellStyle name="40% - Акцент1 5 6 3" xfId="11042"/>
    <cellStyle name="40% - Акцент1 5 7" xfId="11043"/>
    <cellStyle name="40% - Акцент1 5 7 2" xfId="11044"/>
    <cellStyle name="40% - Акцент1 5 7 2 2" xfId="11045"/>
    <cellStyle name="40% - Акцент1 5 7 3" xfId="11046"/>
    <cellStyle name="40% - Акцент1 5 8" xfId="11047"/>
    <cellStyle name="40% - Акцент1 5 8 2" xfId="11048"/>
    <cellStyle name="40% - Акцент1 5 9" xfId="11049"/>
    <cellStyle name="40% - Акцент1 50" xfId="11050"/>
    <cellStyle name="40% - Акцент1 50 2" xfId="11051"/>
    <cellStyle name="40% - Акцент1 50 2 2" xfId="11052"/>
    <cellStyle name="40% - Акцент1 50 2 2 2" xfId="11053"/>
    <cellStyle name="40% - Акцент1 50 2 3" xfId="11054"/>
    <cellStyle name="40% - Акцент1 50 3" xfId="11055"/>
    <cellStyle name="40% - Акцент1 50 3 2" xfId="11056"/>
    <cellStyle name="40% - Акцент1 50 3 2 2" xfId="11057"/>
    <cellStyle name="40% - Акцент1 50 3 3" xfId="11058"/>
    <cellStyle name="40% - Акцент1 50 4" xfId="11059"/>
    <cellStyle name="40% - Акцент1 50 4 2" xfId="11060"/>
    <cellStyle name="40% - Акцент1 50 5" xfId="11061"/>
    <cellStyle name="40% - Акцент1 51" xfId="11062"/>
    <cellStyle name="40% - Акцент1 51 2" xfId="11063"/>
    <cellStyle name="40% - Акцент1 51 2 2" xfId="11064"/>
    <cellStyle name="40% - Акцент1 51 2 2 2" xfId="11065"/>
    <cellStyle name="40% - Акцент1 51 2 3" xfId="11066"/>
    <cellStyle name="40% - Акцент1 51 3" xfId="11067"/>
    <cellStyle name="40% - Акцент1 51 3 2" xfId="11068"/>
    <cellStyle name="40% - Акцент1 51 3 2 2" xfId="11069"/>
    <cellStyle name="40% - Акцент1 51 3 3" xfId="11070"/>
    <cellStyle name="40% - Акцент1 51 4" xfId="11071"/>
    <cellStyle name="40% - Акцент1 51 4 2" xfId="11072"/>
    <cellStyle name="40% - Акцент1 51 5" xfId="11073"/>
    <cellStyle name="40% - Акцент1 52" xfId="11074"/>
    <cellStyle name="40% - Акцент1 52 2" xfId="11075"/>
    <cellStyle name="40% - Акцент1 52 2 2" xfId="11076"/>
    <cellStyle name="40% - Акцент1 52 2 2 2" xfId="11077"/>
    <cellStyle name="40% - Акцент1 52 2 3" xfId="11078"/>
    <cellStyle name="40% - Акцент1 52 3" xfId="11079"/>
    <cellStyle name="40% - Акцент1 52 3 2" xfId="11080"/>
    <cellStyle name="40% - Акцент1 52 3 2 2" xfId="11081"/>
    <cellStyle name="40% - Акцент1 52 3 3" xfId="11082"/>
    <cellStyle name="40% - Акцент1 52 4" xfId="11083"/>
    <cellStyle name="40% - Акцент1 52 4 2" xfId="11084"/>
    <cellStyle name="40% - Акцент1 52 5" xfId="11085"/>
    <cellStyle name="40% - Акцент1 53" xfId="11086"/>
    <cellStyle name="40% - Акцент1 53 2" xfId="11087"/>
    <cellStyle name="40% - Акцент1 53 2 2" xfId="11088"/>
    <cellStyle name="40% - Акцент1 53 2 2 2" xfId="11089"/>
    <cellStyle name="40% - Акцент1 53 2 3" xfId="11090"/>
    <cellStyle name="40% - Акцент1 53 3" xfId="11091"/>
    <cellStyle name="40% - Акцент1 53 3 2" xfId="11092"/>
    <cellStyle name="40% - Акцент1 53 3 2 2" xfId="11093"/>
    <cellStyle name="40% - Акцент1 53 3 3" xfId="11094"/>
    <cellStyle name="40% - Акцент1 53 4" xfId="11095"/>
    <cellStyle name="40% - Акцент1 53 4 2" xfId="11096"/>
    <cellStyle name="40% - Акцент1 53 5" xfId="11097"/>
    <cellStyle name="40% - Акцент1 54" xfId="11098"/>
    <cellStyle name="40% - Акцент1 54 2" xfId="11099"/>
    <cellStyle name="40% - Акцент1 54 2 2" xfId="11100"/>
    <cellStyle name="40% - Акцент1 54 2 2 2" xfId="11101"/>
    <cellStyle name="40% - Акцент1 54 2 3" xfId="11102"/>
    <cellStyle name="40% - Акцент1 54 3" xfId="11103"/>
    <cellStyle name="40% - Акцент1 54 3 2" xfId="11104"/>
    <cellStyle name="40% - Акцент1 54 3 2 2" xfId="11105"/>
    <cellStyle name="40% - Акцент1 54 3 3" xfId="11106"/>
    <cellStyle name="40% - Акцент1 54 4" xfId="11107"/>
    <cellStyle name="40% - Акцент1 54 4 2" xfId="11108"/>
    <cellStyle name="40% - Акцент1 54 5" xfId="11109"/>
    <cellStyle name="40% - Акцент1 55" xfId="11110"/>
    <cellStyle name="40% - Акцент1 55 2" xfId="11111"/>
    <cellStyle name="40% - Акцент1 55 2 2" xfId="11112"/>
    <cellStyle name="40% - Акцент1 55 2 2 2" xfId="11113"/>
    <cellStyle name="40% - Акцент1 55 2 3" xfId="11114"/>
    <cellStyle name="40% - Акцент1 55 3" xfId="11115"/>
    <cellStyle name="40% - Акцент1 55 3 2" xfId="11116"/>
    <cellStyle name="40% - Акцент1 55 3 2 2" xfId="11117"/>
    <cellStyle name="40% - Акцент1 55 3 3" xfId="11118"/>
    <cellStyle name="40% - Акцент1 55 4" xfId="11119"/>
    <cellStyle name="40% - Акцент1 55 4 2" xfId="11120"/>
    <cellStyle name="40% - Акцент1 55 5" xfId="11121"/>
    <cellStyle name="40% - Акцент1 56" xfId="11122"/>
    <cellStyle name="40% - Акцент1 56 2" xfId="11123"/>
    <cellStyle name="40% - Акцент1 56 2 2" xfId="11124"/>
    <cellStyle name="40% - Акцент1 56 2 2 2" xfId="11125"/>
    <cellStyle name="40% - Акцент1 56 2 3" xfId="11126"/>
    <cellStyle name="40% - Акцент1 56 3" xfId="11127"/>
    <cellStyle name="40% - Акцент1 56 3 2" xfId="11128"/>
    <cellStyle name="40% - Акцент1 56 3 2 2" xfId="11129"/>
    <cellStyle name="40% - Акцент1 56 3 3" xfId="11130"/>
    <cellStyle name="40% - Акцент1 56 4" xfId="11131"/>
    <cellStyle name="40% - Акцент1 56 4 2" xfId="11132"/>
    <cellStyle name="40% - Акцент1 56 5" xfId="11133"/>
    <cellStyle name="40% - Акцент1 57" xfId="11134"/>
    <cellStyle name="40% - Акцент1 57 2" xfId="11135"/>
    <cellStyle name="40% - Акцент1 57 2 2" xfId="11136"/>
    <cellStyle name="40% - Акцент1 57 2 2 2" xfId="11137"/>
    <cellStyle name="40% - Акцент1 57 2 3" xfId="11138"/>
    <cellStyle name="40% - Акцент1 57 3" xfId="11139"/>
    <cellStyle name="40% - Акцент1 57 3 2" xfId="11140"/>
    <cellStyle name="40% - Акцент1 57 3 2 2" xfId="11141"/>
    <cellStyle name="40% - Акцент1 57 3 3" xfId="11142"/>
    <cellStyle name="40% - Акцент1 57 4" xfId="11143"/>
    <cellStyle name="40% - Акцент1 57 4 2" xfId="11144"/>
    <cellStyle name="40% - Акцент1 57 5" xfId="11145"/>
    <cellStyle name="40% - Акцент1 58" xfId="11146"/>
    <cellStyle name="40% - Акцент1 58 2" xfId="11147"/>
    <cellStyle name="40% - Акцент1 58 2 2" xfId="11148"/>
    <cellStyle name="40% - Акцент1 58 2 2 2" xfId="11149"/>
    <cellStyle name="40% - Акцент1 58 2 3" xfId="11150"/>
    <cellStyle name="40% - Акцент1 58 3" xfId="11151"/>
    <cellStyle name="40% - Акцент1 58 3 2" xfId="11152"/>
    <cellStyle name="40% - Акцент1 58 3 2 2" xfId="11153"/>
    <cellStyle name="40% - Акцент1 58 3 3" xfId="11154"/>
    <cellStyle name="40% - Акцент1 58 4" xfId="11155"/>
    <cellStyle name="40% - Акцент1 58 4 2" xfId="11156"/>
    <cellStyle name="40% - Акцент1 58 5" xfId="11157"/>
    <cellStyle name="40% - Акцент1 59" xfId="11158"/>
    <cellStyle name="40% - Акцент1 59 2" xfId="11159"/>
    <cellStyle name="40% - Акцент1 59 2 2" xfId="11160"/>
    <cellStyle name="40% - Акцент1 59 2 2 2" xfId="11161"/>
    <cellStyle name="40% - Акцент1 59 2 3" xfId="11162"/>
    <cellStyle name="40% - Акцент1 59 3" xfId="11163"/>
    <cellStyle name="40% - Акцент1 59 3 2" xfId="11164"/>
    <cellStyle name="40% - Акцент1 59 3 2 2" xfId="11165"/>
    <cellStyle name="40% - Акцент1 59 3 3" xfId="11166"/>
    <cellStyle name="40% - Акцент1 59 4" xfId="11167"/>
    <cellStyle name="40% - Акцент1 59 4 2" xfId="11168"/>
    <cellStyle name="40% - Акцент1 59 5" xfId="11169"/>
    <cellStyle name="40% - Акцент1 6" xfId="11170"/>
    <cellStyle name="40% - Акцент1 6 2" xfId="11171"/>
    <cellStyle name="40% - Акцент1 6 2 2" xfId="11172"/>
    <cellStyle name="40% - Акцент1 6 2 2 2" xfId="11173"/>
    <cellStyle name="40% - Акцент1 6 2 2 2 2" xfId="11174"/>
    <cellStyle name="40% - Акцент1 6 2 2 3" xfId="11175"/>
    <cellStyle name="40% - Акцент1 6 2 3" xfId="11176"/>
    <cellStyle name="40% - Акцент1 6 2 3 2" xfId="11177"/>
    <cellStyle name="40% - Акцент1 6 2 3 2 2" xfId="11178"/>
    <cellStyle name="40% - Акцент1 6 2 3 3" xfId="11179"/>
    <cellStyle name="40% - Акцент1 6 2 4" xfId="11180"/>
    <cellStyle name="40% - Акцент1 6 2 4 2" xfId="11181"/>
    <cellStyle name="40% - Акцент1 6 2 5" xfId="11182"/>
    <cellStyle name="40% - Акцент1 6 3" xfId="11183"/>
    <cellStyle name="40% - Акцент1 6 3 2" xfId="11184"/>
    <cellStyle name="40% - Акцент1 6 3 2 2" xfId="11185"/>
    <cellStyle name="40% - Акцент1 6 3 2 2 2" xfId="11186"/>
    <cellStyle name="40% - Акцент1 6 3 2 3" xfId="11187"/>
    <cellStyle name="40% - Акцент1 6 3 3" xfId="11188"/>
    <cellStyle name="40% - Акцент1 6 3 3 2" xfId="11189"/>
    <cellStyle name="40% - Акцент1 6 3 3 2 2" xfId="11190"/>
    <cellStyle name="40% - Акцент1 6 3 3 3" xfId="11191"/>
    <cellStyle name="40% - Акцент1 6 3 4" xfId="11192"/>
    <cellStyle name="40% - Акцент1 6 3 4 2" xfId="11193"/>
    <cellStyle name="40% - Акцент1 6 3 5" xfId="11194"/>
    <cellStyle name="40% - Акцент1 6 4" xfId="11195"/>
    <cellStyle name="40% - Акцент1 6 4 2" xfId="11196"/>
    <cellStyle name="40% - Акцент1 6 4 2 2" xfId="11197"/>
    <cellStyle name="40% - Акцент1 6 4 2 2 2" xfId="11198"/>
    <cellStyle name="40% - Акцент1 6 4 2 3" xfId="11199"/>
    <cellStyle name="40% - Акцент1 6 4 3" xfId="11200"/>
    <cellStyle name="40% - Акцент1 6 4 3 2" xfId="11201"/>
    <cellStyle name="40% - Акцент1 6 4 3 2 2" xfId="11202"/>
    <cellStyle name="40% - Акцент1 6 4 3 3" xfId="11203"/>
    <cellStyle name="40% - Акцент1 6 4 4" xfId="11204"/>
    <cellStyle name="40% - Акцент1 6 4 4 2" xfId="11205"/>
    <cellStyle name="40% - Акцент1 6 4 5" xfId="11206"/>
    <cellStyle name="40% - Акцент1 6 5" xfId="11207"/>
    <cellStyle name="40% - Акцент1 6 5 2" xfId="11208"/>
    <cellStyle name="40% - Акцент1 6 5 2 2" xfId="11209"/>
    <cellStyle name="40% - Акцент1 6 5 2 2 2" xfId="11210"/>
    <cellStyle name="40% - Акцент1 6 5 2 3" xfId="11211"/>
    <cellStyle name="40% - Акцент1 6 5 3" xfId="11212"/>
    <cellStyle name="40% - Акцент1 6 5 3 2" xfId="11213"/>
    <cellStyle name="40% - Акцент1 6 5 3 2 2" xfId="11214"/>
    <cellStyle name="40% - Акцент1 6 5 3 3" xfId="11215"/>
    <cellStyle name="40% - Акцент1 6 5 4" xfId="11216"/>
    <cellStyle name="40% - Акцент1 6 5 4 2" xfId="11217"/>
    <cellStyle name="40% - Акцент1 6 5 5" xfId="11218"/>
    <cellStyle name="40% - Акцент1 6 6" xfId="11219"/>
    <cellStyle name="40% - Акцент1 6 6 2" xfId="11220"/>
    <cellStyle name="40% - Акцент1 6 6 2 2" xfId="11221"/>
    <cellStyle name="40% - Акцент1 6 6 3" xfId="11222"/>
    <cellStyle name="40% - Акцент1 6 7" xfId="11223"/>
    <cellStyle name="40% - Акцент1 6 7 2" xfId="11224"/>
    <cellStyle name="40% - Акцент1 6 7 2 2" xfId="11225"/>
    <cellStyle name="40% - Акцент1 6 7 3" xfId="11226"/>
    <cellStyle name="40% - Акцент1 6 8" xfId="11227"/>
    <cellStyle name="40% - Акцент1 6 8 2" xfId="11228"/>
    <cellStyle name="40% - Акцент1 6 9" xfId="11229"/>
    <cellStyle name="40% - Акцент1 60" xfId="11230"/>
    <cellStyle name="40% - Акцент1 60 2" xfId="11231"/>
    <cellStyle name="40% - Акцент1 60 2 2" xfId="11232"/>
    <cellStyle name="40% - Акцент1 60 2 2 2" xfId="11233"/>
    <cellStyle name="40% - Акцент1 60 2 3" xfId="11234"/>
    <cellStyle name="40% - Акцент1 60 3" xfId="11235"/>
    <cellStyle name="40% - Акцент1 60 3 2" xfId="11236"/>
    <cellStyle name="40% - Акцент1 60 3 2 2" xfId="11237"/>
    <cellStyle name="40% - Акцент1 60 3 3" xfId="11238"/>
    <cellStyle name="40% - Акцент1 60 4" xfId="11239"/>
    <cellStyle name="40% - Акцент1 60 4 2" xfId="11240"/>
    <cellStyle name="40% - Акцент1 60 5" xfId="11241"/>
    <cellStyle name="40% - Акцент1 61" xfId="11242"/>
    <cellStyle name="40% - Акцент1 61 2" xfId="11243"/>
    <cellStyle name="40% - Акцент1 61 2 2" xfId="11244"/>
    <cellStyle name="40% - Акцент1 61 2 2 2" xfId="11245"/>
    <cellStyle name="40% - Акцент1 61 2 3" xfId="11246"/>
    <cellStyle name="40% - Акцент1 61 3" xfId="11247"/>
    <cellStyle name="40% - Акцент1 61 3 2" xfId="11248"/>
    <cellStyle name="40% - Акцент1 61 3 2 2" xfId="11249"/>
    <cellStyle name="40% - Акцент1 61 3 3" xfId="11250"/>
    <cellStyle name="40% - Акцент1 61 4" xfId="11251"/>
    <cellStyle name="40% - Акцент1 61 4 2" xfId="11252"/>
    <cellStyle name="40% - Акцент1 61 5" xfId="11253"/>
    <cellStyle name="40% - Акцент1 62" xfId="11254"/>
    <cellStyle name="40% - Акцент1 62 2" xfId="11255"/>
    <cellStyle name="40% - Акцент1 62 2 2" xfId="11256"/>
    <cellStyle name="40% - Акцент1 62 2 2 2" xfId="11257"/>
    <cellStyle name="40% - Акцент1 62 2 3" xfId="11258"/>
    <cellStyle name="40% - Акцент1 62 3" xfId="11259"/>
    <cellStyle name="40% - Акцент1 62 3 2" xfId="11260"/>
    <cellStyle name="40% - Акцент1 62 3 2 2" xfId="11261"/>
    <cellStyle name="40% - Акцент1 62 3 3" xfId="11262"/>
    <cellStyle name="40% - Акцент1 62 4" xfId="11263"/>
    <cellStyle name="40% - Акцент1 62 4 2" xfId="11264"/>
    <cellStyle name="40% - Акцент1 62 5" xfId="11265"/>
    <cellStyle name="40% - Акцент1 63" xfId="11266"/>
    <cellStyle name="40% - Акцент1 63 2" xfId="11267"/>
    <cellStyle name="40% - Акцент1 63 2 2" xfId="11268"/>
    <cellStyle name="40% - Акцент1 63 2 2 2" xfId="11269"/>
    <cellStyle name="40% - Акцент1 63 2 3" xfId="11270"/>
    <cellStyle name="40% - Акцент1 63 3" xfId="11271"/>
    <cellStyle name="40% - Акцент1 63 3 2" xfId="11272"/>
    <cellStyle name="40% - Акцент1 63 3 2 2" xfId="11273"/>
    <cellStyle name="40% - Акцент1 63 3 3" xfId="11274"/>
    <cellStyle name="40% - Акцент1 63 4" xfId="11275"/>
    <cellStyle name="40% - Акцент1 63 4 2" xfId="11276"/>
    <cellStyle name="40% - Акцент1 63 5" xfId="11277"/>
    <cellStyle name="40% - Акцент1 64" xfId="11278"/>
    <cellStyle name="40% - Акцент1 64 2" xfId="11279"/>
    <cellStyle name="40% - Акцент1 64 2 2" xfId="11280"/>
    <cellStyle name="40% - Акцент1 64 2 2 2" xfId="11281"/>
    <cellStyle name="40% - Акцент1 64 2 3" xfId="11282"/>
    <cellStyle name="40% - Акцент1 64 3" xfId="11283"/>
    <cellStyle name="40% - Акцент1 64 3 2" xfId="11284"/>
    <cellStyle name="40% - Акцент1 64 3 2 2" xfId="11285"/>
    <cellStyle name="40% - Акцент1 64 3 3" xfId="11286"/>
    <cellStyle name="40% - Акцент1 64 4" xfId="11287"/>
    <cellStyle name="40% - Акцент1 64 4 2" xfId="11288"/>
    <cellStyle name="40% - Акцент1 64 5" xfId="11289"/>
    <cellStyle name="40% - Акцент1 65" xfId="11290"/>
    <cellStyle name="40% - Акцент1 65 2" xfId="11291"/>
    <cellStyle name="40% - Акцент1 65 2 2" xfId="11292"/>
    <cellStyle name="40% - Акцент1 65 2 2 2" xfId="11293"/>
    <cellStyle name="40% - Акцент1 65 2 3" xfId="11294"/>
    <cellStyle name="40% - Акцент1 65 3" xfId="11295"/>
    <cellStyle name="40% - Акцент1 65 3 2" xfId="11296"/>
    <cellStyle name="40% - Акцент1 65 3 2 2" xfId="11297"/>
    <cellStyle name="40% - Акцент1 65 3 3" xfId="11298"/>
    <cellStyle name="40% - Акцент1 65 4" xfId="11299"/>
    <cellStyle name="40% - Акцент1 65 4 2" xfId="11300"/>
    <cellStyle name="40% - Акцент1 65 5" xfId="11301"/>
    <cellStyle name="40% - Акцент1 66" xfId="11302"/>
    <cellStyle name="40% - Акцент1 66 2" xfId="11303"/>
    <cellStyle name="40% - Акцент1 66 2 2" xfId="11304"/>
    <cellStyle name="40% - Акцент1 66 2 2 2" xfId="11305"/>
    <cellStyle name="40% - Акцент1 66 2 3" xfId="11306"/>
    <cellStyle name="40% - Акцент1 66 3" xfId="11307"/>
    <cellStyle name="40% - Акцент1 66 3 2" xfId="11308"/>
    <cellStyle name="40% - Акцент1 66 3 2 2" xfId="11309"/>
    <cellStyle name="40% - Акцент1 66 3 3" xfId="11310"/>
    <cellStyle name="40% - Акцент1 66 4" xfId="11311"/>
    <cellStyle name="40% - Акцент1 66 4 2" xfId="11312"/>
    <cellStyle name="40% - Акцент1 66 5" xfId="11313"/>
    <cellStyle name="40% - Акцент1 67" xfId="11314"/>
    <cellStyle name="40% - Акцент1 67 2" xfId="11315"/>
    <cellStyle name="40% - Акцент1 67 2 2" xfId="11316"/>
    <cellStyle name="40% - Акцент1 67 2 2 2" xfId="11317"/>
    <cellStyle name="40% - Акцент1 67 2 3" xfId="11318"/>
    <cellStyle name="40% - Акцент1 67 3" xfId="11319"/>
    <cellStyle name="40% - Акцент1 67 3 2" xfId="11320"/>
    <cellStyle name="40% - Акцент1 67 3 2 2" xfId="11321"/>
    <cellStyle name="40% - Акцент1 67 3 3" xfId="11322"/>
    <cellStyle name="40% - Акцент1 67 4" xfId="11323"/>
    <cellStyle name="40% - Акцент1 67 4 2" xfId="11324"/>
    <cellStyle name="40% - Акцент1 67 5" xfId="11325"/>
    <cellStyle name="40% - Акцент1 68" xfId="11326"/>
    <cellStyle name="40% - Акцент1 68 2" xfId="11327"/>
    <cellStyle name="40% - Акцент1 68 2 2" xfId="11328"/>
    <cellStyle name="40% - Акцент1 68 2 2 2" xfId="11329"/>
    <cellStyle name="40% - Акцент1 68 2 3" xfId="11330"/>
    <cellStyle name="40% - Акцент1 68 3" xfId="11331"/>
    <cellStyle name="40% - Акцент1 68 3 2" xfId="11332"/>
    <cellStyle name="40% - Акцент1 68 3 2 2" xfId="11333"/>
    <cellStyle name="40% - Акцент1 68 3 3" xfId="11334"/>
    <cellStyle name="40% - Акцент1 68 4" xfId="11335"/>
    <cellStyle name="40% - Акцент1 68 4 2" xfId="11336"/>
    <cellStyle name="40% - Акцент1 68 5" xfId="11337"/>
    <cellStyle name="40% - Акцент1 69" xfId="11338"/>
    <cellStyle name="40% - Акцент1 69 2" xfId="11339"/>
    <cellStyle name="40% - Акцент1 69 2 2" xfId="11340"/>
    <cellStyle name="40% - Акцент1 69 2 2 2" xfId="11341"/>
    <cellStyle name="40% - Акцент1 69 2 3" xfId="11342"/>
    <cellStyle name="40% - Акцент1 69 3" xfId="11343"/>
    <cellStyle name="40% - Акцент1 69 3 2" xfId="11344"/>
    <cellStyle name="40% - Акцент1 69 3 2 2" xfId="11345"/>
    <cellStyle name="40% - Акцент1 69 3 3" xfId="11346"/>
    <cellStyle name="40% - Акцент1 69 4" xfId="11347"/>
    <cellStyle name="40% - Акцент1 69 4 2" xfId="11348"/>
    <cellStyle name="40% - Акцент1 69 5" xfId="11349"/>
    <cellStyle name="40% - Акцент1 7" xfId="11350"/>
    <cellStyle name="40% - Акцент1 7 2" xfId="11351"/>
    <cellStyle name="40% - Акцент1 7 2 2" xfId="11352"/>
    <cellStyle name="40% - Акцент1 7 2 2 2" xfId="11353"/>
    <cellStyle name="40% - Акцент1 7 2 2 2 2" xfId="11354"/>
    <cellStyle name="40% - Акцент1 7 2 2 3" xfId="11355"/>
    <cellStyle name="40% - Акцент1 7 2 3" xfId="11356"/>
    <cellStyle name="40% - Акцент1 7 2 3 2" xfId="11357"/>
    <cellStyle name="40% - Акцент1 7 2 3 2 2" xfId="11358"/>
    <cellStyle name="40% - Акцент1 7 2 3 3" xfId="11359"/>
    <cellStyle name="40% - Акцент1 7 2 4" xfId="11360"/>
    <cellStyle name="40% - Акцент1 7 2 4 2" xfId="11361"/>
    <cellStyle name="40% - Акцент1 7 2 5" xfId="11362"/>
    <cellStyle name="40% - Акцент1 7 3" xfId="11363"/>
    <cellStyle name="40% - Акцент1 7 3 2" xfId="11364"/>
    <cellStyle name="40% - Акцент1 7 3 2 2" xfId="11365"/>
    <cellStyle name="40% - Акцент1 7 3 2 2 2" xfId="11366"/>
    <cellStyle name="40% - Акцент1 7 3 2 3" xfId="11367"/>
    <cellStyle name="40% - Акцент1 7 3 3" xfId="11368"/>
    <cellStyle name="40% - Акцент1 7 3 3 2" xfId="11369"/>
    <cellStyle name="40% - Акцент1 7 3 3 2 2" xfId="11370"/>
    <cellStyle name="40% - Акцент1 7 3 3 3" xfId="11371"/>
    <cellStyle name="40% - Акцент1 7 3 4" xfId="11372"/>
    <cellStyle name="40% - Акцент1 7 3 4 2" xfId="11373"/>
    <cellStyle name="40% - Акцент1 7 3 5" xfId="11374"/>
    <cellStyle name="40% - Акцент1 7 4" xfId="11375"/>
    <cellStyle name="40% - Акцент1 7 4 2" xfId="11376"/>
    <cellStyle name="40% - Акцент1 7 4 2 2" xfId="11377"/>
    <cellStyle name="40% - Акцент1 7 4 2 2 2" xfId="11378"/>
    <cellStyle name="40% - Акцент1 7 4 2 3" xfId="11379"/>
    <cellStyle name="40% - Акцент1 7 4 3" xfId="11380"/>
    <cellStyle name="40% - Акцент1 7 4 3 2" xfId="11381"/>
    <cellStyle name="40% - Акцент1 7 4 3 2 2" xfId="11382"/>
    <cellStyle name="40% - Акцент1 7 4 3 3" xfId="11383"/>
    <cellStyle name="40% - Акцент1 7 4 4" xfId="11384"/>
    <cellStyle name="40% - Акцент1 7 4 4 2" xfId="11385"/>
    <cellStyle name="40% - Акцент1 7 4 5" xfId="11386"/>
    <cellStyle name="40% - Акцент1 7 5" xfId="11387"/>
    <cellStyle name="40% - Акцент1 7 5 2" xfId="11388"/>
    <cellStyle name="40% - Акцент1 7 5 2 2" xfId="11389"/>
    <cellStyle name="40% - Акцент1 7 5 2 2 2" xfId="11390"/>
    <cellStyle name="40% - Акцент1 7 5 2 3" xfId="11391"/>
    <cellStyle name="40% - Акцент1 7 5 3" xfId="11392"/>
    <cellStyle name="40% - Акцент1 7 5 3 2" xfId="11393"/>
    <cellStyle name="40% - Акцент1 7 5 3 2 2" xfId="11394"/>
    <cellStyle name="40% - Акцент1 7 5 3 3" xfId="11395"/>
    <cellStyle name="40% - Акцент1 7 5 4" xfId="11396"/>
    <cellStyle name="40% - Акцент1 7 5 4 2" xfId="11397"/>
    <cellStyle name="40% - Акцент1 7 5 5" xfId="11398"/>
    <cellStyle name="40% - Акцент1 7 6" xfId="11399"/>
    <cellStyle name="40% - Акцент1 7 6 2" xfId="11400"/>
    <cellStyle name="40% - Акцент1 7 6 2 2" xfId="11401"/>
    <cellStyle name="40% - Акцент1 7 6 3" xfId="11402"/>
    <cellStyle name="40% - Акцент1 7 7" xfId="11403"/>
    <cellStyle name="40% - Акцент1 7 7 2" xfId="11404"/>
    <cellStyle name="40% - Акцент1 7 7 2 2" xfId="11405"/>
    <cellStyle name="40% - Акцент1 7 7 3" xfId="11406"/>
    <cellStyle name="40% - Акцент1 7 8" xfId="11407"/>
    <cellStyle name="40% - Акцент1 7 8 2" xfId="11408"/>
    <cellStyle name="40% - Акцент1 7 9" xfId="11409"/>
    <cellStyle name="40% - Акцент1 70" xfId="11410"/>
    <cellStyle name="40% - Акцент1 70 2" xfId="11411"/>
    <cellStyle name="40% - Акцент1 70 2 2" xfId="11412"/>
    <cellStyle name="40% - Акцент1 70 2 2 2" xfId="11413"/>
    <cellStyle name="40% - Акцент1 70 2 3" xfId="11414"/>
    <cellStyle name="40% - Акцент1 70 3" xfId="11415"/>
    <cellStyle name="40% - Акцент1 70 3 2" xfId="11416"/>
    <cellStyle name="40% - Акцент1 70 3 2 2" xfId="11417"/>
    <cellStyle name="40% - Акцент1 70 3 3" xfId="11418"/>
    <cellStyle name="40% - Акцент1 70 4" xfId="11419"/>
    <cellStyle name="40% - Акцент1 70 4 2" xfId="11420"/>
    <cellStyle name="40% - Акцент1 70 5" xfId="11421"/>
    <cellStyle name="40% - Акцент1 71" xfId="11422"/>
    <cellStyle name="40% - Акцент1 71 2" xfId="11423"/>
    <cellStyle name="40% - Акцент1 71 2 2" xfId="11424"/>
    <cellStyle name="40% - Акцент1 71 2 2 2" xfId="11425"/>
    <cellStyle name="40% - Акцент1 71 2 3" xfId="11426"/>
    <cellStyle name="40% - Акцент1 71 3" xfId="11427"/>
    <cellStyle name="40% - Акцент1 71 3 2" xfId="11428"/>
    <cellStyle name="40% - Акцент1 71 3 2 2" xfId="11429"/>
    <cellStyle name="40% - Акцент1 71 3 3" xfId="11430"/>
    <cellStyle name="40% - Акцент1 71 4" xfId="11431"/>
    <cellStyle name="40% - Акцент1 71 4 2" xfId="11432"/>
    <cellStyle name="40% - Акцент1 71 5" xfId="11433"/>
    <cellStyle name="40% - Акцент1 72" xfId="11434"/>
    <cellStyle name="40% - Акцент1 72 2" xfId="11435"/>
    <cellStyle name="40% - Акцент1 72 2 2" xfId="11436"/>
    <cellStyle name="40% - Акцент1 72 2 2 2" xfId="11437"/>
    <cellStyle name="40% - Акцент1 72 2 3" xfId="11438"/>
    <cellStyle name="40% - Акцент1 72 3" xfId="11439"/>
    <cellStyle name="40% - Акцент1 72 3 2" xfId="11440"/>
    <cellStyle name="40% - Акцент1 72 3 2 2" xfId="11441"/>
    <cellStyle name="40% - Акцент1 72 3 3" xfId="11442"/>
    <cellStyle name="40% - Акцент1 72 4" xfId="11443"/>
    <cellStyle name="40% - Акцент1 72 4 2" xfId="11444"/>
    <cellStyle name="40% - Акцент1 72 5" xfId="11445"/>
    <cellStyle name="40% - Акцент1 73" xfId="11446"/>
    <cellStyle name="40% - Акцент1 73 2" xfId="11447"/>
    <cellStyle name="40% - Акцент1 73 2 2" xfId="11448"/>
    <cellStyle name="40% - Акцент1 73 2 2 2" xfId="11449"/>
    <cellStyle name="40% - Акцент1 73 2 3" xfId="11450"/>
    <cellStyle name="40% - Акцент1 73 3" xfId="11451"/>
    <cellStyle name="40% - Акцент1 73 3 2" xfId="11452"/>
    <cellStyle name="40% - Акцент1 73 3 2 2" xfId="11453"/>
    <cellStyle name="40% - Акцент1 73 3 3" xfId="11454"/>
    <cellStyle name="40% - Акцент1 73 4" xfId="11455"/>
    <cellStyle name="40% - Акцент1 73 4 2" xfId="11456"/>
    <cellStyle name="40% - Акцент1 73 5" xfId="11457"/>
    <cellStyle name="40% - Акцент1 74" xfId="11458"/>
    <cellStyle name="40% - Акцент1 74 2" xfId="11459"/>
    <cellStyle name="40% - Акцент1 74 2 2" xfId="11460"/>
    <cellStyle name="40% - Акцент1 74 2 2 2" xfId="11461"/>
    <cellStyle name="40% - Акцент1 74 2 3" xfId="11462"/>
    <cellStyle name="40% - Акцент1 74 3" xfId="11463"/>
    <cellStyle name="40% - Акцент1 74 3 2" xfId="11464"/>
    <cellStyle name="40% - Акцент1 74 3 2 2" xfId="11465"/>
    <cellStyle name="40% - Акцент1 74 3 3" xfId="11466"/>
    <cellStyle name="40% - Акцент1 74 4" xfId="11467"/>
    <cellStyle name="40% - Акцент1 74 4 2" xfId="11468"/>
    <cellStyle name="40% - Акцент1 74 5" xfId="11469"/>
    <cellStyle name="40% - Акцент1 75" xfId="11470"/>
    <cellStyle name="40% - Акцент1 75 2" xfId="11471"/>
    <cellStyle name="40% - Акцент1 75 2 2" xfId="11472"/>
    <cellStyle name="40% - Акцент1 75 2 2 2" xfId="11473"/>
    <cellStyle name="40% - Акцент1 75 2 3" xfId="11474"/>
    <cellStyle name="40% - Акцент1 75 3" xfId="11475"/>
    <cellStyle name="40% - Акцент1 75 3 2" xfId="11476"/>
    <cellStyle name="40% - Акцент1 75 3 2 2" xfId="11477"/>
    <cellStyle name="40% - Акцент1 75 3 3" xfId="11478"/>
    <cellStyle name="40% - Акцент1 75 4" xfId="11479"/>
    <cellStyle name="40% - Акцент1 75 4 2" xfId="11480"/>
    <cellStyle name="40% - Акцент1 75 5" xfId="11481"/>
    <cellStyle name="40% - Акцент1 76" xfId="11482"/>
    <cellStyle name="40% - Акцент1 76 2" xfId="11483"/>
    <cellStyle name="40% - Акцент1 76 2 2" xfId="11484"/>
    <cellStyle name="40% - Акцент1 76 2 2 2" xfId="11485"/>
    <cellStyle name="40% - Акцент1 76 2 3" xfId="11486"/>
    <cellStyle name="40% - Акцент1 76 3" xfId="11487"/>
    <cellStyle name="40% - Акцент1 76 3 2" xfId="11488"/>
    <cellStyle name="40% - Акцент1 76 3 2 2" xfId="11489"/>
    <cellStyle name="40% - Акцент1 76 3 3" xfId="11490"/>
    <cellStyle name="40% - Акцент1 76 4" xfId="11491"/>
    <cellStyle name="40% - Акцент1 76 4 2" xfId="11492"/>
    <cellStyle name="40% - Акцент1 76 5" xfId="11493"/>
    <cellStyle name="40% - Акцент1 77" xfId="11494"/>
    <cellStyle name="40% - Акцент1 77 2" xfId="11495"/>
    <cellStyle name="40% - Акцент1 77 2 2" xfId="11496"/>
    <cellStyle name="40% - Акцент1 77 2 2 2" xfId="11497"/>
    <cellStyle name="40% - Акцент1 77 2 3" xfId="11498"/>
    <cellStyle name="40% - Акцент1 77 3" xfId="11499"/>
    <cellStyle name="40% - Акцент1 77 3 2" xfId="11500"/>
    <cellStyle name="40% - Акцент1 77 3 2 2" xfId="11501"/>
    <cellStyle name="40% - Акцент1 77 3 3" xfId="11502"/>
    <cellStyle name="40% - Акцент1 77 4" xfId="11503"/>
    <cellStyle name="40% - Акцент1 77 4 2" xfId="11504"/>
    <cellStyle name="40% - Акцент1 77 5" xfId="11505"/>
    <cellStyle name="40% - Акцент1 78" xfId="11506"/>
    <cellStyle name="40% - Акцент1 78 2" xfId="11507"/>
    <cellStyle name="40% - Акцент1 78 2 2" xfId="11508"/>
    <cellStyle name="40% - Акцент1 78 2 2 2" xfId="11509"/>
    <cellStyle name="40% - Акцент1 78 2 3" xfId="11510"/>
    <cellStyle name="40% - Акцент1 78 3" xfId="11511"/>
    <cellStyle name="40% - Акцент1 78 3 2" xfId="11512"/>
    <cellStyle name="40% - Акцент1 78 3 2 2" xfId="11513"/>
    <cellStyle name="40% - Акцент1 78 3 3" xfId="11514"/>
    <cellStyle name="40% - Акцент1 78 4" xfId="11515"/>
    <cellStyle name="40% - Акцент1 78 4 2" xfId="11516"/>
    <cellStyle name="40% - Акцент1 78 5" xfId="11517"/>
    <cellStyle name="40% - Акцент1 79" xfId="11518"/>
    <cellStyle name="40% - Акцент1 79 2" xfId="11519"/>
    <cellStyle name="40% - Акцент1 79 2 2" xfId="11520"/>
    <cellStyle name="40% - Акцент1 79 2 2 2" xfId="11521"/>
    <cellStyle name="40% - Акцент1 79 2 3" xfId="11522"/>
    <cellStyle name="40% - Акцент1 79 3" xfId="11523"/>
    <cellStyle name="40% - Акцент1 79 3 2" xfId="11524"/>
    <cellStyle name="40% - Акцент1 79 3 2 2" xfId="11525"/>
    <cellStyle name="40% - Акцент1 79 3 3" xfId="11526"/>
    <cellStyle name="40% - Акцент1 79 4" xfId="11527"/>
    <cellStyle name="40% - Акцент1 79 4 2" xfId="11528"/>
    <cellStyle name="40% - Акцент1 79 5" xfId="11529"/>
    <cellStyle name="40% - Акцент1 8" xfId="11530"/>
    <cellStyle name="40% - Акцент1 8 2" xfId="11531"/>
    <cellStyle name="40% - Акцент1 8 2 2" xfId="11532"/>
    <cellStyle name="40% - Акцент1 8 2 2 2" xfId="11533"/>
    <cellStyle name="40% - Акцент1 8 2 2 2 2" xfId="11534"/>
    <cellStyle name="40% - Акцент1 8 2 2 3" xfId="11535"/>
    <cellStyle name="40% - Акцент1 8 2 3" xfId="11536"/>
    <cellStyle name="40% - Акцент1 8 2 3 2" xfId="11537"/>
    <cellStyle name="40% - Акцент1 8 2 3 2 2" xfId="11538"/>
    <cellStyle name="40% - Акцент1 8 2 3 3" xfId="11539"/>
    <cellStyle name="40% - Акцент1 8 2 4" xfId="11540"/>
    <cellStyle name="40% - Акцент1 8 2 4 2" xfId="11541"/>
    <cellStyle name="40% - Акцент1 8 2 5" xfId="11542"/>
    <cellStyle name="40% - Акцент1 8 3" xfId="11543"/>
    <cellStyle name="40% - Акцент1 8 3 2" xfId="11544"/>
    <cellStyle name="40% - Акцент1 8 3 2 2" xfId="11545"/>
    <cellStyle name="40% - Акцент1 8 3 2 2 2" xfId="11546"/>
    <cellStyle name="40% - Акцент1 8 3 2 3" xfId="11547"/>
    <cellStyle name="40% - Акцент1 8 3 3" xfId="11548"/>
    <cellStyle name="40% - Акцент1 8 3 3 2" xfId="11549"/>
    <cellStyle name="40% - Акцент1 8 3 3 2 2" xfId="11550"/>
    <cellStyle name="40% - Акцент1 8 3 3 3" xfId="11551"/>
    <cellStyle name="40% - Акцент1 8 3 4" xfId="11552"/>
    <cellStyle name="40% - Акцент1 8 3 4 2" xfId="11553"/>
    <cellStyle name="40% - Акцент1 8 3 5" xfId="11554"/>
    <cellStyle name="40% - Акцент1 8 4" xfId="11555"/>
    <cellStyle name="40% - Акцент1 8 4 2" xfId="11556"/>
    <cellStyle name="40% - Акцент1 8 4 2 2" xfId="11557"/>
    <cellStyle name="40% - Акцент1 8 4 2 2 2" xfId="11558"/>
    <cellStyle name="40% - Акцент1 8 4 2 3" xfId="11559"/>
    <cellStyle name="40% - Акцент1 8 4 3" xfId="11560"/>
    <cellStyle name="40% - Акцент1 8 4 3 2" xfId="11561"/>
    <cellStyle name="40% - Акцент1 8 4 3 2 2" xfId="11562"/>
    <cellStyle name="40% - Акцент1 8 4 3 3" xfId="11563"/>
    <cellStyle name="40% - Акцент1 8 4 4" xfId="11564"/>
    <cellStyle name="40% - Акцент1 8 4 4 2" xfId="11565"/>
    <cellStyle name="40% - Акцент1 8 4 5" xfId="11566"/>
    <cellStyle name="40% - Акцент1 8 5" xfId="11567"/>
    <cellStyle name="40% - Акцент1 8 5 2" xfId="11568"/>
    <cellStyle name="40% - Акцент1 8 5 2 2" xfId="11569"/>
    <cellStyle name="40% - Акцент1 8 5 2 2 2" xfId="11570"/>
    <cellStyle name="40% - Акцент1 8 5 2 3" xfId="11571"/>
    <cellStyle name="40% - Акцент1 8 5 3" xfId="11572"/>
    <cellStyle name="40% - Акцент1 8 5 3 2" xfId="11573"/>
    <cellStyle name="40% - Акцент1 8 5 3 2 2" xfId="11574"/>
    <cellStyle name="40% - Акцент1 8 5 3 3" xfId="11575"/>
    <cellStyle name="40% - Акцент1 8 5 4" xfId="11576"/>
    <cellStyle name="40% - Акцент1 8 5 4 2" xfId="11577"/>
    <cellStyle name="40% - Акцент1 8 5 5" xfId="11578"/>
    <cellStyle name="40% - Акцент1 8 6" xfId="11579"/>
    <cellStyle name="40% - Акцент1 8 6 2" xfId="11580"/>
    <cellStyle name="40% - Акцент1 8 6 2 2" xfId="11581"/>
    <cellStyle name="40% - Акцент1 8 6 3" xfId="11582"/>
    <cellStyle name="40% - Акцент1 8 7" xfId="11583"/>
    <cellStyle name="40% - Акцент1 8 7 2" xfId="11584"/>
    <cellStyle name="40% - Акцент1 8 7 2 2" xfId="11585"/>
    <cellStyle name="40% - Акцент1 8 7 3" xfId="11586"/>
    <cellStyle name="40% - Акцент1 8 8" xfId="11587"/>
    <cellStyle name="40% - Акцент1 8 8 2" xfId="11588"/>
    <cellStyle name="40% - Акцент1 8 9" xfId="11589"/>
    <cellStyle name="40% - Акцент1 80" xfId="11590"/>
    <cellStyle name="40% - Акцент1 80 2" xfId="11591"/>
    <cellStyle name="40% - Акцент1 80 2 2" xfId="11592"/>
    <cellStyle name="40% - Акцент1 80 2 2 2" xfId="11593"/>
    <cellStyle name="40% - Акцент1 80 2 3" xfId="11594"/>
    <cellStyle name="40% - Акцент1 80 3" xfId="11595"/>
    <cellStyle name="40% - Акцент1 80 3 2" xfId="11596"/>
    <cellStyle name="40% - Акцент1 80 3 2 2" xfId="11597"/>
    <cellStyle name="40% - Акцент1 80 3 3" xfId="11598"/>
    <cellStyle name="40% - Акцент1 80 4" xfId="11599"/>
    <cellStyle name="40% - Акцент1 80 4 2" xfId="11600"/>
    <cellStyle name="40% - Акцент1 80 5" xfId="11601"/>
    <cellStyle name="40% - Акцент1 81" xfId="11602"/>
    <cellStyle name="40% - Акцент1 81 2" xfId="11603"/>
    <cellStyle name="40% - Акцент1 81 2 2" xfId="11604"/>
    <cellStyle name="40% - Акцент1 81 2 2 2" xfId="11605"/>
    <cellStyle name="40% - Акцент1 81 2 3" xfId="11606"/>
    <cellStyle name="40% - Акцент1 81 3" xfId="11607"/>
    <cellStyle name="40% - Акцент1 81 3 2" xfId="11608"/>
    <cellStyle name="40% - Акцент1 81 3 2 2" xfId="11609"/>
    <cellStyle name="40% - Акцент1 81 3 3" xfId="11610"/>
    <cellStyle name="40% - Акцент1 81 4" xfId="11611"/>
    <cellStyle name="40% - Акцент1 81 4 2" xfId="11612"/>
    <cellStyle name="40% - Акцент1 81 5" xfId="11613"/>
    <cellStyle name="40% - Акцент1 82" xfId="11614"/>
    <cellStyle name="40% - Акцент1 82 2" xfId="11615"/>
    <cellStyle name="40% - Акцент1 82 2 2" xfId="11616"/>
    <cellStyle name="40% - Акцент1 82 2 2 2" xfId="11617"/>
    <cellStyle name="40% - Акцент1 82 2 3" xfId="11618"/>
    <cellStyle name="40% - Акцент1 82 3" xfId="11619"/>
    <cellStyle name="40% - Акцент1 82 3 2" xfId="11620"/>
    <cellStyle name="40% - Акцент1 82 3 2 2" xfId="11621"/>
    <cellStyle name="40% - Акцент1 82 3 3" xfId="11622"/>
    <cellStyle name="40% - Акцент1 82 4" xfId="11623"/>
    <cellStyle name="40% - Акцент1 82 4 2" xfId="11624"/>
    <cellStyle name="40% - Акцент1 82 5" xfId="11625"/>
    <cellStyle name="40% - Акцент1 83" xfId="11626"/>
    <cellStyle name="40% - Акцент1 83 2" xfId="11627"/>
    <cellStyle name="40% - Акцент1 83 2 2" xfId="11628"/>
    <cellStyle name="40% - Акцент1 83 2 2 2" xfId="11629"/>
    <cellStyle name="40% - Акцент1 83 2 3" xfId="11630"/>
    <cellStyle name="40% - Акцент1 83 3" xfId="11631"/>
    <cellStyle name="40% - Акцент1 83 3 2" xfId="11632"/>
    <cellStyle name="40% - Акцент1 83 3 2 2" xfId="11633"/>
    <cellStyle name="40% - Акцент1 83 3 3" xfId="11634"/>
    <cellStyle name="40% - Акцент1 83 4" xfId="11635"/>
    <cellStyle name="40% - Акцент1 83 4 2" xfId="11636"/>
    <cellStyle name="40% - Акцент1 83 5" xfId="11637"/>
    <cellStyle name="40% - Акцент1 84" xfId="11638"/>
    <cellStyle name="40% - Акцент1 84 2" xfId="11639"/>
    <cellStyle name="40% - Акцент1 84 2 2" xfId="11640"/>
    <cellStyle name="40% - Акцент1 84 2 2 2" xfId="11641"/>
    <cellStyle name="40% - Акцент1 84 2 3" xfId="11642"/>
    <cellStyle name="40% - Акцент1 84 3" xfId="11643"/>
    <cellStyle name="40% - Акцент1 84 3 2" xfId="11644"/>
    <cellStyle name="40% - Акцент1 84 3 2 2" xfId="11645"/>
    <cellStyle name="40% - Акцент1 84 3 3" xfId="11646"/>
    <cellStyle name="40% - Акцент1 84 4" xfId="11647"/>
    <cellStyle name="40% - Акцент1 84 4 2" xfId="11648"/>
    <cellStyle name="40% - Акцент1 84 5" xfId="11649"/>
    <cellStyle name="40% - Акцент1 85" xfId="11650"/>
    <cellStyle name="40% - Акцент1 85 2" xfId="11651"/>
    <cellStyle name="40% - Акцент1 85 2 2" xfId="11652"/>
    <cellStyle name="40% - Акцент1 85 2 2 2" xfId="11653"/>
    <cellStyle name="40% - Акцент1 85 2 3" xfId="11654"/>
    <cellStyle name="40% - Акцент1 85 3" xfId="11655"/>
    <cellStyle name="40% - Акцент1 85 3 2" xfId="11656"/>
    <cellStyle name="40% - Акцент1 85 3 2 2" xfId="11657"/>
    <cellStyle name="40% - Акцент1 85 3 3" xfId="11658"/>
    <cellStyle name="40% - Акцент1 85 4" xfId="11659"/>
    <cellStyle name="40% - Акцент1 85 4 2" xfId="11660"/>
    <cellStyle name="40% - Акцент1 85 5" xfId="11661"/>
    <cellStyle name="40% - Акцент1 86" xfId="11662"/>
    <cellStyle name="40% - Акцент1 86 2" xfId="11663"/>
    <cellStyle name="40% - Акцент1 86 2 2" xfId="11664"/>
    <cellStyle name="40% - Акцент1 86 2 2 2" xfId="11665"/>
    <cellStyle name="40% - Акцент1 86 2 3" xfId="11666"/>
    <cellStyle name="40% - Акцент1 86 3" xfId="11667"/>
    <cellStyle name="40% - Акцент1 86 3 2" xfId="11668"/>
    <cellStyle name="40% - Акцент1 86 3 2 2" xfId="11669"/>
    <cellStyle name="40% - Акцент1 86 3 3" xfId="11670"/>
    <cellStyle name="40% - Акцент1 86 4" xfId="11671"/>
    <cellStyle name="40% - Акцент1 86 4 2" xfId="11672"/>
    <cellStyle name="40% - Акцент1 86 5" xfId="11673"/>
    <cellStyle name="40% - Акцент1 87" xfId="11674"/>
    <cellStyle name="40% - Акцент1 87 2" xfId="11675"/>
    <cellStyle name="40% - Акцент1 87 2 2" xfId="11676"/>
    <cellStyle name="40% - Акцент1 87 2 2 2" xfId="11677"/>
    <cellStyle name="40% - Акцент1 87 2 3" xfId="11678"/>
    <cellStyle name="40% - Акцент1 87 3" xfId="11679"/>
    <cellStyle name="40% - Акцент1 87 3 2" xfId="11680"/>
    <cellStyle name="40% - Акцент1 87 3 2 2" xfId="11681"/>
    <cellStyle name="40% - Акцент1 87 3 3" xfId="11682"/>
    <cellStyle name="40% - Акцент1 87 4" xfId="11683"/>
    <cellStyle name="40% - Акцент1 87 4 2" xfId="11684"/>
    <cellStyle name="40% - Акцент1 87 5" xfId="11685"/>
    <cellStyle name="40% - Акцент1 88" xfId="11686"/>
    <cellStyle name="40% - Акцент1 88 2" xfId="11687"/>
    <cellStyle name="40% - Акцент1 88 2 2" xfId="11688"/>
    <cellStyle name="40% - Акцент1 88 3" xfId="11689"/>
    <cellStyle name="40% - Акцент1 89" xfId="11690"/>
    <cellStyle name="40% - Акцент1 89 2" xfId="11691"/>
    <cellStyle name="40% - Акцент1 89 2 2" xfId="11692"/>
    <cellStyle name="40% - Акцент1 89 3" xfId="11693"/>
    <cellStyle name="40% - Акцент1 9" xfId="11694"/>
    <cellStyle name="40% - Акцент1 9 2" xfId="11695"/>
    <cellStyle name="40% - Акцент1 9 2 2" xfId="11696"/>
    <cellStyle name="40% - Акцент1 9 2 2 2" xfId="11697"/>
    <cellStyle name="40% - Акцент1 9 2 2 2 2" xfId="11698"/>
    <cellStyle name="40% - Акцент1 9 2 2 3" xfId="11699"/>
    <cellStyle name="40% - Акцент1 9 2 3" xfId="11700"/>
    <cellStyle name="40% - Акцент1 9 2 3 2" xfId="11701"/>
    <cellStyle name="40% - Акцент1 9 2 3 2 2" xfId="11702"/>
    <cellStyle name="40% - Акцент1 9 2 3 3" xfId="11703"/>
    <cellStyle name="40% - Акцент1 9 2 4" xfId="11704"/>
    <cellStyle name="40% - Акцент1 9 2 4 2" xfId="11705"/>
    <cellStyle name="40% - Акцент1 9 2 5" xfId="11706"/>
    <cellStyle name="40% - Акцент1 9 3" xfId="11707"/>
    <cellStyle name="40% - Акцент1 9 3 2" xfId="11708"/>
    <cellStyle name="40% - Акцент1 9 3 2 2" xfId="11709"/>
    <cellStyle name="40% - Акцент1 9 3 2 2 2" xfId="11710"/>
    <cellStyle name="40% - Акцент1 9 3 2 3" xfId="11711"/>
    <cellStyle name="40% - Акцент1 9 3 3" xfId="11712"/>
    <cellStyle name="40% - Акцент1 9 3 3 2" xfId="11713"/>
    <cellStyle name="40% - Акцент1 9 3 3 2 2" xfId="11714"/>
    <cellStyle name="40% - Акцент1 9 3 3 3" xfId="11715"/>
    <cellStyle name="40% - Акцент1 9 3 4" xfId="11716"/>
    <cellStyle name="40% - Акцент1 9 3 4 2" xfId="11717"/>
    <cellStyle name="40% - Акцент1 9 3 5" xfId="11718"/>
    <cellStyle name="40% - Акцент1 9 4" xfId="11719"/>
    <cellStyle name="40% - Акцент1 9 4 2" xfId="11720"/>
    <cellStyle name="40% - Акцент1 9 4 2 2" xfId="11721"/>
    <cellStyle name="40% - Акцент1 9 4 2 2 2" xfId="11722"/>
    <cellStyle name="40% - Акцент1 9 4 2 3" xfId="11723"/>
    <cellStyle name="40% - Акцент1 9 4 3" xfId="11724"/>
    <cellStyle name="40% - Акцент1 9 4 3 2" xfId="11725"/>
    <cellStyle name="40% - Акцент1 9 4 3 2 2" xfId="11726"/>
    <cellStyle name="40% - Акцент1 9 4 3 3" xfId="11727"/>
    <cellStyle name="40% - Акцент1 9 4 4" xfId="11728"/>
    <cellStyle name="40% - Акцент1 9 4 4 2" xfId="11729"/>
    <cellStyle name="40% - Акцент1 9 4 5" xfId="11730"/>
    <cellStyle name="40% - Акцент1 9 5" xfId="11731"/>
    <cellStyle name="40% - Акцент1 9 5 2" xfId="11732"/>
    <cellStyle name="40% - Акцент1 9 5 2 2" xfId="11733"/>
    <cellStyle name="40% - Акцент1 9 5 2 2 2" xfId="11734"/>
    <cellStyle name="40% - Акцент1 9 5 2 3" xfId="11735"/>
    <cellStyle name="40% - Акцент1 9 5 3" xfId="11736"/>
    <cellStyle name="40% - Акцент1 9 5 3 2" xfId="11737"/>
    <cellStyle name="40% - Акцент1 9 5 3 2 2" xfId="11738"/>
    <cellStyle name="40% - Акцент1 9 5 3 3" xfId="11739"/>
    <cellStyle name="40% - Акцент1 9 5 4" xfId="11740"/>
    <cellStyle name="40% - Акцент1 9 5 4 2" xfId="11741"/>
    <cellStyle name="40% - Акцент1 9 5 5" xfId="11742"/>
    <cellStyle name="40% - Акцент1 9 6" xfId="11743"/>
    <cellStyle name="40% - Акцент1 9 6 2" xfId="11744"/>
    <cellStyle name="40% - Акцент1 9 6 2 2" xfId="11745"/>
    <cellStyle name="40% - Акцент1 9 6 3" xfId="11746"/>
    <cellStyle name="40% - Акцент1 9 7" xfId="11747"/>
    <cellStyle name="40% - Акцент1 9 7 2" xfId="11748"/>
    <cellStyle name="40% - Акцент1 9 7 2 2" xfId="11749"/>
    <cellStyle name="40% - Акцент1 9 7 3" xfId="11750"/>
    <cellStyle name="40% - Акцент1 9 8" xfId="11751"/>
    <cellStyle name="40% - Акцент1 9 8 2" xfId="11752"/>
    <cellStyle name="40% - Акцент1 9 9" xfId="11753"/>
    <cellStyle name="40% - Акцент1 90" xfId="11754"/>
    <cellStyle name="40% - Акцент1 90 2" xfId="11755"/>
    <cellStyle name="40% - Акцент1 90 2 2" xfId="11756"/>
    <cellStyle name="40% - Акцент1 90 3" xfId="11757"/>
    <cellStyle name="40% - Акцент1 91" xfId="11758"/>
    <cellStyle name="40% - Акцент1 91 2" xfId="11759"/>
    <cellStyle name="40% - Акцент1 91 2 2" xfId="11760"/>
    <cellStyle name="40% - Акцент1 91 3" xfId="11761"/>
    <cellStyle name="40% - Акцент1 92" xfId="11762"/>
    <cellStyle name="40% - Акцент1 92 2" xfId="11763"/>
    <cellStyle name="40% - Акцент1 92 2 2" xfId="11764"/>
    <cellStyle name="40% - Акцент1 92 3" xfId="11765"/>
    <cellStyle name="40% - Акцент1 93" xfId="11766"/>
    <cellStyle name="40% - Акцент1 93 2" xfId="11767"/>
    <cellStyle name="40% - Акцент1 93 2 2" xfId="11768"/>
    <cellStyle name="40% - Акцент1 93 3" xfId="11769"/>
    <cellStyle name="40% - Акцент1 94" xfId="11770"/>
    <cellStyle name="40% - Акцент1 94 2" xfId="11771"/>
    <cellStyle name="40% - Акцент1 94 2 2" xfId="11772"/>
    <cellStyle name="40% - Акцент1 94 3" xfId="11773"/>
    <cellStyle name="40% - Акцент1 95" xfId="11774"/>
    <cellStyle name="40% - Акцент1 95 2" xfId="11775"/>
    <cellStyle name="40% - Акцент1 95 2 2" xfId="11776"/>
    <cellStyle name="40% - Акцент1 95 3" xfId="11777"/>
    <cellStyle name="40% - Акцент1 96" xfId="11778"/>
    <cellStyle name="40% - Акцент1 96 2" xfId="11779"/>
    <cellStyle name="40% - Акцент1 96 2 2" xfId="11780"/>
    <cellStyle name="40% - Акцент1 96 3" xfId="11781"/>
    <cellStyle name="40% - Акцент1 97" xfId="11782"/>
    <cellStyle name="40% - Акцент1 97 2" xfId="11783"/>
    <cellStyle name="40% - Акцент1 97 2 2" xfId="11784"/>
    <cellStyle name="40% - Акцент1 97 3" xfId="11785"/>
    <cellStyle name="40% - Акцент1 98" xfId="11786"/>
    <cellStyle name="40% - Акцент1 98 2" xfId="11787"/>
    <cellStyle name="40% - Акцент1 98 2 2" xfId="11788"/>
    <cellStyle name="40% - Акцент1 98 3" xfId="11789"/>
    <cellStyle name="40% - Акцент1 99" xfId="11790"/>
    <cellStyle name="40% - Акцент1 99 2" xfId="11791"/>
    <cellStyle name="40% - Акцент1 99 2 2" xfId="11792"/>
    <cellStyle name="40% - Акцент1 99 3" xfId="11793"/>
    <cellStyle name="40% - Акцент2" xfId="11794" builtinId="35" customBuiltin="1"/>
    <cellStyle name="40% - Акцент2 10" xfId="11795"/>
    <cellStyle name="40% - Акцент2 10 2" xfId="11796"/>
    <cellStyle name="40% - Акцент2 10 2 2" xfId="11797"/>
    <cellStyle name="40% - Акцент2 10 2 2 2" xfId="11798"/>
    <cellStyle name="40% - Акцент2 10 2 3" xfId="11799"/>
    <cellStyle name="40% - Акцент2 10 3" xfId="11800"/>
    <cellStyle name="40% - Акцент2 10 3 2" xfId="11801"/>
    <cellStyle name="40% - Акцент2 10 3 2 2" xfId="11802"/>
    <cellStyle name="40% - Акцент2 10 3 3" xfId="11803"/>
    <cellStyle name="40% - Акцент2 10 4" xfId="11804"/>
    <cellStyle name="40% - Акцент2 10 4 2" xfId="11805"/>
    <cellStyle name="40% - Акцент2 10 5" xfId="11806"/>
    <cellStyle name="40% - Акцент2 100" xfId="11807"/>
    <cellStyle name="40% - Акцент2 100 2" xfId="11808"/>
    <cellStyle name="40% - Акцент2 100 2 2" xfId="11809"/>
    <cellStyle name="40% - Акцент2 100 3" xfId="11810"/>
    <cellStyle name="40% - Акцент2 101" xfId="11811"/>
    <cellStyle name="40% - Акцент2 101 2" xfId="11812"/>
    <cellStyle name="40% - Акцент2 101 2 2" xfId="11813"/>
    <cellStyle name="40% - Акцент2 101 3" xfId="11814"/>
    <cellStyle name="40% - Акцент2 102" xfId="11815"/>
    <cellStyle name="40% - Акцент2 102 2" xfId="11816"/>
    <cellStyle name="40% - Акцент2 102 2 2" xfId="11817"/>
    <cellStyle name="40% - Акцент2 102 3" xfId="11818"/>
    <cellStyle name="40% - Акцент2 103" xfId="11819"/>
    <cellStyle name="40% - Акцент2 103 2" xfId="11820"/>
    <cellStyle name="40% - Акцент2 103 2 2" xfId="11821"/>
    <cellStyle name="40% - Акцент2 103 3" xfId="11822"/>
    <cellStyle name="40% - Акцент2 104" xfId="11823"/>
    <cellStyle name="40% - Акцент2 104 2" xfId="11824"/>
    <cellStyle name="40% - Акцент2 104 2 2" xfId="11825"/>
    <cellStyle name="40% - Акцент2 104 3" xfId="11826"/>
    <cellStyle name="40% - Акцент2 105" xfId="11827"/>
    <cellStyle name="40% - Акцент2 105 2" xfId="11828"/>
    <cellStyle name="40% - Акцент2 105 2 2" xfId="11829"/>
    <cellStyle name="40% - Акцент2 105 3" xfId="11830"/>
    <cellStyle name="40% - Акцент2 106" xfId="11831"/>
    <cellStyle name="40% - Акцент2 106 2" xfId="11832"/>
    <cellStyle name="40% - Акцент2 106 2 2" xfId="11833"/>
    <cellStyle name="40% - Акцент2 106 3" xfId="11834"/>
    <cellStyle name="40% - Акцент2 107" xfId="11835"/>
    <cellStyle name="40% - Акцент2 107 2" xfId="11836"/>
    <cellStyle name="40% - Акцент2 107 2 2" xfId="11837"/>
    <cellStyle name="40% - Акцент2 107 3" xfId="11838"/>
    <cellStyle name="40% - Акцент2 108" xfId="11839"/>
    <cellStyle name="40% - Акцент2 108 2" xfId="11840"/>
    <cellStyle name="40% - Акцент2 108 2 2" xfId="11841"/>
    <cellStyle name="40% - Акцент2 108 3" xfId="11842"/>
    <cellStyle name="40% - Акцент2 109" xfId="11843"/>
    <cellStyle name="40% - Акцент2 109 2" xfId="11844"/>
    <cellStyle name="40% - Акцент2 109 2 2" xfId="11845"/>
    <cellStyle name="40% - Акцент2 109 3" xfId="11846"/>
    <cellStyle name="40% - Акцент2 11" xfId="11847"/>
    <cellStyle name="40% - Акцент2 11 2" xfId="11848"/>
    <cellStyle name="40% - Акцент2 11 2 2" xfId="11849"/>
    <cellStyle name="40% - Акцент2 11 2 2 2" xfId="11850"/>
    <cellStyle name="40% - Акцент2 11 2 3" xfId="11851"/>
    <cellStyle name="40% - Акцент2 11 3" xfId="11852"/>
    <cellStyle name="40% - Акцент2 11 3 2" xfId="11853"/>
    <cellStyle name="40% - Акцент2 11 3 2 2" xfId="11854"/>
    <cellStyle name="40% - Акцент2 11 3 3" xfId="11855"/>
    <cellStyle name="40% - Акцент2 11 4" xfId="11856"/>
    <cellStyle name="40% - Акцент2 11 4 2" xfId="11857"/>
    <cellStyle name="40% - Акцент2 11 5" xfId="11858"/>
    <cellStyle name="40% - Акцент2 110" xfId="11859"/>
    <cellStyle name="40% - Акцент2 110 2" xfId="11860"/>
    <cellStyle name="40% - Акцент2 110 2 2" xfId="11861"/>
    <cellStyle name="40% - Акцент2 110 3" xfId="11862"/>
    <cellStyle name="40% - Акцент2 111" xfId="11863"/>
    <cellStyle name="40% - Акцент2 111 2" xfId="11864"/>
    <cellStyle name="40% - Акцент2 111 2 2" xfId="11865"/>
    <cellStyle name="40% - Акцент2 111 3" xfId="11866"/>
    <cellStyle name="40% - Акцент2 112" xfId="11867"/>
    <cellStyle name="40% - Акцент2 112 2" xfId="11868"/>
    <cellStyle name="40% - Акцент2 112 2 2" xfId="11869"/>
    <cellStyle name="40% - Акцент2 112 3" xfId="11870"/>
    <cellStyle name="40% - Акцент2 113" xfId="11871"/>
    <cellStyle name="40% - Акцент2 113 2" xfId="11872"/>
    <cellStyle name="40% - Акцент2 113 2 2" xfId="11873"/>
    <cellStyle name="40% - Акцент2 113 3" xfId="11874"/>
    <cellStyle name="40% - Акцент2 114" xfId="11875"/>
    <cellStyle name="40% - Акцент2 114 2" xfId="11876"/>
    <cellStyle name="40% - Акцент2 114 2 2" xfId="11877"/>
    <cellStyle name="40% - Акцент2 114 3" xfId="11878"/>
    <cellStyle name="40% - Акцент2 115" xfId="11879"/>
    <cellStyle name="40% - Акцент2 115 2" xfId="11880"/>
    <cellStyle name="40% - Акцент2 115 2 2" xfId="11881"/>
    <cellStyle name="40% - Акцент2 115 3" xfId="11882"/>
    <cellStyle name="40% - Акцент2 116" xfId="11883"/>
    <cellStyle name="40% - Акцент2 116 2" xfId="11884"/>
    <cellStyle name="40% - Акцент2 116 2 2" xfId="11885"/>
    <cellStyle name="40% - Акцент2 116 3" xfId="11886"/>
    <cellStyle name="40% - Акцент2 117" xfId="11887"/>
    <cellStyle name="40% - Акцент2 117 2" xfId="11888"/>
    <cellStyle name="40% - Акцент2 117 2 2" xfId="11889"/>
    <cellStyle name="40% - Акцент2 117 3" xfId="11890"/>
    <cellStyle name="40% - Акцент2 118" xfId="11891"/>
    <cellStyle name="40% - Акцент2 118 2" xfId="11892"/>
    <cellStyle name="40% - Акцент2 118 2 2" xfId="11893"/>
    <cellStyle name="40% - Акцент2 118 3" xfId="11894"/>
    <cellStyle name="40% - Акцент2 119" xfId="11895"/>
    <cellStyle name="40% - Акцент2 119 2" xfId="11896"/>
    <cellStyle name="40% - Акцент2 119 2 2" xfId="11897"/>
    <cellStyle name="40% - Акцент2 119 3" xfId="11898"/>
    <cellStyle name="40% - Акцент2 12" xfId="11899"/>
    <cellStyle name="40% - Акцент2 12 2" xfId="11900"/>
    <cellStyle name="40% - Акцент2 12 2 2" xfId="11901"/>
    <cellStyle name="40% - Акцент2 12 2 2 2" xfId="11902"/>
    <cellStyle name="40% - Акцент2 12 2 3" xfId="11903"/>
    <cellStyle name="40% - Акцент2 12 3" xfId="11904"/>
    <cellStyle name="40% - Акцент2 12 3 2" xfId="11905"/>
    <cellStyle name="40% - Акцент2 12 3 2 2" xfId="11906"/>
    <cellStyle name="40% - Акцент2 12 3 3" xfId="11907"/>
    <cellStyle name="40% - Акцент2 12 4" xfId="11908"/>
    <cellStyle name="40% - Акцент2 12 4 2" xfId="11909"/>
    <cellStyle name="40% - Акцент2 12 5" xfId="11910"/>
    <cellStyle name="40% - Акцент2 120" xfId="11911"/>
    <cellStyle name="40% - Акцент2 120 2" xfId="11912"/>
    <cellStyle name="40% - Акцент2 120 2 2" xfId="11913"/>
    <cellStyle name="40% - Акцент2 120 3" xfId="11914"/>
    <cellStyle name="40% - Акцент2 121" xfId="11915"/>
    <cellStyle name="40% - Акцент2 121 2" xfId="11916"/>
    <cellStyle name="40% - Акцент2 121 2 2" xfId="11917"/>
    <cellStyle name="40% - Акцент2 121 3" xfId="11918"/>
    <cellStyle name="40% - Акцент2 122" xfId="11919"/>
    <cellStyle name="40% - Акцент2 122 2" xfId="11920"/>
    <cellStyle name="40% - Акцент2 122 2 2" xfId="11921"/>
    <cellStyle name="40% - Акцент2 122 3" xfId="11922"/>
    <cellStyle name="40% - Акцент2 123" xfId="11923"/>
    <cellStyle name="40% - Акцент2 123 2" xfId="11924"/>
    <cellStyle name="40% - Акцент2 123 2 2" xfId="11925"/>
    <cellStyle name="40% - Акцент2 123 3" xfId="11926"/>
    <cellStyle name="40% - Акцент2 124" xfId="11927"/>
    <cellStyle name="40% - Акцент2 124 2" xfId="11928"/>
    <cellStyle name="40% - Акцент2 124 2 2" xfId="11929"/>
    <cellStyle name="40% - Акцент2 124 3" xfId="11930"/>
    <cellStyle name="40% - Акцент2 125" xfId="11931"/>
    <cellStyle name="40% - Акцент2 125 2" xfId="11932"/>
    <cellStyle name="40% - Акцент2 125 2 2" xfId="11933"/>
    <cellStyle name="40% - Акцент2 125 3" xfId="11934"/>
    <cellStyle name="40% - Акцент2 126" xfId="11935"/>
    <cellStyle name="40% - Акцент2 126 2" xfId="11936"/>
    <cellStyle name="40% - Акцент2 126 2 2" xfId="11937"/>
    <cellStyle name="40% - Акцент2 126 3" xfId="11938"/>
    <cellStyle name="40% - Акцент2 127" xfId="11939"/>
    <cellStyle name="40% - Акцент2 127 2" xfId="11940"/>
    <cellStyle name="40% - Акцент2 127 2 2" xfId="11941"/>
    <cellStyle name="40% - Акцент2 127 3" xfId="11942"/>
    <cellStyle name="40% - Акцент2 128" xfId="11943"/>
    <cellStyle name="40% - Акцент2 128 2" xfId="11944"/>
    <cellStyle name="40% - Акцент2 128 2 2" xfId="11945"/>
    <cellStyle name="40% - Акцент2 128 3" xfId="11946"/>
    <cellStyle name="40% - Акцент2 129" xfId="11947"/>
    <cellStyle name="40% - Акцент2 129 2" xfId="11948"/>
    <cellStyle name="40% - Акцент2 129 2 2" xfId="11949"/>
    <cellStyle name="40% - Акцент2 129 3" xfId="11950"/>
    <cellStyle name="40% - Акцент2 13" xfId="11951"/>
    <cellStyle name="40% - Акцент2 13 2" xfId="11952"/>
    <cellStyle name="40% - Акцент2 13 2 2" xfId="11953"/>
    <cellStyle name="40% - Акцент2 13 2 2 2" xfId="11954"/>
    <cellStyle name="40% - Акцент2 13 2 3" xfId="11955"/>
    <cellStyle name="40% - Акцент2 13 3" xfId="11956"/>
    <cellStyle name="40% - Акцент2 13 3 2" xfId="11957"/>
    <cellStyle name="40% - Акцент2 13 3 2 2" xfId="11958"/>
    <cellStyle name="40% - Акцент2 13 3 3" xfId="11959"/>
    <cellStyle name="40% - Акцент2 13 4" xfId="11960"/>
    <cellStyle name="40% - Акцент2 13 4 2" xfId="11961"/>
    <cellStyle name="40% - Акцент2 13 5" xfId="11962"/>
    <cellStyle name="40% - Акцент2 130" xfId="11963"/>
    <cellStyle name="40% - Акцент2 130 2" xfId="11964"/>
    <cellStyle name="40% - Акцент2 130 2 2" xfId="11965"/>
    <cellStyle name="40% - Акцент2 130 3" xfId="11966"/>
    <cellStyle name="40% - Акцент2 131" xfId="11967"/>
    <cellStyle name="40% - Акцент2 131 2" xfId="11968"/>
    <cellStyle name="40% - Акцент2 131 2 2" xfId="11969"/>
    <cellStyle name="40% - Акцент2 131 3" xfId="11970"/>
    <cellStyle name="40% - Акцент2 132" xfId="11971"/>
    <cellStyle name="40% - Акцент2 132 2" xfId="11972"/>
    <cellStyle name="40% - Акцент2 132 2 2" xfId="11973"/>
    <cellStyle name="40% - Акцент2 132 3" xfId="11974"/>
    <cellStyle name="40% - Акцент2 133" xfId="11975"/>
    <cellStyle name="40% - Акцент2 133 2" xfId="11976"/>
    <cellStyle name="40% - Акцент2 133 2 2" xfId="11977"/>
    <cellStyle name="40% - Акцент2 133 3" xfId="11978"/>
    <cellStyle name="40% - Акцент2 134" xfId="11979"/>
    <cellStyle name="40% - Акцент2 134 2" xfId="11980"/>
    <cellStyle name="40% - Акцент2 134 2 2" xfId="11981"/>
    <cellStyle name="40% - Акцент2 134 3" xfId="11982"/>
    <cellStyle name="40% - Акцент2 135" xfId="11983"/>
    <cellStyle name="40% - Акцент2 135 2" xfId="11984"/>
    <cellStyle name="40% - Акцент2 135 2 2" xfId="11985"/>
    <cellStyle name="40% - Акцент2 135 3" xfId="11986"/>
    <cellStyle name="40% - Акцент2 136" xfId="11987"/>
    <cellStyle name="40% - Акцент2 136 2" xfId="11988"/>
    <cellStyle name="40% - Акцент2 136 2 2" xfId="11989"/>
    <cellStyle name="40% - Акцент2 136 3" xfId="11990"/>
    <cellStyle name="40% - Акцент2 137" xfId="11991"/>
    <cellStyle name="40% - Акцент2 138" xfId="11992"/>
    <cellStyle name="40% - Акцент2 14" xfId="11993"/>
    <cellStyle name="40% - Акцент2 14 2" xfId="11994"/>
    <cellStyle name="40% - Акцент2 14 2 2" xfId="11995"/>
    <cellStyle name="40% - Акцент2 14 2 2 2" xfId="11996"/>
    <cellStyle name="40% - Акцент2 14 2 3" xfId="11997"/>
    <cellStyle name="40% - Акцент2 14 3" xfId="11998"/>
    <cellStyle name="40% - Акцент2 14 3 2" xfId="11999"/>
    <cellStyle name="40% - Акцент2 14 3 2 2" xfId="12000"/>
    <cellStyle name="40% - Акцент2 14 3 3" xfId="12001"/>
    <cellStyle name="40% - Акцент2 14 4" xfId="12002"/>
    <cellStyle name="40% - Акцент2 14 4 2" xfId="12003"/>
    <cellStyle name="40% - Акцент2 14 5" xfId="12004"/>
    <cellStyle name="40% - Акцент2 15" xfId="12005"/>
    <cellStyle name="40% - Акцент2 15 2" xfId="12006"/>
    <cellStyle name="40% - Акцент2 15 2 2" xfId="12007"/>
    <cellStyle name="40% - Акцент2 15 2 2 2" xfId="12008"/>
    <cellStyle name="40% - Акцент2 15 2 3" xfId="12009"/>
    <cellStyle name="40% - Акцент2 15 3" xfId="12010"/>
    <cellStyle name="40% - Акцент2 15 3 2" xfId="12011"/>
    <cellStyle name="40% - Акцент2 15 3 2 2" xfId="12012"/>
    <cellStyle name="40% - Акцент2 15 3 3" xfId="12013"/>
    <cellStyle name="40% - Акцент2 15 4" xfId="12014"/>
    <cellStyle name="40% - Акцент2 15 4 2" xfId="12015"/>
    <cellStyle name="40% - Акцент2 15 5" xfId="12016"/>
    <cellStyle name="40% - Акцент2 16" xfId="12017"/>
    <cellStyle name="40% - Акцент2 16 2" xfId="12018"/>
    <cellStyle name="40% - Акцент2 16 2 2" xfId="12019"/>
    <cellStyle name="40% - Акцент2 16 2 2 2" xfId="12020"/>
    <cellStyle name="40% - Акцент2 16 2 3" xfId="12021"/>
    <cellStyle name="40% - Акцент2 16 3" xfId="12022"/>
    <cellStyle name="40% - Акцент2 16 3 2" xfId="12023"/>
    <cellStyle name="40% - Акцент2 16 3 2 2" xfId="12024"/>
    <cellStyle name="40% - Акцент2 16 3 3" xfId="12025"/>
    <cellStyle name="40% - Акцент2 16 4" xfId="12026"/>
    <cellStyle name="40% - Акцент2 16 4 2" xfId="12027"/>
    <cellStyle name="40% - Акцент2 16 5" xfId="12028"/>
    <cellStyle name="40% - Акцент2 17" xfId="12029"/>
    <cellStyle name="40% - Акцент2 17 2" xfId="12030"/>
    <cellStyle name="40% - Акцент2 17 2 2" xfId="12031"/>
    <cellStyle name="40% - Акцент2 17 2 2 2" xfId="12032"/>
    <cellStyle name="40% - Акцент2 17 2 3" xfId="12033"/>
    <cellStyle name="40% - Акцент2 17 3" xfId="12034"/>
    <cellStyle name="40% - Акцент2 17 3 2" xfId="12035"/>
    <cellStyle name="40% - Акцент2 17 3 2 2" xfId="12036"/>
    <cellStyle name="40% - Акцент2 17 3 3" xfId="12037"/>
    <cellStyle name="40% - Акцент2 17 4" xfId="12038"/>
    <cellStyle name="40% - Акцент2 17 4 2" xfId="12039"/>
    <cellStyle name="40% - Акцент2 17 5" xfId="12040"/>
    <cellStyle name="40% - Акцент2 18" xfId="12041"/>
    <cellStyle name="40% - Акцент2 18 2" xfId="12042"/>
    <cellStyle name="40% - Акцент2 18 2 2" xfId="12043"/>
    <cellStyle name="40% - Акцент2 18 2 2 2" xfId="12044"/>
    <cellStyle name="40% - Акцент2 18 2 3" xfId="12045"/>
    <cellStyle name="40% - Акцент2 18 3" xfId="12046"/>
    <cellStyle name="40% - Акцент2 18 3 2" xfId="12047"/>
    <cellStyle name="40% - Акцент2 18 3 2 2" xfId="12048"/>
    <cellStyle name="40% - Акцент2 18 3 3" xfId="12049"/>
    <cellStyle name="40% - Акцент2 18 4" xfId="12050"/>
    <cellStyle name="40% - Акцент2 18 4 2" xfId="12051"/>
    <cellStyle name="40% - Акцент2 18 5" xfId="12052"/>
    <cellStyle name="40% - Акцент2 19" xfId="12053"/>
    <cellStyle name="40% - Акцент2 19 2" xfId="12054"/>
    <cellStyle name="40% - Акцент2 19 2 2" xfId="12055"/>
    <cellStyle name="40% - Акцент2 19 2 2 2" xfId="12056"/>
    <cellStyle name="40% - Акцент2 19 2 3" xfId="12057"/>
    <cellStyle name="40% - Акцент2 19 3" xfId="12058"/>
    <cellStyle name="40% - Акцент2 19 3 2" xfId="12059"/>
    <cellStyle name="40% - Акцент2 19 3 2 2" xfId="12060"/>
    <cellStyle name="40% - Акцент2 19 3 3" xfId="12061"/>
    <cellStyle name="40% - Акцент2 19 4" xfId="12062"/>
    <cellStyle name="40% - Акцент2 19 4 2" xfId="12063"/>
    <cellStyle name="40% - Акцент2 19 5" xfId="12064"/>
    <cellStyle name="40% - Акцент2 2" xfId="12065"/>
    <cellStyle name="40% - Акцент2 2 10" xfId="12066"/>
    <cellStyle name="40% - Акцент2 2 10 2" xfId="12067"/>
    <cellStyle name="40% - Акцент2 2 10 2 2" xfId="12068"/>
    <cellStyle name="40% - Акцент2 2 10 3" xfId="12069"/>
    <cellStyle name="40% - Акцент2 2 11" xfId="12070"/>
    <cellStyle name="40% - Акцент2 2 11 2" xfId="12071"/>
    <cellStyle name="40% - Акцент2 2 11 2 2" xfId="12072"/>
    <cellStyle name="40% - Акцент2 2 11 3" xfId="12073"/>
    <cellStyle name="40% - Акцент2 2 12" xfId="12074"/>
    <cellStyle name="40% - Акцент2 2 12 2" xfId="12075"/>
    <cellStyle name="40% - Акцент2 2 12 2 2" xfId="12076"/>
    <cellStyle name="40% - Акцент2 2 12 3" xfId="12077"/>
    <cellStyle name="40% - Акцент2 2 13" xfId="12078"/>
    <cellStyle name="40% - Акцент2 2 13 2" xfId="12079"/>
    <cellStyle name="40% - Акцент2 2 13 2 2" xfId="12080"/>
    <cellStyle name="40% - Акцент2 2 13 3" xfId="12081"/>
    <cellStyle name="40% - Акцент2 2 14" xfId="12082"/>
    <cellStyle name="40% - Акцент2 2 14 2" xfId="12083"/>
    <cellStyle name="40% - Акцент2 2 14 2 2" xfId="12084"/>
    <cellStyle name="40% - Акцент2 2 14 3" xfId="12085"/>
    <cellStyle name="40% - Акцент2 2 15" xfId="12086"/>
    <cellStyle name="40% - Акцент2 2 15 2" xfId="12087"/>
    <cellStyle name="40% - Акцент2 2 15 2 2" xfId="12088"/>
    <cellStyle name="40% - Акцент2 2 15 3" xfId="12089"/>
    <cellStyle name="40% - Акцент2 2 16" xfId="12090"/>
    <cellStyle name="40% - Акцент2 2 16 2" xfId="12091"/>
    <cellStyle name="40% - Акцент2 2 16 2 2" xfId="12092"/>
    <cellStyle name="40% - Акцент2 2 16 3" xfId="12093"/>
    <cellStyle name="40% - Акцент2 2 17" xfId="12094"/>
    <cellStyle name="40% - Акцент2 2 17 2" xfId="12095"/>
    <cellStyle name="40% - Акцент2 2 17 2 2" xfId="12096"/>
    <cellStyle name="40% - Акцент2 2 17 3" xfId="12097"/>
    <cellStyle name="40% - Акцент2 2 18" xfId="12098"/>
    <cellStyle name="40% - Акцент2 2 18 2" xfId="12099"/>
    <cellStyle name="40% - Акцент2 2 18 2 2" xfId="12100"/>
    <cellStyle name="40% - Акцент2 2 18 3" xfId="12101"/>
    <cellStyle name="40% - Акцент2 2 19" xfId="12102"/>
    <cellStyle name="40% - Акцент2 2 19 2" xfId="12103"/>
    <cellStyle name="40% - Акцент2 2 19 2 2" xfId="12104"/>
    <cellStyle name="40% - Акцент2 2 19 3" xfId="12105"/>
    <cellStyle name="40% - Акцент2 2 2" xfId="12106"/>
    <cellStyle name="40% - Акцент2 2 2 2" xfId="12107"/>
    <cellStyle name="40% - Акцент2 2 2 2 2" xfId="12108"/>
    <cellStyle name="40% - Акцент2 2 2 2 2 2" xfId="12109"/>
    <cellStyle name="40% - Акцент2 2 2 2 3" xfId="12110"/>
    <cellStyle name="40% - Акцент2 2 2 3" xfId="12111"/>
    <cellStyle name="40% - Акцент2 2 2 3 2" xfId="12112"/>
    <cellStyle name="40% - Акцент2 2 2 3 2 2" xfId="12113"/>
    <cellStyle name="40% - Акцент2 2 2 3 3" xfId="12114"/>
    <cellStyle name="40% - Акцент2 2 2 4" xfId="12115"/>
    <cellStyle name="40% - Акцент2 2 2 4 2" xfId="12116"/>
    <cellStyle name="40% - Акцент2 2 2 5" xfId="12117"/>
    <cellStyle name="40% - Акцент2 2 20" xfId="12118"/>
    <cellStyle name="40% - Акцент2 2 20 2" xfId="12119"/>
    <cellStyle name="40% - Акцент2 2 20 2 2" xfId="12120"/>
    <cellStyle name="40% - Акцент2 2 20 3" xfId="12121"/>
    <cellStyle name="40% - Акцент2 2 21" xfId="12122"/>
    <cellStyle name="40% - Акцент2 2 21 2" xfId="12123"/>
    <cellStyle name="40% - Акцент2 2 21 2 2" xfId="12124"/>
    <cellStyle name="40% - Акцент2 2 21 3" xfId="12125"/>
    <cellStyle name="40% - Акцент2 2 22" xfId="12126"/>
    <cellStyle name="40% - Акцент2 2 22 2" xfId="12127"/>
    <cellStyle name="40% - Акцент2 2 22 2 2" xfId="12128"/>
    <cellStyle name="40% - Акцент2 2 22 3" xfId="12129"/>
    <cellStyle name="40% - Акцент2 2 23" xfId="12130"/>
    <cellStyle name="40% - Акцент2 2 23 2" xfId="12131"/>
    <cellStyle name="40% - Акцент2 2 23 2 2" xfId="12132"/>
    <cellStyle name="40% - Акцент2 2 23 3" xfId="12133"/>
    <cellStyle name="40% - Акцент2 2 24" xfId="12134"/>
    <cellStyle name="40% - Акцент2 2 24 2" xfId="12135"/>
    <cellStyle name="40% - Акцент2 2 24 2 2" xfId="12136"/>
    <cellStyle name="40% - Акцент2 2 24 3" xfId="12137"/>
    <cellStyle name="40% - Акцент2 2 25" xfId="12138"/>
    <cellStyle name="40% - Акцент2 2 25 2" xfId="12139"/>
    <cellStyle name="40% - Акцент2 2 26" xfId="12140"/>
    <cellStyle name="40% - Акцент2 2 3" xfId="12141"/>
    <cellStyle name="40% - Акцент2 2 3 2" xfId="12142"/>
    <cellStyle name="40% - Акцент2 2 3 2 2" xfId="12143"/>
    <cellStyle name="40% - Акцент2 2 3 2 2 2" xfId="12144"/>
    <cellStyle name="40% - Акцент2 2 3 2 3" xfId="12145"/>
    <cellStyle name="40% - Акцент2 2 3 3" xfId="12146"/>
    <cellStyle name="40% - Акцент2 2 3 3 2" xfId="12147"/>
    <cellStyle name="40% - Акцент2 2 3 3 2 2" xfId="12148"/>
    <cellStyle name="40% - Акцент2 2 3 3 3" xfId="12149"/>
    <cellStyle name="40% - Акцент2 2 3 4" xfId="12150"/>
    <cellStyle name="40% - Акцент2 2 3 4 2" xfId="12151"/>
    <cellStyle name="40% - Акцент2 2 3 5" xfId="12152"/>
    <cellStyle name="40% - Акцент2 2 4" xfId="12153"/>
    <cellStyle name="40% - Акцент2 2 4 2" xfId="12154"/>
    <cellStyle name="40% - Акцент2 2 4 2 2" xfId="12155"/>
    <cellStyle name="40% - Акцент2 2 4 2 2 2" xfId="12156"/>
    <cellStyle name="40% - Акцент2 2 4 2 3" xfId="12157"/>
    <cellStyle name="40% - Акцент2 2 4 3" xfId="12158"/>
    <cellStyle name="40% - Акцент2 2 4 3 2" xfId="12159"/>
    <cellStyle name="40% - Акцент2 2 4 3 2 2" xfId="12160"/>
    <cellStyle name="40% - Акцент2 2 4 3 3" xfId="12161"/>
    <cellStyle name="40% - Акцент2 2 4 4" xfId="12162"/>
    <cellStyle name="40% - Акцент2 2 4 4 2" xfId="12163"/>
    <cellStyle name="40% - Акцент2 2 4 5" xfId="12164"/>
    <cellStyle name="40% - Акцент2 2 5" xfId="12165"/>
    <cellStyle name="40% - Акцент2 2 5 2" xfId="12166"/>
    <cellStyle name="40% - Акцент2 2 5 2 2" xfId="12167"/>
    <cellStyle name="40% - Акцент2 2 5 2 2 2" xfId="12168"/>
    <cellStyle name="40% - Акцент2 2 5 2 3" xfId="12169"/>
    <cellStyle name="40% - Акцент2 2 5 3" xfId="12170"/>
    <cellStyle name="40% - Акцент2 2 5 3 2" xfId="12171"/>
    <cellStyle name="40% - Акцент2 2 5 3 2 2" xfId="12172"/>
    <cellStyle name="40% - Акцент2 2 5 3 3" xfId="12173"/>
    <cellStyle name="40% - Акцент2 2 5 4" xfId="12174"/>
    <cellStyle name="40% - Акцент2 2 5 4 2" xfId="12175"/>
    <cellStyle name="40% - Акцент2 2 5 5" xfId="12176"/>
    <cellStyle name="40% - Акцент2 2 6" xfId="12177"/>
    <cellStyle name="40% - Акцент2 2 6 2" xfId="12178"/>
    <cellStyle name="40% - Акцент2 2 6 2 2" xfId="12179"/>
    <cellStyle name="40% - Акцент2 2 6 3" xfId="12180"/>
    <cellStyle name="40% - Акцент2 2 7" xfId="12181"/>
    <cellStyle name="40% - Акцент2 2 7 2" xfId="12182"/>
    <cellStyle name="40% - Акцент2 2 7 2 2" xfId="12183"/>
    <cellStyle name="40% - Акцент2 2 7 3" xfId="12184"/>
    <cellStyle name="40% - Акцент2 2 8" xfId="12185"/>
    <cellStyle name="40% - Акцент2 2 8 2" xfId="12186"/>
    <cellStyle name="40% - Акцент2 2 8 2 2" xfId="12187"/>
    <cellStyle name="40% - Акцент2 2 8 3" xfId="12188"/>
    <cellStyle name="40% - Акцент2 2 9" xfId="12189"/>
    <cellStyle name="40% - Акцент2 2 9 2" xfId="12190"/>
    <cellStyle name="40% - Акцент2 2 9 2 2" xfId="12191"/>
    <cellStyle name="40% - Акцент2 2 9 3" xfId="12192"/>
    <cellStyle name="40% - Акцент2 20" xfId="12193"/>
    <cellStyle name="40% - Акцент2 20 2" xfId="12194"/>
    <cellStyle name="40% - Акцент2 20 2 2" xfId="12195"/>
    <cellStyle name="40% - Акцент2 20 2 2 2" xfId="12196"/>
    <cellStyle name="40% - Акцент2 20 2 3" xfId="12197"/>
    <cellStyle name="40% - Акцент2 20 3" xfId="12198"/>
    <cellStyle name="40% - Акцент2 20 3 2" xfId="12199"/>
    <cellStyle name="40% - Акцент2 20 3 2 2" xfId="12200"/>
    <cellStyle name="40% - Акцент2 20 3 3" xfId="12201"/>
    <cellStyle name="40% - Акцент2 20 4" xfId="12202"/>
    <cellStyle name="40% - Акцент2 20 4 2" xfId="12203"/>
    <cellStyle name="40% - Акцент2 20 5" xfId="12204"/>
    <cellStyle name="40% - Акцент2 21" xfId="12205"/>
    <cellStyle name="40% - Акцент2 21 2" xfId="12206"/>
    <cellStyle name="40% - Акцент2 21 2 2" xfId="12207"/>
    <cellStyle name="40% - Акцент2 21 2 2 2" xfId="12208"/>
    <cellStyle name="40% - Акцент2 21 2 3" xfId="12209"/>
    <cellStyle name="40% - Акцент2 21 3" xfId="12210"/>
    <cellStyle name="40% - Акцент2 21 3 2" xfId="12211"/>
    <cellStyle name="40% - Акцент2 21 3 2 2" xfId="12212"/>
    <cellStyle name="40% - Акцент2 21 3 3" xfId="12213"/>
    <cellStyle name="40% - Акцент2 21 4" xfId="12214"/>
    <cellStyle name="40% - Акцент2 21 4 2" xfId="12215"/>
    <cellStyle name="40% - Акцент2 21 5" xfId="12216"/>
    <cellStyle name="40% - Акцент2 22" xfId="12217"/>
    <cellStyle name="40% - Акцент2 22 2" xfId="12218"/>
    <cellStyle name="40% - Акцент2 22 2 2" xfId="12219"/>
    <cellStyle name="40% - Акцент2 22 2 2 2" xfId="12220"/>
    <cellStyle name="40% - Акцент2 22 2 3" xfId="12221"/>
    <cellStyle name="40% - Акцент2 22 3" xfId="12222"/>
    <cellStyle name="40% - Акцент2 22 3 2" xfId="12223"/>
    <cellStyle name="40% - Акцент2 22 3 2 2" xfId="12224"/>
    <cellStyle name="40% - Акцент2 22 3 3" xfId="12225"/>
    <cellStyle name="40% - Акцент2 22 4" xfId="12226"/>
    <cellStyle name="40% - Акцент2 22 4 2" xfId="12227"/>
    <cellStyle name="40% - Акцент2 22 5" xfId="12228"/>
    <cellStyle name="40% - Акцент2 23" xfId="12229"/>
    <cellStyle name="40% - Акцент2 23 2" xfId="12230"/>
    <cellStyle name="40% - Акцент2 23 2 2" xfId="12231"/>
    <cellStyle name="40% - Акцент2 23 2 2 2" xfId="12232"/>
    <cellStyle name="40% - Акцент2 23 2 3" xfId="12233"/>
    <cellStyle name="40% - Акцент2 23 3" xfId="12234"/>
    <cellStyle name="40% - Акцент2 23 3 2" xfId="12235"/>
    <cellStyle name="40% - Акцент2 23 3 2 2" xfId="12236"/>
    <cellStyle name="40% - Акцент2 23 3 3" xfId="12237"/>
    <cellStyle name="40% - Акцент2 23 4" xfId="12238"/>
    <cellStyle name="40% - Акцент2 23 4 2" xfId="12239"/>
    <cellStyle name="40% - Акцент2 23 5" xfId="12240"/>
    <cellStyle name="40% - Акцент2 24" xfId="12241"/>
    <cellStyle name="40% - Акцент2 24 2" xfId="12242"/>
    <cellStyle name="40% - Акцент2 24 2 2" xfId="12243"/>
    <cellStyle name="40% - Акцент2 24 2 2 2" xfId="12244"/>
    <cellStyle name="40% - Акцент2 24 2 3" xfId="12245"/>
    <cellStyle name="40% - Акцент2 24 3" xfId="12246"/>
    <cellStyle name="40% - Акцент2 24 3 2" xfId="12247"/>
    <cellStyle name="40% - Акцент2 24 3 2 2" xfId="12248"/>
    <cellStyle name="40% - Акцент2 24 3 3" xfId="12249"/>
    <cellStyle name="40% - Акцент2 24 4" xfId="12250"/>
    <cellStyle name="40% - Акцент2 24 4 2" xfId="12251"/>
    <cellStyle name="40% - Акцент2 24 5" xfId="12252"/>
    <cellStyle name="40% - Акцент2 25" xfId="12253"/>
    <cellStyle name="40% - Акцент2 25 2" xfId="12254"/>
    <cellStyle name="40% - Акцент2 25 2 2" xfId="12255"/>
    <cellStyle name="40% - Акцент2 25 2 2 2" xfId="12256"/>
    <cellStyle name="40% - Акцент2 25 2 3" xfId="12257"/>
    <cellStyle name="40% - Акцент2 25 3" xfId="12258"/>
    <cellStyle name="40% - Акцент2 25 3 2" xfId="12259"/>
    <cellStyle name="40% - Акцент2 25 3 2 2" xfId="12260"/>
    <cellStyle name="40% - Акцент2 25 3 3" xfId="12261"/>
    <cellStyle name="40% - Акцент2 25 4" xfId="12262"/>
    <cellStyle name="40% - Акцент2 25 4 2" xfId="12263"/>
    <cellStyle name="40% - Акцент2 25 5" xfId="12264"/>
    <cellStyle name="40% - Акцент2 26" xfId="12265"/>
    <cellStyle name="40% - Акцент2 26 2" xfId="12266"/>
    <cellStyle name="40% - Акцент2 26 2 2" xfId="12267"/>
    <cellStyle name="40% - Акцент2 26 2 2 2" xfId="12268"/>
    <cellStyle name="40% - Акцент2 26 2 3" xfId="12269"/>
    <cellStyle name="40% - Акцент2 26 3" xfId="12270"/>
    <cellStyle name="40% - Акцент2 26 3 2" xfId="12271"/>
    <cellStyle name="40% - Акцент2 26 3 2 2" xfId="12272"/>
    <cellStyle name="40% - Акцент2 26 3 3" xfId="12273"/>
    <cellStyle name="40% - Акцент2 26 4" xfId="12274"/>
    <cellStyle name="40% - Акцент2 26 4 2" xfId="12275"/>
    <cellStyle name="40% - Акцент2 26 5" xfId="12276"/>
    <cellStyle name="40% - Акцент2 27" xfId="12277"/>
    <cellStyle name="40% - Акцент2 27 2" xfId="12278"/>
    <cellStyle name="40% - Акцент2 27 2 2" xfId="12279"/>
    <cellStyle name="40% - Акцент2 27 2 2 2" xfId="12280"/>
    <cellStyle name="40% - Акцент2 27 2 3" xfId="12281"/>
    <cellStyle name="40% - Акцент2 27 3" xfId="12282"/>
    <cellStyle name="40% - Акцент2 27 3 2" xfId="12283"/>
    <cellStyle name="40% - Акцент2 27 3 2 2" xfId="12284"/>
    <cellStyle name="40% - Акцент2 27 3 3" xfId="12285"/>
    <cellStyle name="40% - Акцент2 27 4" xfId="12286"/>
    <cellStyle name="40% - Акцент2 27 4 2" xfId="12287"/>
    <cellStyle name="40% - Акцент2 27 5" xfId="12288"/>
    <cellStyle name="40% - Акцент2 28" xfId="12289"/>
    <cellStyle name="40% - Акцент2 28 2" xfId="12290"/>
    <cellStyle name="40% - Акцент2 28 2 2" xfId="12291"/>
    <cellStyle name="40% - Акцент2 28 2 2 2" xfId="12292"/>
    <cellStyle name="40% - Акцент2 28 2 3" xfId="12293"/>
    <cellStyle name="40% - Акцент2 28 3" xfId="12294"/>
    <cellStyle name="40% - Акцент2 28 3 2" xfId="12295"/>
    <cellStyle name="40% - Акцент2 28 3 2 2" xfId="12296"/>
    <cellStyle name="40% - Акцент2 28 3 3" xfId="12297"/>
    <cellStyle name="40% - Акцент2 28 4" xfId="12298"/>
    <cellStyle name="40% - Акцент2 28 4 2" xfId="12299"/>
    <cellStyle name="40% - Акцент2 28 5" xfId="12300"/>
    <cellStyle name="40% - Акцент2 29" xfId="12301"/>
    <cellStyle name="40% - Акцент2 29 2" xfId="12302"/>
    <cellStyle name="40% - Акцент2 29 2 2" xfId="12303"/>
    <cellStyle name="40% - Акцент2 29 2 2 2" xfId="12304"/>
    <cellStyle name="40% - Акцент2 29 2 3" xfId="12305"/>
    <cellStyle name="40% - Акцент2 29 3" xfId="12306"/>
    <cellStyle name="40% - Акцент2 29 3 2" xfId="12307"/>
    <cellStyle name="40% - Акцент2 29 3 2 2" xfId="12308"/>
    <cellStyle name="40% - Акцент2 29 3 3" xfId="12309"/>
    <cellStyle name="40% - Акцент2 29 4" xfId="12310"/>
    <cellStyle name="40% - Акцент2 29 4 2" xfId="12311"/>
    <cellStyle name="40% - Акцент2 29 5" xfId="12312"/>
    <cellStyle name="40% - Акцент2 3" xfId="12313"/>
    <cellStyle name="40% - Акцент2 3 2" xfId="12314"/>
    <cellStyle name="40% - Акцент2 3 2 2" xfId="12315"/>
    <cellStyle name="40% - Акцент2 3 2 2 2" xfId="12316"/>
    <cellStyle name="40% - Акцент2 3 2 2 2 2" xfId="12317"/>
    <cellStyle name="40% - Акцент2 3 2 2 3" xfId="12318"/>
    <cellStyle name="40% - Акцент2 3 2 3" xfId="12319"/>
    <cellStyle name="40% - Акцент2 3 2 3 2" xfId="12320"/>
    <cellStyle name="40% - Акцент2 3 2 3 2 2" xfId="12321"/>
    <cellStyle name="40% - Акцент2 3 2 3 3" xfId="12322"/>
    <cellStyle name="40% - Акцент2 3 2 4" xfId="12323"/>
    <cellStyle name="40% - Акцент2 3 2 4 2" xfId="12324"/>
    <cellStyle name="40% - Акцент2 3 2 5" xfId="12325"/>
    <cellStyle name="40% - Акцент2 3 3" xfId="12326"/>
    <cellStyle name="40% - Акцент2 3 3 2" xfId="12327"/>
    <cellStyle name="40% - Акцент2 3 3 2 2" xfId="12328"/>
    <cellStyle name="40% - Акцент2 3 3 2 2 2" xfId="12329"/>
    <cellStyle name="40% - Акцент2 3 3 2 3" xfId="12330"/>
    <cellStyle name="40% - Акцент2 3 3 3" xfId="12331"/>
    <cellStyle name="40% - Акцент2 3 3 3 2" xfId="12332"/>
    <cellStyle name="40% - Акцент2 3 3 3 2 2" xfId="12333"/>
    <cellStyle name="40% - Акцент2 3 3 3 3" xfId="12334"/>
    <cellStyle name="40% - Акцент2 3 3 4" xfId="12335"/>
    <cellStyle name="40% - Акцент2 3 3 4 2" xfId="12336"/>
    <cellStyle name="40% - Акцент2 3 3 5" xfId="12337"/>
    <cellStyle name="40% - Акцент2 3 4" xfId="12338"/>
    <cellStyle name="40% - Акцент2 3 4 2" xfId="12339"/>
    <cellStyle name="40% - Акцент2 3 4 2 2" xfId="12340"/>
    <cellStyle name="40% - Акцент2 3 4 2 2 2" xfId="12341"/>
    <cellStyle name="40% - Акцент2 3 4 2 3" xfId="12342"/>
    <cellStyle name="40% - Акцент2 3 4 3" xfId="12343"/>
    <cellStyle name="40% - Акцент2 3 4 3 2" xfId="12344"/>
    <cellStyle name="40% - Акцент2 3 4 3 2 2" xfId="12345"/>
    <cellStyle name="40% - Акцент2 3 4 3 3" xfId="12346"/>
    <cellStyle name="40% - Акцент2 3 4 4" xfId="12347"/>
    <cellStyle name="40% - Акцент2 3 4 4 2" xfId="12348"/>
    <cellStyle name="40% - Акцент2 3 4 5" xfId="12349"/>
    <cellStyle name="40% - Акцент2 3 5" xfId="12350"/>
    <cellStyle name="40% - Акцент2 3 5 2" xfId="12351"/>
    <cellStyle name="40% - Акцент2 3 5 2 2" xfId="12352"/>
    <cellStyle name="40% - Акцент2 3 5 2 2 2" xfId="12353"/>
    <cellStyle name="40% - Акцент2 3 5 2 3" xfId="12354"/>
    <cellStyle name="40% - Акцент2 3 5 3" xfId="12355"/>
    <cellStyle name="40% - Акцент2 3 5 3 2" xfId="12356"/>
    <cellStyle name="40% - Акцент2 3 5 3 2 2" xfId="12357"/>
    <cellStyle name="40% - Акцент2 3 5 3 3" xfId="12358"/>
    <cellStyle name="40% - Акцент2 3 5 4" xfId="12359"/>
    <cellStyle name="40% - Акцент2 3 5 4 2" xfId="12360"/>
    <cellStyle name="40% - Акцент2 3 5 5" xfId="12361"/>
    <cellStyle name="40% - Акцент2 3 6" xfId="12362"/>
    <cellStyle name="40% - Акцент2 3 6 2" xfId="12363"/>
    <cellStyle name="40% - Акцент2 3 6 2 2" xfId="12364"/>
    <cellStyle name="40% - Акцент2 3 6 3" xfId="12365"/>
    <cellStyle name="40% - Акцент2 3 7" xfId="12366"/>
    <cellStyle name="40% - Акцент2 3 7 2" xfId="12367"/>
    <cellStyle name="40% - Акцент2 3 7 2 2" xfId="12368"/>
    <cellStyle name="40% - Акцент2 3 7 3" xfId="12369"/>
    <cellStyle name="40% - Акцент2 3 8" xfId="12370"/>
    <cellStyle name="40% - Акцент2 3 8 2" xfId="12371"/>
    <cellStyle name="40% - Акцент2 3 9" xfId="12372"/>
    <cellStyle name="40% - Акцент2 30" xfId="12373"/>
    <cellStyle name="40% - Акцент2 30 2" xfId="12374"/>
    <cellStyle name="40% - Акцент2 30 2 2" xfId="12375"/>
    <cellStyle name="40% - Акцент2 30 2 2 2" xfId="12376"/>
    <cellStyle name="40% - Акцент2 30 2 3" xfId="12377"/>
    <cellStyle name="40% - Акцент2 30 3" xfId="12378"/>
    <cellStyle name="40% - Акцент2 30 3 2" xfId="12379"/>
    <cellStyle name="40% - Акцент2 30 3 2 2" xfId="12380"/>
    <cellStyle name="40% - Акцент2 30 3 3" xfId="12381"/>
    <cellStyle name="40% - Акцент2 30 4" xfId="12382"/>
    <cellStyle name="40% - Акцент2 30 4 2" xfId="12383"/>
    <cellStyle name="40% - Акцент2 30 5" xfId="12384"/>
    <cellStyle name="40% - Акцент2 31" xfId="12385"/>
    <cellStyle name="40% - Акцент2 31 2" xfId="12386"/>
    <cellStyle name="40% - Акцент2 31 2 2" xfId="12387"/>
    <cellStyle name="40% - Акцент2 31 2 2 2" xfId="12388"/>
    <cellStyle name="40% - Акцент2 31 2 3" xfId="12389"/>
    <cellStyle name="40% - Акцент2 31 3" xfId="12390"/>
    <cellStyle name="40% - Акцент2 31 3 2" xfId="12391"/>
    <cellStyle name="40% - Акцент2 31 3 2 2" xfId="12392"/>
    <cellStyle name="40% - Акцент2 31 3 3" xfId="12393"/>
    <cellStyle name="40% - Акцент2 31 4" xfId="12394"/>
    <cellStyle name="40% - Акцент2 31 4 2" xfId="12395"/>
    <cellStyle name="40% - Акцент2 31 5" xfId="12396"/>
    <cellStyle name="40% - Акцент2 32" xfId="12397"/>
    <cellStyle name="40% - Акцент2 32 2" xfId="12398"/>
    <cellStyle name="40% - Акцент2 32 2 2" xfId="12399"/>
    <cellStyle name="40% - Акцент2 32 2 2 2" xfId="12400"/>
    <cellStyle name="40% - Акцент2 32 2 3" xfId="12401"/>
    <cellStyle name="40% - Акцент2 32 3" xfId="12402"/>
    <cellStyle name="40% - Акцент2 32 3 2" xfId="12403"/>
    <cellStyle name="40% - Акцент2 32 3 2 2" xfId="12404"/>
    <cellStyle name="40% - Акцент2 32 3 3" xfId="12405"/>
    <cellStyle name="40% - Акцент2 32 4" xfId="12406"/>
    <cellStyle name="40% - Акцент2 32 4 2" xfId="12407"/>
    <cellStyle name="40% - Акцент2 32 5" xfId="12408"/>
    <cellStyle name="40% - Акцент2 33" xfId="12409"/>
    <cellStyle name="40% - Акцент2 33 2" xfId="12410"/>
    <cellStyle name="40% - Акцент2 33 2 2" xfId="12411"/>
    <cellStyle name="40% - Акцент2 33 2 2 2" xfId="12412"/>
    <cellStyle name="40% - Акцент2 33 2 3" xfId="12413"/>
    <cellStyle name="40% - Акцент2 33 3" xfId="12414"/>
    <cellStyle name="40% - Акцент2 33 3 2" xfId="12415"/>
    <cellStyle name="40% - Акцент2 33 3 2 2" xfId="12416"/>
    <cellStyle name="40% - Акцент2 33 3 3" xfId="12417"/>
    <cellStyle name="40% - Акцент2 33 4" xfId="12418"/>
    <cellStyle name="40% - Акцент2 33 4 2" xfId="12419"/>
    <cellStyle name="40% - Акцент2 33 5" xfId="12420"/>
    <cellStyle name="40% - Акцент2 34" xfId="12421"/>
    <cellStyle name="40% - Акцент2 34 2" xfId="12422"/>
    <cellStyle name="40% - Акцент2 34 2 2" xfId="12423"/>
    <cellStyle name="40% - Акцент2 34 2 2 2" xfId="12424"/>
    <cellStyle name="40% - Акцент2 34 2 3" xfId="12425"/>
    <cellStyle name="40% - Акцент2 34 3" xfId="12426"/>
    <cellStyle name="40% - Акцент2 34 3 2" xfId="12427"/>
    <cellStyle name="40% - Акцент2 34 3 2 2" xfId="12428"/>
    <cellStyle name="40% - Акцент2 34 3 3" xfId="12429"/>
    <cellStyle name="40% - Акцент2 34 4" xfId="12430"/>
    <cellStyle name="40% - Акцент2 34 4 2" xfId="12431"/>
    <cellStyle name="40% - Акцент2 34 5" xfId="12432"/>
    <cellStyle name="40% - Акцент2 35" xfId="12433"/>
    <cellStyle name="40% - Акцент2 35 2" xfId="12434"/>
    <cellStyle name="40% - Акцент2 35 2 2" xfId="12435"/>
    <cellStyle name="40% - Акцент2 35 2 2 2" xfId="12436"/>
    <cellStyle name="40% - Акцент2 35 2 3" xfId="12437"/>
    <cellStyle name="40% - Акцент2 35 3" xfId="12438"/>
    <cellStyle name="40% - Акцент2 35 3 2" xfId="12439"/>
    <cellStyle name="40% - Акцент2 35 3 2 2" xfId="12440"/>
    <cellStyle name="40% - Акцент2 35 3 3" xfId="12441"/>
    <cellStyle name="40% - Акцент2 35 4" xfId="12442"/>
    <cellStyle name="40% - Акцент2 35 4 2" xfId="12443"/>
    <cellStyle name="40% - Акцент2 35 5" xfId="12444"/>
    <cellStyle name="40% - Акцент2 36" xfId="12445"/>
    <cellStyle name="40% - Акцент2 36 2" xfId="12446"/>
    <cellStyle name="40% - Акцент2 36 2 2" xfId="12447"/>
    <cellStyle name="40% - Акцент2 36 2 2 2" xfId="12448"/>
    <cellStyle name="40% - Акцент2 36 2 3" xfId="12449"/>
    <cellStyle name="40% - Акцент2 36 3" xfId="12450"/>
    <cellStyle name="40% - Акцент2 36 3 2" xfId="12451"/>
    <cellStyle name="40% - Акцент2 36 3 2 2" xfId="12452"/>
    <cellStyle name="40% - Акцент2 36 3 3" xfId="12453"/>
    <cellStyle name="40% - Акцент2 36 4" xfId="12454"/>
    <cellStyle name="40% - Акцент2 36 4 2" xfId="12455"/>
    <cellStyle name="40% - Акцент2 36 5" xfId="12456"/>
    <cellStyle name="40% - Акцент2 37" xfId="12457"/>
    <cellStyle name="40% - Акцент2 37 2" xfId="12458"/>
    <cellStyle name="40% - Акцент2 37 2 2" xfId="12459"/>
    <cellStyle name="40% - Акцент2 37 2 2 2" xfId="12460"/>
    <cellStyle name="40% - Акцент2 37 2 3" xfId="12461"/>
    <cellStyle name="40% - Акцент2 37 3" xfId="12462"/>
    <cellStyle name="40% - Акцент2 37 3 2" xfId="12463"/>
    <cellStyle name="40% - Акцент2 37 3 2 2" xfId="12464"/>
    <cellStyle name="40% - Акцент2 37 3 3" xfId="12465"/>
    <cellStyle name="40% - Акцент2 37 4" xfId="12466"/>
    <cellStyle name="40% - Акцент2 37 4 2" xfId="12467"/>
    <cellStyle name="40% - Акцент2 37 5" xfId="12468"/>
    <cellStyle name="40% - Акцент2 38" xfId="12469"/>
    <cellStyle name="40% - Акцент2 38 2" xfId="12470"/>
    <cellStyle name="40% - Акцент2 38 2 2" xfId="12471"/>
    <cellStyle name="40% - Акцент2 38 2 2 2" xfId="12472"/>
    <cellStyle name="40% - Акцент2 38 2 3" xfId="12473"/>
    <cellStyle name="40% - Акцент2 38 3" xfId="12474"/>
    <cellStyle name="40% - Акцент2 38 3 2" xfId="12475"/>
    <cellStyle name="40% - Акцент2 38 3 2 2" xfId="12476"/>
    <cellStyle name="40% - Акцент2 38 3 3" xfId="12477"/>
    <cellStyle name="40% - Акцент2 38 4" xfId="12478"/>
    <cellStyle name="40% - Акцент2 38 4 2" xfId="12479"/>
    <cellStyle name="40% - Акцент2 38 5" xfId="12480"/>
    <cellStyle name="40% - Акцент2 39" xfId="12481"/>
    <cellStyle name="40% - Акцент2 39 2" xfId="12482"/>
    <cellStyle name="40% - Акцент2 39 2 2" xfId="12483"/>
    <cellStyle name="40% - Акцент2 39 2 2 2" xfId="12484"/>
    <cellStyle name="40% - Акцент2 39 2 3" xfId="12485"/>
    <cellStyle name="40% - Акцент2 39 3" xfId="12486"/>
    <cellStyle name="40% - Акцент2 39 3 2" xfId="12487"/>
    <cellStyle name="40% - Акцент2 39 3 2 2" xfId="12488"/>
    <cellStyle name="40% - Акцент2 39 3 3" xfId="12489"/>
    <cellStyle name="40% - Акцент2 39 4" xfId="12490"/>
    <cellStyle name="40% - Акцент2 39 4 2" xfId="12491"/>
    <cellStyle name="40% - Акцент2 39 5" xfId="12492"/>
    <cellStyle name="40% - Акцент2 4" xfId="12493"/>
    <cellStyle name="40% - Акцент2 4 2" xfId="12494"/>
    <cellStyle name="40% - Акцент2 4 2 2" xfId="12495"/>
    <cellStyle name="40% - Акцент2 4 2 2 2" xfId="12496"/>
    <cellStyle name="40% - Акцент2 4 2 2 2 2" xfId="12497"/>
    <cellStyle name="40% - Акцент2 4 2 2 3" xfId="12498"/>
    <cellStyle name="40% - Акцент2 4 2 3" xfId="12499"/>
    <cellStyle name="40% - Акцент2 4 2 3 2" xfId="12500"/>
    <cellStyle name="40% - Акцент2 4 2 3 2 2" xfId="12501"/>
    <cellStyle name="40% - Акцент2 4 2 3 3" xfId="12502"/>
    <cellStyle name="40% - Акцент2 4 2 4" xfId="12503"/>
    <cellStyle name="40% - Акцент2 4 2 4 2" xfId="12504"/>
    <cellStyle name="40% - Акцент2 4 2 5" xfId="12505"/>
    <cellStyle name="40% - Акцент2 4 3" xfId="12506"/>
    <cellStyle name="40% - Акцент2 4 3 2" xfId="12507"/>
    <cellStyle name="40% - Акцент2 4 3 2 2" xfId="12508"/>
    <cellStyle name="40% - Акцент2 4 3 2 2 2" xfId="12509"/>
    <cellStyle name="40% - Акцент2 4 3 2 3" xfId="12510"/>
    <cellStyle name="40% - Акцент2 4 3 3" xfId="12511"/>
    <cellStyle name="40% - Акцент2 4 3 3 2" xfId="12512"/>
    <cellStyle name="40% - Акцент2 4 3 3 2 2" xfId="12513"/>
    <cellStyle name="40% - Акцент2 4 3 3 3" xfId="12514"/>
    <cellStyle name="40% - Акцент2 4 3 4" xfId="12515"/>
    <cellStyle name="40% - Акцент2 4 3 4 2" xfId="12516"/>
    <cellStyle name="40% - Акцент2 4 3 5" xfId="12517"/>
    <cellStyle name="40% - Акцент2 4 4" xfId="12518"/>
    <cellStyle name="40% - Акцент2 4 4 2" xfId="12519"/>
    <cellStyle name="40% - Акцент2 4 4 2 2" xfId="12520"/>
    <cellStyle name="40% - Акцент2 4 4 2 2 2" xfId="12521"/>
    <cellStyle name="40% - Акцент2 4 4 2 3" xfId="12522"/>
    <cellStyle name="40% - Акцент2 4 4 3" xfId="12523"/>
    <cellStyle name="40% - Акцент2 4 4 3 2" xfId="12524"/>
    <cellStyle name="40% - Акцент2 4 4 3 2 2" xfId="12525"/>
    <cellStyle name="40% - Акцент2 4 4 3 3" xfId="12526"/>
    <cellStyle name="40% - Акцент2 4 4 4" xfId="12527"/>
    <cellStyle name="40% - Акцент2 4 4 4 2" xfId="12528"/>
    <cellStyle name="40% - Акцент2 4 4 5" xfId="12529"/>
    <cellStyle name="40% - Акцент2 4 5" xfId="12530"/>
    <cellStyle name="40% - Акцент2 4 5 2" xfId="12531"/>
    <cellStyle name="40% - Акцент2 4 5 2 2" xfId="12532"/>
    <cellStyle name="40% - Акцент2 4 5 2 2 2" xfId="12533"/>
    <cellStyle name="40% - Акцент2 4 5 2 3" xfId="12534"/>
    <cellStyle name="40% - Акцент2 4 5 3" xfId="12535"/>
    <cellStyle name="40% - Акцент2 4 5 3 2" xfId="12536"/>
    <cellStyle name="40% - Акцент2 4 5 3 2 2" xfId="12537"/>
    <cellStyle name="40% - Акцент2 4 5 3 3" xfId="12538"/>
    <cellStyle name="40% - Акцент2 4 5 4" xfId="12539"/>
    <cellStyle name="40% - Акцент2 4 5 4 2" xfId="12540"/>
    <cellStyle name="40% - Акцент2 4 5 5" xfId="12541"/>
    <cellStyle name="40% - Акцент2 4 6" xfId="12542"/>
    <cellStyle name="40% - Акцент2 4 6 2" xfId="12543"/>
    <cellStyle name="40% - Акцент2 4 6 2 2" xfId="12544"/>
    <cellStyle name="40% - Акцент2 4 6 3" xfId="12545"/>
    <cellStyle name="40% - Акцент2 4 7" xfId="12546"/>
    <cellStyle name="40% - Акцент2 4 7 2" xfId="12547"/>
    <cellStyle name="40% - Акцент2 4 7 2 2" xfId="12548"/>
    <cellStyle name="40% - Акцент2 4 7 3" xfId="12549"/>
    <cellStyle name="40% - Акцент2 4 8" xfId="12550"/>
    <cellStyle name="40% - Акцент2 4 8 2" xfId="12551"/>
    <cellStyle name="40% - Акцент2 4 9" xfId="12552"/>
    <cellStyle name="40% - Акцент2 40" xfId="12553"/>
    <cellStyle name="40% - Акцент2 40 2" xfId="12554"/>
    <cellStyle name="40% - Акцент2 40 2 2" xfId="12555"/>
    <cellStyle name="40% - Акцент2 40 2 2 2" xfId="12556"/>
    <cellStyle name="40% - Акцент2 40 2 3" xfId="12557"/>
    <cellStyle name="40% - Акцент2 40 3" xfId="12558"/>
    <cellStyle name="40% - Акцент2 40 3 2" xfId="12559"/>
    <cellStyle name="40% - Акцент2 40 3 2 2" xfId="12560"/>
    <cellStyle name="40% - Акцент2 40 3 3" xfId="12561"/>
    <cellStyle name="40% - Акцент2 40 4" xfId="12562"/>
    <cellStyle name="40% - Акцент2 40 4 2" xfId="12563"/>
    <cellStyle name="40% - Акцент2 40 5" xfId="12564"/>
    <cellStyle name="40% - Акцент2 41" xfId="12565"/>
    <cellStyle name="40% - Акцент2 41 2" xfId="12566"/>
    <cellStyle name="40% - Акцент2 41 2 2" xfId="12567"/>
    <cellStyle name="40% - Акцент2 41 2 2 2" xfId="12568"/>
    <cellStyle name="40% - Акцент2 41 2 3" xfId="12569"/>
    <cellStyle name="40% - Акцент2 41 3" xfId="12570"/>
    <cellStyle name="40% - Акцент2 41 3 2" xfId="12571"/>
    <cellStyle name="40% - Акцент2 41 3 2 2" xfId="12572"/>
    <cellStyle name="40% - Акцент2 41 3 3" xfId="12573"/>
    <cellStyle name="40% - Акцент2 41 4" xfId="12574"/>
    <cellStyle name="40% - Акцент2 41 4 2" xfId="12575"/>
    <cellStyle name="40% - Акцент2 41 5" xfId="12576"/>
    <cellStyle name="40% - Акцент2 42" xfId="12577"/>
    <cellStyle name="40% - Акцент2 42 2" xfId="12578"/>
    <cellStyle name="40% - Акцент2 42 2 2" xfId="12579"/>
    <cellStyle name="40% - Акцент2 42 2 2 2" xfId="12580"/>
    <cellStyle name="40% - Акцент2 42 2 3" xfId="12581"/>
    <cellStyle name="40% - Акцент2 42 3" xfId="12582"/>
    <cellStyle name="40% - Акцент2 42 3 2" xfId="12583"/>
    <cellStyle name="40% - Акцент2 42 3 2 2" xfId="12584"/>
    <cellStyle name="40% - Акцент2 42 3 3" xfId="12585"/>
    <cellStyle name="40% - Акцент2 42 4" xfId="12586"/>
    <cellStyle name="40% - Акцент2 42 4 2" xfId="12587"/>
    <cellStyle name="40% - Акцент2 42 5" xfId="12588"/>
    <cellStyle name="40% - Акцент2 43" xfId="12589"/>
    <cellStyle name="40% - Акцент2 43 2" xfId="12590"/>
    <cellStyle name="40% - Акцент2 43 2 2" xfId="12591"/>
    <cellStyle name="40% - Акцент2 43 2 2 2" xfId="12592"/>
    <cellStyle name="40% - Акцент2 43 2 3" xfId="12593"/>
    <cellStyle name="40% - Акцент2 43 3" xfId="12594"/>
    <cellStyle name="40% - Акцент2 43 3 2" xfId="12595"/>
    <cellStyle name="40% - Акцент2 43 3 2 2" xfId="12596"/>
    <cellStyle name="40% - Акцент2 43 3 3" xfId="12597"/>
    <cellStyle name="40% - Акцент2 43 4" xfId="12598"/>
    <cellStyle name="40% - Акцент2 43 4 2" xfId="12599"/>
    <cellStyle name="40% - Акцент2 43 5" xfId="12600"/>
    <cellStyle name="40% - Акцент2 44" xfId="12601"/>
    <cellStyle name="40% - Акцент2 44 2" xfId="12602"/>
    <cellStyle name="40% - Акцент2 44 2 2" xfId="12603"/>
    <cellStyle name="40% - Акцент2 44 2 2 2" xfId="12604"/>
    <cellStyle name="40% - Акцент2 44 2 3" xfId="12605"/>
    <cellStyle name="40% - Акцент2 44 3" xfId="12606"/>
    <cellStyle name="40% - Акцент2 44 3 2" xfId="12607"/>
    <cellStyle name="40% - Акцент2 44 3 2 2" xfId="12608"/>
    <cellStyle name="40% - Акцент2 44 3 3" xfId="12609"/>
    <cellStyle name="40% - Акцент2 44 4" xfId="12610"/>
    <cellStyle name="40% - Акцент2 44 4 2" xfId="12611"/>
    <cellStyle name="40% - Акцент2 44 5" xfId="12612"/>
    <cellStyle name="40% - Акцент2 45" xfId="12613"/>
    <cellStyle name="40% - Акцент2 45 2" xfId="12614"/>
    <cellStyle name="40% - Акцент2 45 2 2" xfId="12615"/>
    <cellStyle name="40% - Акцент2 45 2 2 2" xfId="12616"/>
    <cellStyle name="40% - Акцент2 45 2 3" xfId="12617"/>
    <cellStyle name="40% - Акцент2 45 3" xfId="12618"/>
    <cellStyle name="40% - Акцент2 45 3 2" xfId="12619"/>
    <cellStyle name="40% - Акцент2 45 3 2 2" xfId="12620"/>
    <cellStyle name="40% - Акцент2 45 3 3" xfId="12621"/>
    <cellStyle name="40% - Акцент2 45 4" xfId="12622"/>
    <cellStyle name="40% - Акцент2 45 4 2" xfId="12623"/>
    <cellStyle name="40% - Акцент2 45 5" xfId="12624"/>
    <cellStyle name="40% - Акцент2 46" xfId="12625"/>
    <cellStyle name="40% - Акцент2 46 2" xfId="12626"/>
    <cellStyle name="40% - Акцент2 46 2 2" xfId="12627"/>
    <cellStyle name="40% - Акцент2 46 2 2 2" xfId="12628"/>
    <cellStyle name="40% - Акцент2 46 2 3" xfId="12629"/>
    <cellStyle name="40% - Акцент2 46 3" xfId="12630"/>
    <cellStyle name="40% - Акцент2 46 3 2" xfId="12631"/>
    <cellStyle name="40% - Акцент2 46 3 2 2" xfId="12632"/>
    <cellStyle name="40% - Акцент2 46 3 3" xfId="12633"/>
    <cellStyle name="40% - Акцент2 46 4" xfId="12634"/>
    <cellStyle name="40% - Акцент2 46 4 2" xfId="12635"/>
    <cellStyle name="40% - Акцент2 46 5" xfId="12636"/>
    <cellStyle name="40% - Акцент2 47" xfId="12637"/>
    <cellStyle name="40% - Акцент2 47 2" xfId="12638"/>
    <cellStyle name="40% - Акцент2 47 2 2" xfId="12639"/>
    <cellStyle name="40% - Акцент2 47 2 2 2" xfId="12640"/>
    <cellStyle name="40% - Акцент2 47 2 3" xfId="12641"/>
    <cellStyle name="40% - Акцент2 47 3" xfId="12642"/>
    <cellStyle name="40% - Акцент2 47 3 2" xfId="12643"/>
    <cellStyle name="40% - Акцент2 47 3 2 2" xfId="12644"/>
    <cellStyle name="40% - Акцент2 47 3 3" xfId="12645"/>
    <cellStyle name="40% - Акцент2 47 4" xfId="12646"/>
    <cellStyle name="40% - Акцент2 47 4 2" xfId="12647"/>
    <cellStyle name="40% - Акцент2 47 5" xfId="12648"/>
    <cellStyle name="40% - Акцент2 48" xfId="12649"/>
    <cellStyle name="40% - Акцент2 48 2" xfId="12650"/>
    <cellStyle name="40% - Акцент2 48 2 2" xfId="12651"/>
    <cellStyle name="40% - Акцент2 48 2 2 2" xfId="12652"/>
    <cellStyle name="40% - Акцент2 48 2 3" xfId="12653"/>
    <cellStyle name="40% - Акцент2 48 3" xfId="12654"/>
    <cellStyle name="40% - Акцент2 48 3 2" xfId="12655"/>
    <cellStyle name="40% - Акцент2 48 3 2 2" xfId="12656"/>
    <cellStyle name="40% - Акцент2 48 3 3" xfId="12657"/>
    <cellStyle name="40% - Акцент2 48 4" xfId="12658"/>
    <cellStyle name="40% - Акцент2 48 4 2" xfId="12659"/>
    <cellStyle name="40% - Акцент2 48 5" xfId="12660"/>
    <cellStyle name="40% - Акцент2 49" xfId="12661"/>
    <cellStyle name="40% - Акцент2 49 2" xfId="12662"/>
    <cellStyle name="40% - Акцент2 49 2 2" xfId="12663"/>
    <cellStyle name="40% - Акцент2 49 2 2 2" xfId="12664"/>
    <cellStyle name="40% - Акцент2 49 2 3" xfId="12665"/>
    <cellStyle name="40% - Акцент2 49 3" xfId="12666"/>
    <cellStyle name="40% - Акцент2 49 3 2" xfId="12667"/>
    <cellStyle name="40% - Акцент2 49 3 2 2" xfId="12668"/>
    <cellStyle name="40% - Акцент2 49 3 3" xfId="12669"/>
    <cellStyle name="40% - Акцент2 49 4" xfId="12670"/>
    <cellStyle name="40% - Акцент2 49 4 2" xfId="12671"/>
    <cellStyle name="40% - Акцент2 49 5" xfId="12672"/>
    <cellStyle name="40% - Акцент2 5" xfId="12673"/>
    <cellStyle name="40% - Акцент2 5 2" xfId="12674"/>
    <cellStyle name="40% - Акцент2 5 2 2" xfId="12675"/>
    <cellStyle name="40% - Акцент2 5 2 2 2" xfId="12676"/>
    <cellStyle name="40% - Акцент2 5 2 2 2 2" xfId="12677"/>
    <cellStyle name="40% - Акцент2 5 2 2 3" xfId="12678"/>
    <cellStyle name="40% - Акцент2 5 2 3" xfId="12679"/>
    <cellStyle name="40% - Акцент2 5 2 3 2" xfId="12680"/>
    <cellStyle name="40% - Акцент2 5 2 3 2 2" xfId="12681"/>
    <cellStyle name="40% - Акцент2 5 2 3 3" xfId="12682"/>
    <cellStyle name="40% - Акцент2 5 2 4" xfId="12683"/>
    <cellStyle name="40% - Акцент2 5 2 4 2" xfId="12684"/>
    <cellStyle name="40% - Акцент2 5 2 5" xfId="12685"/>
    <cellStyle name="40% - Акцент2 5 3" xfId="12686"/>
    <cellStyle name="40% - Акцент2 5 3 2" xfId="12687"/>
    <cellStyle name="40% - Акцент2 5 3 2 2" xfId="12688"/>
    <cellStyle name="40% - Акцент2 5 3 2 2 2" xfId="12689"/>
    <cellStyle name="40% - Акцент2 5 3 2 3" xfId="12690"/>
    <cellStyle name="40% - Акцент2 5 3 3" xfId="12691"/>
    <cellStyle name="40% - Акцент2 5 3 3 2" xfId="12692"/>
    <cellStyle name="40% - Акцент2 5 3 3 2 2" xfId="12693"/>
    <cellStyle name="40% - Акцент2 5 3 3 3" xfId="12694"/>
    <cellStyle name="40% - Акцент2 5 3 4" xfId="12695"/>
    <cellStyle name="40% - Акцент2 5 3 4 2" xfId="12696"/>
    <cellStyle name="40% - Акцент2 5 3 5" xfId="12697"/>
    <cellStyle name="40% - Акцент2 5 4" xfId="12698"/>
    <cellStyle name="40% - Акцент2 5 4 2" xfId="12699"/>
    <cellStyle name="40% - Акцент2 5 4 2 2" xfId="12700"/>
    <cellStyle name="40% - Акцент2 5 4 2 2 2" xfId="12701"/>
    <cellStyle name="40% - Акцент2 5 4 2 3" xfId="12702"/>
    <cellStyle name="40% - Акцент2 5 4 3" xfId="12703"/>
    <cellStyle name="40% - Акцент2 5 4 3 2" xfId="12704"/>
    <cellStyle name="40% - Акцент2 5 4 3 2 2" xfId="12705"/>
    <cellStyle name="40% - Акцент2 5 4 3 3" xfId="12706"/>
    <cellStyle name="40% - Акцент2 5 4 4" xfId="12707"/>
    <cellStyle name="40% - Акцент2 5 4 4 2" xfId="12708"/>
    <cellStyle name="40% - Акцент2 5 4 5" xfId="12709"/>
    <cellStyle name="40% - Акцент2 5 5" xfId="12710"/>
    <cellStyle name="40% - Акцент2 5 5 2" xfId="12711"/>
    <cellStyle name="40% - Акцент2 5 5 2 2" xfId="12712"/>
    <cellStyle name="40% - Акцент2 5 5 2 2 2" xfId="12713"/>
    <cellStyle name="40% - Акцент2 5 5 2 3" xfId="12714"/>
    <cellStyle name="40% - Акцент2 5 5 3" xfId="12715"/>
    <cellStyle name="40% - Акцент2 5 5 3 2" xfId="12716"/>
    <cellStyle name="40% - Акцент2 5 5 3 2 2" xfId="12717"/>
    <cellStyle name="40% - Акцент2 5 5 3 3" xfId="12718"/>
    <cellStyle name="40% - Акцент2 5 5 4" xfId="12719"/>
    <cellStyle name="40% - Акцент2 5 5 4 2" xfId="12720"/>
    <cellStyle name="40% - Акцент2 5 5 5" xfId="12721"/>
    <cellStyle name="40% - Акцент2 5 6" xfId="12722"/>
    <cellStyle name="40% - Акцент2 5 6 2" xfId="12723"/>
    <cellStyle name="40% - Акцент2 5 6 2 2" xfId="12724"/>
    <cellStyle name="40% - Акцент2 5 6 3" xfId="12725"/>
    <cellStyle name="40% - Акцент2 5 7" xfId="12726"/>
    <cellStyle name="40% - Акцент2 5 7 2" xfId="12727"/>
    <cellStyle name="40% - Акцент2 5 7 2 2" xfId="12728"/>
    <cellStyle name="40% - Акцент2 5 7 3" xfId="12729"/>
    <cellStyle name="40% - Акцент2 5 8" xfId="12730"/>
    <cellStyle name="40% - Акцент2 5 8 2" xfId="12731"/>
    <cellStyle name="40% - Акцент2 5 9" xfId="12732"/>
    <cellStyle name="40% - Акцент2 50" xfId="12733"/>
    <cellStyle name="40% - Акцент2 50 2" xfId="12734"/>
    <cellStyle name="40% - Акцент2 50 2 2" xfId="12735"/>
    <cellStyle name="40% - Акцент2 50 2 2 2" xfId="12736"/>
    <cellStyle name="40% - Акцент2 50 2 3" xfId="12737"/>
    <cellStyle name="40% - Акцент2 50 3" xfId="12738"/>
    <cellStyle name="40% - Акцент2 50 3 2" xfId="12739"/>
    <cellStyle name="40% - Акцент2 50 3 2 2" xfId="12740"/>
    <cellStyle name="40% - Акцент2 50 3 3" xfId="12741"/>
    <cellStyle name="40% - Акцент2 50 4" xfId="12742"/>
    <cellStyle name="40% - Акцент2 50 4 2" xfId="12743"/>
    <cellStyle name="40% - Акцент2 50 5" xfId="12744"/>
    <cellStyle name="40% - Акцент2 51" xfId="12745"/>
    <cellStyle name="40% - Акцент2 51 2" xfId="12746"/>
    <cellStyle name="40% - Акцент2 51 2 2" xfId="12747"/>
    <cellStyle name="40% - Акцент2 51 2 2 2" xfId="12748"/>
    <cellStyle name="40% - Акцент2 51 2 3" xfId="12749"/>
    <cellStyle name="40% - Акцент2 51 3" xfId="12750"/>
    <cellStyle name="40% - Акцент2 51 3 2" xfId="12751"/>
    <cellStyle name="40% - Акцент2 51 3 2 2" xfId="12752"/>
    <cellStyle name="40% - Акцент2 51 3 3" xfId="12753"/>
    <cellStyle name="40% - Акцент2 51 4" xfId="12754"/>
    <cellStyle name="40% - Акцент2 51 4 2" xfId="12755"/>
    <cellStyle name="40% - Акцент2 51 5" xfId="12756"/>
    <cellStyle name="40% - Акцент2 52" xfId="12757"/>
    <cellStyle name="40% - Акцент2 52 2" xfId="12758"/>
    <cellStyle name="40% - Акцент2 52 2 2" xfId="12759"/>
    <cellStyle name="40% - Акцент2 52 2 2 2" xfId="12760"/>
    <cellStyle name="40% - Акцент2 52 2 3" xfId="12761"/>
    <cellStyle name="40% - Акцент2 52 3" xfId="12762"/>
    <cellStyle name="40% - Акцент2 52 3 2" xfId="12763"/>
    <cellStyle name="40% - Акцент2 52 3 2 2" xfId="12764"/>
    <cellStyle name="40% - Акцент2 52 3 3" xfId="12765"/>
    <cellStyle name="40% - Акцент2 52 4" xfId="12766"/>
    <cellStyle name="40% - Акцент2 52 4 2" xfId="12767"/>
    <cellStyle name="40% - Акцент2 52 5" xfId="12768"/>
    <cellStyle name="40% - Акцент2 53" xfId="12769"/>
    <cellStyle name="40% - Акцент2 53 2" xfId="12770"/>
    <cellStyle name="40% - Акцент2 53 2 2" xfId="12771"/>
    <cellStyle name="40% - Акцент2 53 2 2 2" xfId="12772"/>
    <cellStyle name="40% - Акцент2 53 2 3" xfId="12773"/>
    <cellStyle name="40% - Акцент2 53 3" xfId="12774"/>
    <cellStyle name="40% - Акцент2 53 3 2" xfId="12775"/>
    <cellStyle name="40% - Акцент2 53 3 2 2" xfId="12776"/>
    <cellStyle name="40% - Акцент2 53 3 3" xfId="12777"/>
    <cellStyle name="40% - Акцент2 53 4" xfId="12778"/>
    <cellStyle name="40% - Акцент2 53 4 2" xfId="12779"/>
    <cellStyle name="40% - Акцент2 53 5" xfId="12780"/>
    <cellStyle name="40% - Акцент2 54" xfId="12781"/>
    <cellStyle name="40% - Акцент2 54 2" xfId="12782"/>
    <cellStyle name="40% - Акцент2 54 2 2" xfId="12783"/>
    <cellStyle name="40% - Акцент2 54 2 2 2" xfId="12784"/>
    <cellStyle name="40% - Акцент2 54 2 3" xfId="12785"/>
    <cellStyle name="40% - Акцент2 54 3" xfId="12786"/>
    <cellStyle name="40% - Акцент2 54 3 2" xfId="12787"/>
    <cellStyle name="40% - Акцент2 54 3 2 2" xfId="12788"/>
    <cellStyle name="40% - Акцент2 54 3 3" xfId="12789"/>
    <cellStyle name="40% - Акцент2 54 4" xfId="12790"/>
    <cellStyle name="40% - Акцент2 54 4 2" xfId="12791"/>
    <cellStyle name="40% - Акцент2 54 5" xfId="12792"/>
    <cellStyle name="40% - Акцент2 55" xfId="12793"/>
    <cellStyle name="40% - Акцент2 55 2" xfId="12794"/>
    <cellStyle name="40% - Акцент2 55 2 2" xfId="12795"/>
    <cellStyle name="40% - Акцент2 55 2 2 2" xfId="12796"/>
    <cellStyle name="40% - Акцент2 55 2 3" xfId="12797"/>
    <cellStyle name="40% - Акцент2 55 3" xfId="12798"/>
    <cellStyle name="40% - Акцент2 55 3 2" xfId="12799"/>
    <cellStyle name="40% - Акцент2 55 3 2 2" xfId="12800"/>
    <cellStyle name="40% - Акцент2 55 3 3" xfId="12801"/>
    <cellStyle name="40% - Акцент2 55 4" xfId="12802"/>
    <cellStyle name="40% - Акцент2 55 4 2" xfId="12803"/>
    <cellStyle name="40% - Акцент2 55 5" xfId="12804"/>
    <cellStyle name="40% - Акцент2 56" xfId="12805"/>
    <cellStyle name="40% - Акцент2 56 2" xfId="12806"/>
    <cellStyle name="40% - Акцент2 56 2 2" xfId="12807"/>
    <cellStyle name="40% - Акцент2 56 2 2 2" xfId="12808"/>
    <cellStyle name="40% - Акцент2 56 2 3" xfId="12809"/>
    <cellStyle name="40% - Акцент2 56 3" xfId="12810"/>
    <cellStyle name="40% - Акцент2 56 3 2" xfId="12811"/>
    <cellStyle name="40% - Акцент2 56 3 2 2" xfId="12812"/>
    <cellStyle name="40% - Акцент2 56 3 3" xfId="12813"/>
    <cellStyle name="40% - Акцент2 56 4" xfId="12814"/>
    <cellStyle name="40% - Акцент2 56 4 2" xfId="12815"/>
    <cellStyle name="40% - Акцент2 56 5" xfId="12816"/>
    <cellStyle name="40% - Акцент2 57" xfId="12817"/>
    <cellStyle name="40% - Акцент2 57 2" xfId="12818"/>
    <cellStyle name="40% - Акцент2 57 2 2" xfId="12819"/>
    <cellStyle name="40% - Акцент2 57 2 2 2" xfId="12820"/>
    <cellStyle name="40% - Акцент2 57 2 3" xfId="12821"/>
    <cellStyle name="40% - Акцент2 57 3" xfId="12822"/>
    <cellStyle name="40% - Акцент2 57 3 2" xfId="12823"/>
    <cellStyle name="40% - Акцент2 57 3 2 2" xfId="12824"/>
    <cellStyle name="40% - Акцент2 57 3 3" xfId="12825"/>
    <cellStyle name="40% - Акцент2 57 4" xfId="12826"/>
    <cellStyle name="40% - Акцент2 57 4 2" xfId="12827"/>
    <cellStyle name="40% - Акцент2 57 5" xfId="12828"/>
    <cellStyle name="40% - Акцент2 58" xfId="12829"/>
    <cellStyle name="40% - Акцент2 58 2" xfId="12830"/>
    <cellStyle name="40% - Акцент2 58 2 2" xfId="12831"/>
    <cellStyle name="40% - Акцент2 58 2 2 2" xfId="12832"/>
    <cellStyle name="40% - Акцент2 58 2 3" xfId="12833"/>
    <cellStyle name="40% - Акцент2 58 3" xfId="12834"/>
    <cellStyle name="40% - Акцент2 58 3 2" xfId="12835"/>
    <cellStyle name="40% - Акцент2 58 3 2 2" xfId="12836"/>
    <cellStyle name="40% - Акцент2 58 3 3" xfId="12837"/>
    <cellStyle name="40% - Акцент2 58 4" xfId="12838"/>
    <cellStyle name="40% - Акцент2 58 4 2" xfId="12839"/>
    <cellStyle name="40% - Акцент2 58 5" xfId="12840"/>
    <cellStyle name="40% - Акцент2 59" xfId="12841"/>
    <cellStyle name="40% - Акцент2 59 2" xfId="12842"/>
    <cellStyle name="40% - Акцент2 59 2 2" xfId="12843"/>
    <cellStyle name="40% - Акцент2 59 2 2 2" xfId="12844"/>
    <cellStyle name="40% - Акцент2 59 2 3" xfId="12845"/>
    <cellStyle name="40% - Акцент2 59 3" xfId="12846"/>
    <cellStyle name="40% - Акцент2 59 3 2" xfId="12847"/>
    <cellStyle name="40% - Акцент2 59 3 2 2" xfId="12848"/>
    <cellStyle name="40% - Акцент2 59 3 3" xfId="12849"/>
    <cellStyle name="40% - Акцент2 59 4" xfId="12850"/>
    <cellStyle name="40% - Акцент2 59 4 2" xfId="12851"/>
    <cellStyle name="40% - Акцент2 59 5" xfId="12852"/>
    <cellStyle name="40% - Акцент2 6" xfId="12853"/>
    <cellStyle name="40% - Акцент2 6 2" xfId="12854"/>
    <cellStyle name="40% - Акцент2 6 2 2" xfId="12855"/>
    <cellStyle name="40% - Акцент2 6 2 2 2" xfId="12856"/>
    <cellStyle name="40% - Акцент2 6 2 2 2 2" xfId="12857"/>
    <cellStyle name="40% - Акцент2 6 2 2 3" xfId="12858"/>
    <cellStyle name="40% - Акцент2 6 2 3" xfId="12859"/>
    <cellStyle name="40% - Акцент2 6 2 3 2" xfId="12860"/>
    <cellStyle name="40% - Акцент2 6 2 3 2 2" xfId="12861"/>
    <cellStyle name="40% - Акцент2 6 2 3 3" xfId="12862"/>
    <cellStyle name="40% - Акцент2 6 2 4" xfId="12863"/>
    <cellStyle name="40% - Акцент2 6 2 4 2" xfId="12864"/>
    <cellStyle name="40% - Акцент2 6 2 5" xfId="12865"/>
    <cellStyle name="40% - Акцент2 6 3" xfId="12866"/>
    <cellStyle name="40% - Акцент2 6 3 2" xfId="12867"/>
    <cellStyle name="40% - Акцент2 6 3 2 2" xfId="12868"/>
    <cellStyle name="40% - Акцент2 6 3 2 2 2" xfId="12869"/>
    <cellStyle name="40% - Акцент2 6 3 2 3" xfId="12870"/>
    <cellStyle name="40% - Акцент2 6 3 3" xfId="12871"/>
    <cellStyle name="40% - Акцент2 6 3 3 2" xfId="12872"/>
    <cellStyle name="40% - Акцент2 6 3 3 2 2" xfId="12873"/>
    <cellStyle name="40% - Акцент2 6 3 3 3" xfId="12874"/>
    <cellStyle name="40% - Акцент2 6 3 4" xfId="12875"/>
    <cellStyle name="40% - Акцент2 6 3 4 2" xfId="12876"/>
    <cellStyle name="40% - Акцент2 6 3 5" xfId="12877"/>
    <cellStyle name="40% - Акцент2 6 4" xfId="12878"/>
    <cellStyle name="40% - Акцент2 6 4 2" xfId="12879"/>
    <cellStyle name="40% - Акцент2 6 4 2 2" xfId="12880"/>
    <cellStyle name="40% - Акцент2 6 4 2 2 2" xfId="12881"/>
    <cellStyle name="40% - Акцент2 6 4 2 3" xfId="12882"/>
    <cellStyle name="40% - Акцент2 6 4 3" xfId="12883"/>
    <cellStyle name="40% - Акцент2 6 4 3 2" xfId="12884"/>
    <cellStyle name="40% - Акцент2 6 4 3 2 2" xfId="12885"/>
    <cellStyle name="40% - Акцент2 6 4 3 3" xfId="12886"/>
    <cellStyle name="40% - Акцент2 6 4 4" xfId="12887"/>
    <cellStyle name="40% - Акцент2 6 4 4 2" xfId="12888"/>
    <cellStyle name="40% - Акцент2 6 4 5" xfId="12889"/>
    <cellStyle name="40% - Акцент2 6 5" xfId="12890"/>
    <cellStyle name="40% - Акцент2 6 5 2" xfId="12891"/>
    <cellStyle name="40% - Акцент2 6 5 2 2" xfId="12892"/>
    <cellStyle name="40% - Акцент2 6 5 2 2 2" xfId="12893"/>
    <cellStyle name="40% - Акцент2 6 5 2 3" xfId="12894"/>
    <cellStyle name="40% - Акцент2 6 5 3" xfId="12895"/>
    <cellStyle name="40% - Акцент2 6 5 3 2" xfId="12896"/>
    <cellStyle name="40% - Акцент2 6 5 3 2 2" xfId="12897"/>
    <cellStyle name="40% - Акцент2 6 5 3 3" xfId="12898"/>
    <cellStyle name="40% - Акцент2 6 5 4" xfId="12899"/>
    <cellStyle name="40% - Акцент2 6 5 4 2" xfId="12900"/>
    <cellStyle name="40% - Акцент2 6 5 5" xfId="12901"/>
    <cellStyle name="40% - Акцент2 6 6" xfId="12902"/>
    <cellStyle name="40% - Акцент2 6 6 2" xfId="12903"/>
    <cellStyle name="40% - Акцент2 6 6 2 2" xfId="12904"/>
    <cellStyle name="40% - Акцент2 6 6 3" xfId="12905"/>
    <cellStyle name="40% - Акцент2 6 7" xfId="12906"/>
    <cellStyle name="40% - Акцент2 6 7 2" xfId="12907"/>
    <cellStyle name="40% - Акцент2 6 7 2 2" xfId="12908"/>
    <cellStyle name="40% - Акцент2 6 7 3" xfId="12909"/>
    <cellStyle name="40% - Акцент2 6 8" xfId="12910"/>
    <cellStyle name="40% - Акцент2 6 8 2" xfId="12911"/>
    <cellStyle name="40% - Акцент2 6 9" xfId="12912"/>
    <cellStyle name="40% - Акцент2 60" xfId="12913"/>
    <cellStyle name="40% - Акцент2 60 2" xfId="12914"/>
    <cellStyle name="40% - Акцент2 60 2 2" xfId="12915"/>
    <cellStyle name="40% - Акцент2 60 2 2 2" xfId="12916"/>
    <cellStyle name="40% - Акцент2 60 2 3" xfId="12917"/>
    <cellStyle name="40% - Акцент2 60 3" xfId="12918"/>
    <cellStyle name="40% - Акцент2 60 3 2" xfId="12919"/>
    <cellStyle name="40% - Акцент2 60 3 2 2" xfId="12920"/>
    <cellStyle name="40% - Акцент2 60 3 3" xfId="12921"/>
    <cellStyle name="40% - Акцент2 60 4" xfId="12922"/>
    <cellStyle name="40% - Акцент2 60 4 2" xfId="12923"/>
    <cellStyle name="40% - Акцент2 60 5" xfId="12924"/>
    <cellStyle name="40% - Акцент2 61" xfId="12925"/>
    <cellStyle name="40% - Акцент2 61 2" xfId="12926"/>
    <cellStyle name="40% - Акцент2 61 2 2" xfId="12927"/>
    <cellStyle name="40% - Акцент2 61 2 2 2" xfId="12928"/>
    <cellStyle name="40% - Акцент2 61 2 3" xfId="12929"/>
    <cellStyle name="40% - Акцент2 61 3" xfId="12930"/>
    <cellStyle name="40% - Акцент2 61 3 2" xfId="12931"/>
    <cellStyle name="40% - Акцент2 61 3 2 2" xfId="12932"/>
    <cellStyle name="40% - Акцент2 61 3 3" xfId="12933"/>
    <cellStyle name="40% - Акцент2 61 4" xfId="12934"/>
    <cellStyle name="40% - Акцент2 61 4 2" xfId="12935"/>
    <cellStyle name="40% - Акцент2 61 5" xfId="12936"/>
    <cellStyle name="40% - Акцент2 62" xfId="12937"/>
    <cellStyle name="40% - Акцент2 62 2" xfId="12938"/>
    <cellStyle name="40% - Акцент2 62 2 2" xfId="12939"/>
    <cellStyle name="40% - Акцент2 62 2 2 2" xfId="12940"/>
    <cellStyle name="40% - Акцент2 62 2 3" xfId="12941"/>
    <cellStyle name="40% - Акцент2 62 3" xfId="12942"/>
    <cellStyle name="40% - Акцент2 62 3 2" xfId="12943"/>
    <cellStyle name="40% - Акцент2 62 3 2 2" xfId="12944"/>
    <cellStyle name="40% - Акцент2 62 3 3" xfId="12945"/>
    <cellStyle name="40% - Акцент2 62 4" xfId="12946"/>
    <cellStyle name="40% - Акцент2 62 4 2" xfId="12947"/>
    <cellStyle name="40% - Акцент2 62 5" xfId="12948"/>
    <cellStyle name="40% - Акцент2 63" xfId="12949"/>
    <cellStyle name="40% - Акцент2 63 2" xfId="12950"/>
    <cellStyle name="40% - Акцент2 63 2 2" xfId="12951"/>
    <cellStyle name="40% - Акцент2 63 2 2 2" xfId="12952"/>
    <cellStyle name="40% - Акцент2 63 2 3" xfId="12953"/>
    <cellStyle name="40% - Акцент2 63 3" xfId="12954"/>
    <cellStyle name="40% - Акцент2 63 3 2" xfId="12955"/>
    <cellStyle name="40% - Акцент2 63 3 2 2" xfId="12956"/>
    <cellStyle name="40% - Акцент2 63 3 3" xfId="12957"/>
    <cellStyle name="40% - Акцент2 63 4" xfId="12958"/>
    <cellStyle name="40% - Акцент2 63 4 2" xfId="12959"/>
    <cellStyle name="40% - Акцент2 63 5" xfId="12960"/>
    <cellStyle name="40% - Акцент2 64" xfId="12961"/>
    <cellStyle name="40% - Акцент2 64 2" xfId="12962"/>
    <cellStyle name="40% - Акцент2 64 2 2" xfId="12963"/>
    <cellStyle name="40% - Акцент2 64 2 2 2" xfId="12964"/>
    <cellStyle name="40% - Акцент2 64 2 3" xfId="12965"/>
    <cellStyle name="40% - Акцент2 64 3" xfId="12966"/>
    <cellStyle name="40% - Акцент2 64 3 2" xfId="12967"/>
    <cellStyle name="40% - Акцент2 64 3 2 2" xfId="12968"/>
    <cellStyle name="40% - Акцент2 64 3 3" xfId="12969"/>
    <cellStyle name="40% - Акцент2 64 4" xfId="12970"/>
    <cellStyle name="40% - Акцент2 64 4 2" xfId="12971"/>
    <cellStyle name="40% - Акцент2 64 5" xfId="12972"/>
    <cellStyle name="40% - Акцент2 65" xfId="12973"/>
    <cellStyle name="40% - Акцент2 65 2" xfId="12974"/>
    <cellStyle name="40% - Акцент2 65 2 2" xfId="12975"/>
    <cellStyle name="40% - Акцент2 65 2 2 2" xfId="12976"/>
    <cellStyle name="40% - Акцент2 65 2 3" xfId="12977"/>
    <cellStyle name="40% - Акцент2 65 3" xfId="12978"/>
    <cellStyle name="40% - Акцент2 65 3 2" xfId="12979"/>
    <cellStyle name="40% - Акцент2 65 3 2 2" xfId="12980"/>
    <cellStyle name="40% - Акцент2 65 3 3" xfId="12981"/>
    <cellStyle name="40% - Акцент2 65 4" xfId="12982"/>
    <cellStyle name="40% - Акцент2 65 4 2" xfId="12983"/>
    <cellStyle name="40% - Акцент2 65 5" xfId="12984"/>
    <cellStyle name="40% - Акцент2 66" xfId="12985"/>
    <cellStyle name="40% - Акцент2 66 2" xfId="12986"/>
    <cellStyle name="40% - Акцент2 66 2 2" xfId="12987"/>
    <cellStyle name="40% - Акцент2 66 2 2 2" xfId="12988"/>
    <cellStyle name="40% - Акцент2 66 2 3" xfId="12989"/>
    <cellStyle name="40% - Акцент2 66 3" xfId="12990"/>
    <cellStyle name="40% - Акцент2 66 3 2" xfId="12991"/>
    <cellStyle name="40% - Акцент2 66 3 2 2" xfId="12992"/>
    <cellStyle name="40% - Акцент2 66 3 3" xfId="12993"/>
    <cellStyle name="40% - Акцент2 66 4" xfId="12994"/>
    <cellStyle name="40% - Акцент2 66 4 2" xfId="12995"/>
    <cellStyle name="40% - Акцент2 66 5" xfId="12996"/>
    <cellStyle name="40% - Акцент2 67" xfId="12997"/>
    <cellStyle name="40% - Акцент2 67 2" xfId="12998"/>
    <cellStyle name="40% - Акцент2 67 2 2" xfId="12999"/>
    <cellStyle name="40% - Акцент2 67 2 2 2" xfId="13000"/>
    <cellStyle name="40% - Акцент2 67 2 3" xfId="13001"/>
    <cellStyle name="40% - Акцент2 67 3" xfId="13002"/>
    <cellStyle name="40% - Акцент2 67 3 2" xfId="13003"/>
    <cellStyle name="40% - Акцент2 67 3 2 2" xfId="13004"/>
    <cellStyle name="40% - Акцент2 67 3 3" xfId="13005"/>
    <cellStyle name="40% - Акцент2 67 4" xfId="13006"/>
    <cellStyle name="40% - Акцент2 67 4 2" xfId="13007"/>
    <cellStyle name="40% - Акцент2 67 5" xfId="13008"/>
    <cellStyle name="40% - Акцент2 68" xfId="13009"/>
    <cellStyle name="40% - Акцент2 68 2" xfId="13010"/>
    <cellStyle name="40% - Акцент2 68 2 2" xfId="13011"/>
    <cellStyle name="40% - Акцент2 68 2 2 2" xfId="13012"/>
    <cellStyle name="40% - Акцент2 68 2 3" xfId="13013"/>
    <cellStyle name="40% - Акцент2 68 3" xfId="13014"/>
    <cellStyle name="40% - Акцент2 68 3 2" xfId="13015"/>
    <cellStyle name="40% - Акцент2 68 3 2 2" xfId="13016"/>
    <cellStyle name="40% - Акцент2 68 3 3" xfId="13017"/>
    <cellStyle name="40% - Акцент2 68 4" xfId="13018"/>
    <cellStyle name="40% - Акцент2 68 4 2" xfId="13019"/>
    <cellStyle name="40% - Акцент2 68 5" xfId="13020"/>
    <cellStyle name="40% - Акцент2 69" xfId="13021"/>
    <cellStyle name="40% - Акцент2 69 2" xfId="13022"/>
    <cellStyle name="40% - Акцент2 69 2 2" xfId="13023"/>
    <cellStyle name="40% - Акцент2 69 2 2 2" xfId="13024"/>
    <cellStyle name="40% - Акцент2 69 2 3" xfId="13025"/>
    <cellStyle name="40% - Акцент2 69 3" xfId="13026"/>
    <cellStyle name="40% - Акцент2 69 3 2" xfId="13027"/>
    <cellStyle name="40% - Акцент2 69 3 2 2" xfId="13028"/>
    <cellStyle name="40% - Акцент2 69 3 3" xfId="13029"/>
    <cellStyle name="40% - Акцент2 69 4" xfId="13030"/>
    <cellStyle name="40% - Акцент2 69 4 2" xfId="13031"/>
    <cellStyle name="40% - Акцент2 69 5" xfId="13032"/>
    <cellStyle name="40% - Акцент2 7" xfId="13033"/>
    <cellStyle name="40% - Акцент2 7 2" xfId="13034"/>
    <cellStyle name="40% - Акцент2 7 2 2" xfId="13035"/>
    <cellStyle name="40% - Акцент2 7 2 2 2" xfId="13036"/>
    <cellStyle name="40% - Акцент2 7 2 2 2 2" xfId="13037"/>
    <cellStyle name="40% - Акцент2 7 2 2 3" xfId="13038"/>
    <cellStyle name="40% - Акцент2 7 2 3" xfId="13039"/>
    <cellStyle name="40% - Акцент2 7 2 3 2" xfId="13040"/>
    <cellStyle name="40% - Акцент2 7 2 3 2 2" xfId="13041"/>
    <cellStyle name="40% - Акцент2 7 2 3 3" xfId="13042"/>
    <cellStyle name="40% - Акцент2 7 2 4" xfId="13043"/>
    <cellStyle name="40% - Акцент2 7 2 4 2" xfId="13044"/>
    <cellStyle name="40% - Акцент2 7 2 5" xfId="13045"/>
    <cellStyle name="40% - Акцент2 7 3" xfId="13046"/>
    <cellStyle name="40% - Акцент2 7 3 2" xfId="13047"/>
    <cellStyle name="40% - Акцент2 7 3 2 2" xfId="13048"/>
    <cellStyle name="40% - Акцент2 7 3 2 2 2" xfId="13049"/>
    <cellStyle name="40% - Акцент2 7 3 2 3" xfId="13050"/>
    <cellStyle name="40% - Акцент2 7 3 3" xfId="13051"/>
    <cellStyle name="40% - Акцент2 7 3 3 2" xfId="13052"/>
    <cellStyle name="40% - Акцент2 7 3 3 2 2" xfId="13053"/>
    <cellStyle name="40% - Акцент2 7 3 3 3" xfId="13054"/>
    <cellStyle name="40% - Акцент2 7 3 4" xfId="13055"/>
    <cellStyle name="40% - Акцент2 7 3 4 2" xfId="13056"/>
    <cellStyle name="40% - Акцент2 7 3 5" xfId="13057"/>
    <cellStyle name="40% - Акцент2 7 4" xfId="13058"/>
    <cellStyle name="40% - Акцент2 7 4 2" xfId="13059"/>
    <cellStyle name="40% - Акцент2 7 4 2 2" xfId="13060"/>
    <cellStyle name="40% - Акцент2 7 4 2 2 2" xfId="13061"/>
    <cellStyle name="40% - Акцент2 7 4 2 3" xfId="13062"/>
    <cellStyle name="40% - Акцент2 7 4 3" xfId="13063"/>
    <cellStyle name="40% - Акцент2 7 4 3 2" xfId="13064"/>
    <cellStyle name="40% - Акцент2 7 4 3 2 2" xfId="13065"/>
    <cellStyle name="40% - Акцент2 7 4 3 3" xfId="13066"/>
    <cellStyle name="40% - Акцент2 7 4 4" xfId="13067"/>
    <cellStyle name="40% - Акцент2 7 4 4 2" xfId="13068"/>
    <cellStyle name="40% - Акцент2 7 4 5" xfId="13069"/>
    <cellStyle name="40% - Акцент2 7 5" xfId="13070"/>
    <cellStyle name="40% - Акцент2 7 5 2" xfId="13071"/>
    <cellStyle name="40% - Акцент2 7 5 2 2" xfId="13072"/>
    <cellStyle name="40% - Акцент2 7 5 2 2 2" xfId="13073"/>
    <cellStyle name="40% - Акцент2 7 5 2 3" xfId="13074"/>
    <cellStyle name="40% - Акцент2 7 5 3" xfId="13075"/>
    <cellStyle name="40% - Акцент2 7 5 3 2" xfId="13076"/>
    <cellStyle name="40% - Акцент2 7 5 3 2 2" xfId="13077"/>
    <cellStyle name="40% - Акцент2 7 5 3 3" xfId="13078"/>
    <cellStyle name="40% - Акцент2 7 5 4" xfId="13079"/>
    <cellStyle name="40% - Акцент2 7 5 4 2" xfId="13080"/>
    <cellStyle name="40% - Акцент2 7 5 5" xfId="13081"/>
    <cellStyle name="40% - Акцент2 7 6" xfId="13082"/>
    <cellStyle name="40% - Акцент2 7 6 2" xfId="13083"/>
    <cellStyle name="40% - Акцент2 7 6 2 2" xfId="13084"/>
    <cellStyle name="40% - Акцент2 7 6 3" xfId="13085"/>
    <cellStyle name="40% - Акцент2 7 7" xfId="13086"/>
    <cellStyle name="40% - Акцент2 7 7 2" xfId="13087"/>
    <cellStyle name="40% - Акцент2 7 7 2 2" xfId="13088"/>
    <cellStyle name="40% - Акцент2 7 7 3" xfId="13089"/>
    <cellStyle name="40% - Акцент2 7 8" xfId="13090"/>
    <cellStyle name="40% - Акцент2 7 8 2" xfId="13091"/>
    <cellStyle name="40% - Акцент2 7 9" xfId="13092"/>
    <cellStyle name="40% - Акцент2 70" xfId="13093"/>
    <cellStyle name="40% - Акцент2 70 2" xfId="13094"/>
    <cellStyle name="40% - Акцент2 70 2 2" xfId="13095"/>
    <cellStyle name="40% - Акцент2 70 2 2 2" xfId="13096"/>
    <cellStyle name="40% - Акцент2 70 2 3" xfId="13097"/>
    <cellStyle name="40% - Акцент2 70 3" xfId="13098"/>
    <cellStyle name="40% - Акцент2 70 3 2" xfId="13099"/>
    <cellStyle name="40% - Акцент2 70 3 2 2" xfId="13100"/>
    <cellStyle name="40% - Акцент2 70 3 3" xfId="13101"/>
    <cellStyle name="40% - Акцент2 70 4" xfId="13102"/>
    <cellStyle name="40% - Акцент2 70 4 2" xfId="13103"/>
    <cellStyle name="40% - Акцент2 70 5" xfId="13104"/>
    <cellStyle name="40% - Акцент2 71" xfId="13105"/>
    <cellStyle name="40% - Акцент2 71 2" xfId="13106"/>
    <cellStyle name="40% - Акцент2 71 2 2" xfId="13107"/>
    <cellStyle name="40% - Акцент2 71 2 2 2" xfId="13108"/>
    <cellStyle name="40% - Акцент2 71 2 3" xfId="13109"/>
    <cellStyle name="40% - Акцент2 71 3" xfId="13110"/>
    <cellStyle name="40% - Акцент2 71 3 2" xfId="13111"/>
    <cellStyle name="40% - Акцент2 71 3 2 2" xfId="13112"/>
    <cellStyle name="40% - Акцент2 71 3 3" xfId="13113"/>
    <cellStyle name="40% - Акцент2 71 4" xfId="13114"/>
    <cellStyle name="40% - Акцент2 71 4 2" xfId="13115"/>
    <cellStyle name="40% - Акцент2 71 5" xfId="13116"/>
    <cellStyle name="40% - Акцент2 72" xfId="13117"/>
    <cellStyle name="40% - Акцент2 72 2" xfId="13118"/>
    <cellStyle name="40% - Акцент2 72 2 2" xfId="13119"/>
    <cellStyle name="40% - Акцент2 72 2 2 2" xfId="13120"/>
    <cellStyle name="40% - Акцент2 72 2 3" xfId="13121"/>
    <cellStyle name="40% - Акцент2 72 3" xfId="13122"/>
    <cellStyle name="40% - Акцент2 72 3 2" xfId="13123"/>
    <cellStyle name="40% - Акцент2 72 3 2 2" xfId="13124"/>
    <cellStyle name="40% - Акцент2 72 3 3" xfId="13125"/>
    <cellStyle name="40% - Акцент2 72 4" xfId="13126"/>
    <cellStyle name="40% - Акцент2 72 4 2" xfId="13127"/>
    <cellStyle name="40% - Акцент2 72 5" xfId="13128"/>
    <cellStyle name="40% - Акцент2 73" xfId="13129"/>
    <cellStyle name="40% - Акцент2 73 2" xfId="13130"/>
    <cellStyle name="40% - Акцент2 73 2 2" xfId="13131"/>
    <cellStyle name="40% - Акцент2 73 2 2 2" xfId="13132"/>
    <cellStyle name="40% - Акцент2 73 2 3" xfId="13133"/>
    <cellStyle name="40% - Акцент2 73 3" xfId="13134"/>
    <cellStyle name="40% - Акцент2 73 3 2" xfId="13135"/>
    <cellStyle name="40% - Акцент2 73 3 2 2" xfId="13136"/>
    <cellStyle name="40% - Акцент2 73 3 3" xfId="13137"/>
    <cellStyle name="40% - Акцент2 73 4" xfId="13138"/>
    <cellStyle name="40% - Акцент2 73 4 2" xfId="13139"/>
    <cellStyle name="40% - Акцент2 73 5" xfId="13140"/>
    <cellStyle name="40% - Акцент2 74" xfId="13141"/>
    <cellStyle name="40% - Акцент2 74 2" xfId="13142"/>
    <cellStyle name="40% - Акцент2 74 2 2" xfId="13143"/>
    <cellStyle name="40% - Акцент2 74 2 2 2" xfId="13144"/>
    <cellStyle name="40% - Акцент2 74 2 3" xfId="13145"/>
    <cellStyle name="40% - Акцент2 74 3" xfId="13146"/>
    <cellStyle name="40% - Акцент2 74 3 2" xfId="13147"/>
    <cellStyle name="40% - Акцент2 74 3 2 2" xfId="13148"/>
    <cellStyle name="40% - Акцент2 74 3 3" xfId="13149"/>
    <cellStyle name="40% - Акцент2 74 4" xfId="13150"/>
    <cellStyle name="40% - Акцент2 74 4 2" xfId="13151"/>
    <cellStyle name="40% - Акцент2 74 5" xfId="13152"/>
    <cellStyle name="40% - Акцент2 75" xfId="13153"/>
    <cellStyle name="40% - Акцент2 75 2" xfId="13154"/>
    <cellStyle name="40% - Акцент2 75 2 2" xfId="13155"/>
    <cellStyle name="40% - Акцент2 75 2 2 2" xfId="13156"/>
    <cellStyle name="40% - Акцент2 75 2 3" xfId="13157"/>
    <cellStyle name="40% - Акцент2 75 3" xfId="13158"/>
    <cellStyle name="40% - Акцент2 75 3 2" xfId="13159"/>
    <cellStyle name="40% - Акцент2 75 3 2 2" xfId="13160"/>
    <cellStyle name="40% - Акцент2 75 3 3" xfId="13161"/>
    <cellStyle name="40% - Акцент2 75 4" xfId="13162"/>
    <cellStyle name="40% - Акцент2 75 4 2" xfId="13163"/>
    <cellStyle name="40% - Акцент2 75 5" xfId="13164"/>
    <cellStyle name="40% - Акцент2 76" xfId="13165"/>
    <cellStyle name="40% - Акцент2 76 2" xfId="13166"/>
    <cellStyle name="40% - Акцент2 76 2 2" xfId="13167"/>
    <cellStyle name="40% - Акцент2 76 2 2 2" xfId="13168"/>
    <cellStyle name="40% - Акцент2 76 2 3" xfId="13169"/>
    <cellStyle name="40% - Акцент2 76 3" xfId="13170"/>
    <cellStyle name="40% - Акцент2 76 3 2" xfId="13171"/>
    <cellStyle name="40% - Акцент2 76 3 2 2" xfId="13172"/>
    <cellStyle name="40% - Акцент2 76 3 3" xfId="13173"/>
    <cellStyle name="40% - Акцент2 76 4" xfId="13174"/>
    <cellStyle name="40% - Акцент2 76 4 2" xfId="13175"/>
    <cellStyle name="40% - Акцент2 76 5" xfId="13176"/>
    <cellStyle name="40% - Акцент2 77" xfId="13177"/>
    <cellStyle name="40% - Акцент2 77 2" xfId="13178"/>
    <cellStyle name="40% - Акцент2 77 2 2" xfId="13179"/>
    <cellStyle name="40% - Акцент2 77 2 2 2" xfId="13180"/>
    <cellStyle name="40% - Акцент2 77 2 3" xfId="13181"/>
    <cellStyle name="40% - Акцент2 77 3" xfId="13182"/>
    <cellStyle name="40% - Акцент2 77 3 2" xfId="13183"/>
    <cellStyle name="40% - Акцент2 77 3 2 2" xfId="13184"/>
    <cellStyle name="40% - Акцент2 77 3 3" xfId="13185"/>
    <cellStyle name="40% - Акцент2 77 4" xfId="13186"/>
    <cellStyle name="40% - Акцент2 77 4 2" xfId="13187"/>
    <cellStyle name="40% - Акцент2 77 5" xfId="13188"/>
    <cellStyle name="40% - Акцент2 78" xfId="13189"/>
    <cellStyle name="40% - Акцент2 78 2" xfId="13190"/>
    <cellStyle name="40% - Акцент2 78 2 2" xfId="13191"/>
    <cellStyle name="40% - Акцент2 78 2 2 2" xfId="13192"/>
    <cellStyle name="40% - Акцент2 78 2 3" xfId="13193"/>
    <cellStyle name="40% - Акцент2 78 3" xfId="13194"/>
    <cellStyle name="40% - Акцент2 78 3 2" xfId="13195"/>
    <cellStyle name="40% - Акцент2 78 3 2 2" xfId="13196"/>
    <cellStyle name="40% - Акцент2 78 3 3" xfId="13197"/>
    <cellStyle name="40% - Акцент2 78 4" xfId="13198"/>
    <cellStyle name="40% - Акцент2 78 4 2" xfId="13199"/>
    <cellStyle name="40% - Акцент2 78 5" xfId="13200"/>
    <cellStyle name="40% - Акцент2 79" xfId="13201"/>
    <cellStyle name="40% - Акцент2 79 2" xfId="13202"/>
    <cellStyle name="40% - Акцент2 79 2 2" xfId="13203"/>
    <cellStyle name="40% - Акцент2 79 2 2 2" xfId="13204"/>
    <cellStyle name="40% - Акцент2 79 2 3" xfId="13205"/>
    <cellStyle name="40% - Акцент2 79 3" xfId="13206"/>
    <cellStyle name="40% - Акцент2 79 3 2" xfId="13207"/>
    <cellStyle name="40% - Акцент2 79 3 2 2" xfId="13208"/>
    <cellStyle name="40% - Акцент2 79 3 3" xfId="13209"/>
    <cellStyle name="40% - Акцент2 79 4" xfId="13210"/>
    <cellStyle name="40% - Акцент2 79 4 2" xfId="13211"/>
    <cellStyle name="40% - Акцент2 79 5" xfId="13212"/>
    <cellStyle name="40% - Акцент2 8" xfId="13213"/>
    <cellStyle name="40% - Акцент2 8 2" xfId="13214"/>
    <cellStyle name="40% - Акцент2 8 2 2" xfId="13215"/>
    <cellStyle name="40% - Акцент2 8 2 2 2" xfId="13216"/>
    <cellStyle name="40% - Акцент2 8 2 2 2 2" xfId="13217"/>
    <cellStyle name="40% - Акцент2 8 2 2 3" xfId="13218"/>
    <cellStyle name="40% - Акцент2 8 2 3" xfId="13219"/>
    <cellStyle name="40% - Акцент2 8 2 3 2" xfId="13220"/>
    <cellStyle name="40% - Акцент2 8 2 3 2 2" xfId="13221"/>
    <cellStyle name="40% - Акцент2 8 2 3 3" xfId="13222"/>
    <cellStyle name="40% - Акцент2 8 2 4" xfId="13223"/>
    <cellStyle name="40% - Акцент2 8 2 4 2" xfId="13224"/>
    <cellStyle name="40% - Акцент2 8 2 5" xfId="13225"/>
    <cellStyle name="40% - Акцент2 8 3" xfId="13226"/>
    <cellStyle name="40% - Акцент2 8 3 2" xfId="13227"/>
    <cellStyle name="40% - Акцент2 8 3 2 2" xfId="13228"/>
    <cellStyle name="40% - Акцент2 8 3 2 2 2" xfId="13229"/>
    <cellStyle name="40% - Акцент2 8 3 2 3" xfId="13230"/>
    <cellStyle name="40% - Акцент2 8 3 3" xfId="13231"/>
    <cellStyle name="40% - Акцент2 8 3 3 2" xfId="13232"/>
    <cellStyle name="40% - Акцент2 8 3 3 2 2" xfId="13233"/>
    <cellStyle name="40% - Акцент2 8 3 3 3" xfId="13234"/>
    <cellStyle name="40% - Акцент2 8 3 4" xfId="13235"/>
    <cellStyle name="40% - Акцент2 8 3 4 2" xfId="13236"/>
    <cellStyle name="40% - Акцент2 8 3 5" xfId="13237"/>
    <cellStyle name="40% - Акцент2 8 4" xfId="13238"/>
    <cellStyle name="40% - Акцент2 8 4 2" xfId="13239"/>
    <cellStyle name="40% - Акцент2 8 4 2 2" xfId="13240"/>
    <cellStyle name="40% - Акцент2 8 4 2 2 2" xfId="13241"/>
    <cellStyle name="40% - Акцент2 8 4 2 3" xfId="13242"/>
    <cellStyle name="40% - Акцент2 8 4 3" xfId="13243"/>
    <cellStyle name="40% - Акцент2 8 4 3 2" xfId="13244"/>
    <cellStyle name="40% - Акцент2 8 4 3 2 2" xfId="13245"/>
    <cellStyle name="40% - Акцент2 8 4 3 3" xfId="13246"/>
    <cellStyle name="40% - Акцент2 8 4 4" xfId="13247"/>
    <cellStyle name="40% - Акцент2 8 4 4 2" xfId="13248"/>
    <cellStyle name="40% - Акцент2 8 4 5" xfId="13249"/>
    <cellStyle name="40% - Акцент2 8 5" xfId="13250"/>
    <cellStyle name="40% - Акцент2 8 5 2" xfId="13251"/>
    <cellStyle name="40% - Акцент2 8 5 2 2" xfId="13252"/>
    <cellStyle name="40% - Акцент2 8 5 2 2 2" xfId="13253"/>
    <cellStyle name="40% - Акцент2 8 5 2 3" xfId="13254"/>
    <cellStyle name="40% - Акцент2 8 5 3" xfId="13255"/>
    <cellStyle name="40% - Акцент2 8 5 3 2" xfId="13256"/>
    <cellStyle name="40% - Акцент2 8 5 3 2 2" xfId="13257"/>
    <cellStyle name="40% - Акцент2 8 5 3 3" xfId="13258"/>
    <cellStyle name="40% - Акцент2 8 5 4" xfId="13259"/>
    <cellStyle name="40% - Акцент2 8 5 4 2" xfId="13260"/>
    <cellStyle name="40% - Акцент2 8 5 5" xfId="13261"/>
    <cellStyle name="40% - Акцент2 8 6" xfId="13262"/>
    <cellStyle name="40% - Акцент2 8 6 2" xfId="13263"/>
    <cellStyle name="40% - Акцент2 8 6 2 2" xfId="13264"/>
    <cellStyle name="40% - Акцент2 8 6 3" xfId="13265"/>
    <cellStyle name="40% - Акцент2 8 7" xfId="13266"/>
    <cellStyle name="40% - Акцент2 8 7 2" xfId="13267"/>
    <cellStyle name="40% - Акцент2 8 7 2 2" xfId="13268"/>
    <cellStyle name="40% - Акцент2 8 7 3" xfId="13269"/>
    <cellStyle name="40% - Акцент2 8 8" xfId="13270"/>
    <cellStyle name="40% - Акцент2 8 8 2" xfId="13271"/>
    <cellStyle name="40% - Акцент2 8 9" xfId="13272"/>
    <cellStyle name="40% - Акцент2 80" xfId="13273"/>
    <cellStyle name="40% - Акцент2 80 2" xfId="13274"/>
    <cellStyle name="40% - Акцент2 80 2 2" xfId="13275"/>
    <cellStyle name="40% - Акцент2 80 2 2 2" xfId="13276"/>
    <cellStyle name="40% - Акцент2 80 2 3" xfId="13277"/>
    <cellStyle name="40% - Акцент2 80 3" xfId="13278"/>
    <cellStyle name="40% - Акцент2 80 3 2" xfId="13279"/>
    <cellStyle name="40% - Акцент2 80 3 2 2" xfId="13280"/>
    <cellStyle name="40% - Акцент2 80 3 3" xfId="13281"/>
    <cellStyle name="40% - Акцент2 80 4" xfId="13282"/>
    <cellStyle name="40% - Акцент2 80 4 2" xfId="13283"/>
    <cellStyle name="40% - Акцент2 80 5" xfId="13284"/>
    <cellStyle name="40% - Акцент2 81" xfId="13285"/>
    <cellStyle name="40% - Акцент2 81 2" xfId="13286"/>
    <cellStyle name="40% - Акцент2 81 2 2" xfId="13287"/>
    <cellStyle name="40% - Акцент2 81 2 2 2" xfId="13288"/>
    <cellStyle name="40% - Акцент2 81 2 3" xfId="13289"/>
    <cellStyle name="40% - Акцент2 81 3" xfId="13290"/>
    <cellStyle name="40% - Акцент2 81 3 2" xfId="13291"/>
    <cellStyle name="40% - Акцент2 81 3 2 2" xfId="13292"/>
    <cellStyle name="40% - Акцент2 81 3 3" xfId="13293"/>
    <cellStyle name="40% - Акцент2 81 4" xfId="13294"/>
    <cellStyle name="40% - Акцент2 81 4 2" xfId="13295"/>
    <cellStyle name="40% - Акцент2 81 5" xfId="13296"/>
    <cellStyle name="40% - Акцент2 82" xfId="13297"/>
    <cellStyle name="40% - Акцент2 82 2" xfId="13298"/>
    <cellStyle name="40% - Акцент2 82 2 2" xfId="13299"/>
    <cellStyle name="40% - Акцент2 82 2 2 2" xfId="13300"/>
    <cellStyle name="40% - Акцент2 82 2 3" xfId="13301"/>
    <cellStyle name="40% - Акцент2 82 3" xfId="13302"/>
    <cellStyle name="40% - Акцент2 82 3 2" xfId="13303"/>
    <cellStyle name="40% - Акцент2 82 3 2 2" xfId="13304"/>
    <cellStyle name="40% - Акцент2 82 3 3" xfId="13305"/>
    <cellStyle name="40% - Акцент2 82 4" xfId="13306"/>
    <cellStyle name="40% - Акцент2 82 4 2" xfId="13307"/>
    <cellStyle name="40% - Акцент2 82 5" xfId="13308"/>
    <cellStyle name="40% - Акцент2 83" xfId="13309"/>
    <cellStyle name="40% - Акцент2 83 2" xfId="13310"/>
    <cellStyle name="40% - Акцент2 83 2 2" xfId="13311"/>
    <cellStyle name="40% - Акцент2 83 2 2 2" xfId="13312"/>
    <cellStyle name="40% - Акцент2 83 2 3" xfId="13313"/>
    <cellStyle name="40% - Акцент2 83 3" xfId="13314"/>
    <cellStyle name="40% - Акцент2 83 3 2" xfId="13315"/>
    <cellStyle name="40% - Акцент2 83 3 2 2" xfId="13316"/>
    <cellStyle name="40% - Акцент2 83 3 3" xfId="13317"/>
    <cellStyle name="40% - Акцент2 83 4" xfId="13318"/>
    <cellStyle name="40% - Акцент2 83 4 2" xfId="13319"/>
    <cellStyle name="40% - Акцент2 83 5" xfId="13320"/>
    <cellStyle name="40% - Акцент2 84" xfId="13321"/>
    <cellStyle name="40% - Акцент2 84 2" xfId="13322"/>
    <cellStyle name="40% - Акцент2 84 2 2" xfId="13323"/>
    <cellStyle name="40% - Акцент2 84 2 2 2" xfId="13324"/>
    <cellStyle name="40% - Акцент2 84 2 3" xfId="13325"/>
    <cellStyle name="40% - Акцент2 84 3" xfId="13326"/>
    <cellStyle name="40% - Акцент2 84 3 2" xfId="13327"/>
    <cellStyle name="40% - Акцент2 84 3 2 2" xfId="13328"/>
    <cellStyle name="40% - Акцент2 84 3 3" xfId="13329"/>
    <cellStyle name="40% - Акцент2 84 4" xfId="13330"/>
    <cellStyle name="40% - Акцент2 84 4 2" xfId="13331"/>
    <cellStyle name="40% - Акцент2 84 5" xfId="13332"/>
    <cellStyle name="40% - Акцент2 85" xfId="13333"/>
    <cellStyle name="40% - Акцент2 85 2" xfId="13334"/>
    <cellStyle name="40% - Акцент2 85 2 2" xfId="13335"/>
    <cellStyle name="40% - Акцент2 85 2 2 2" xfId="13336"/>
    <cellStyle name="40% - Акцент2 85 2 3" xfId="13337"/>
    <cellStyle name="40% - Акцент2 85 3" xfId="13338"/>
    <cellStyle name="40% - Акцент2 85 3 2" xfId="13339"/>
    <cellStyle name="40% - Акцент2 85 3 2 2" xfId="13340"/>
    <cellStyle name="40% - Акцент2 85 3 3" xfId="13341"/>
    <cellStyle name="40% - Акцент2 85 4" xfId="13342"/>
    <cellStyle name="40% - Акцент2 85 4 2" xfId="13343"/>
    <cellStyle name="40% - Акцент2 85 5" xfId="13344"/>
    <cellStyle name="40% - Акцент2 86" xfId="13345"/>
    <cellStyle name="40% - Акцент2 86 2" xfId="13346"/>
    <cellStyle name="40% - Акцент2 86 2 2" xfId="13347"/>
    <cellStyle name="40% - Акцент2 86 2 2 2" xfId="13348"/>
    <cellStyle name="40% - Акцент2 86 2 3" xfId="13349"/>
    <cellStyle name="40% - Акцент2 86 3" xfId="13350"/>
    <cellStyle name="40% - Акцент2 86 3 2" xfId="13351"/>
    <cellStyle name="40% - Акцент2 86 3 2 2" xfId="13352"/>
    <cellStyle name="40% - Акцент2 86 3 3" xfId="13353"/>
    <cellStyle name="40% - Акцент2 86 4" xfId="13354"/>
    <cellStyle name="40% - Акцент2 86 4 2" xfId="13355"/>
    <cellStyle name="40% - Акцент2 86 5" xfId="13356"/>
    <cellStyle name="40% - Акцент2 87" xfId="13357"/>
    <cellStyle name="40% - Акцент2 87 2" xfId="13358"/>
    <cellStyle name="40% - Акцент2 87 2 2" xfId="13359"/>
    <cellStyle name="40% - Акцент2 87 2 2 2" xfId="13360"/>
    <cellStyle name="40% - Акцент2 87 2 3" xfId="13361"/>
    <cellStyle name="40% - Акцент2 87 3" xfId="13362"/>
    <cellStyle name="40% - Акцент2 87 3 2" xfId="13363"/>
    <cellStyle name="40% - Акцент2 87 3 2 2" xfId="13364"/>
    <cellStyle name="40% - Акцент2 87 3 3" xfId="13365"/>
    <cellStyle name="40% - Акцент2 87 4" xfId="13366"/>
    <cellStyle name="40% - Акцент2 87 4 2" xfId="13367"/>
    <cellStyle name="40% - Акцент2 87 5" xfId="13368"/>
    <cellStyle name="40% - Акцент2 88" xfId="13369"/>
    <cellStyle name="40% - Акцент2 88 2" xfId="13370"/>
    <cellStyle name="40% - Акцент2 88 2 2" xfId="13371"/>
    <cellStyle name="40% - Акцент2 88 3" xfId="13372"/>
    <cellStyle name="40% - Акцент2 89" xfId="13373"/>
    <cellStyle name="40% - Акцент2 89 2" xfId="13374"/>
    <cellStyle name="40% - Акцент2 89 2 2" xfId="13375"/>
    <cellStyle name="40% - Акцент2 89 3" xfId="13376"/>
    <cellStyle name="40% - Акцент2 9" xfId="13377"/>
    <cellStyle name="40% - Акцент2 9 2" xfId="13378"/>
    <cellStyle name="40% - Акцент2 9 2 2" xfId="13379"/>
    <cellStyle name="40% - Акцент2 9 2 2 2" xfId="13380"/>
    <cellStyle name="40% - Акцент2 9 2 2 2 2" xfId="13381"/>
    <cellStyle name="40% - Акцент2 9 2 2 3" xfId="13382"/>
    <cellStyle name="40% - Акцент2 9 2 3" xfId="13383"/>
    <cellStyle name="40% - Акцент2 9 2 3 2" xfId="13384"/>
    <cellStyle name="40% - Акцент2 9 2 3 2 2" xfId="13385"/>
    <cellStyle name="40% - Акцент2 9 2 3 3" xfId="13386"/>
    <cellStyle name="40% - Акцент2 9 2 4" xfId="13387"/>
    <cellStyle name="40% - Акцент2 9 2 4 2" xfId="13388"/>
    <cellStyle name="40% - Акцент2 9 2 5" xfId="13389"/>
    <cellStyle name="40% - Акцент2 9 3" xfId="13390"/>
    <cellStyle name="40% - Акцент2 9 3 2" xfId="13391"/>
    <cellStyle name="40% - Акцент2 9 3 2 2" xfId="13392"/>
    <cellStyle name="40% - Акцент2 9 3 2 2 2" xfId="13393"/>
    <cellStyle name="40% - Акцент2 9 3 2 3" xfId="13394"/>
    <cellStyle name="40% - Акцент2 9 3 3" xfId="13395"/>
    <cellStyle name="40% - Акцент2 9 3 3 2" xfId="13396"/>
    <cellStyle name="40% - Акцент2 9 3 3 2 2" xfId="13397"/>
    <cellStyle name="40% - Акцент2 9 3 3 3" xfId="13398"/>
    <cellStyle name="40% - Акцент2 9 3 4" xfId="13399"/>
    <cellStyle name="40% - Акцент2 9 3 4 2" xfId="13400"/>
    <cellStyle name="40% - Акцент2 9 3 5" xfId="13401"/>
    <cellStyle name="40% - Акцент2 9 4" xfId="13402"/>
    <cellStyle name="40% - Акцент2 9 4 2" xfId="13403"/>
    <cellStyle name="40% - Акцент2 9 4 2 2" xfId="13404"/>
    <cellStyle name="40% - Акцент2 9 4 2 2 2" xfId="13405"/>
    <cellStyle name="40% - Акцент2 9 4 2 3" xfId="13406"/>
    <cellStyle name="40% - Акцент2 9 4 3" xfId="13407"/>
    <cellStyle name="40% - Акцент2 9 4 3 2" xfId="13408"/>
    <cellStyle name="40% - Акцент2 9 4 3 2 2" xfId="13409"/>
    <cellStyle name="40% - Акцент2 9 4 3 3" xfId="13410"/>
    <cellStyle name="40% - Акцент2 9 4 4" xfId="13411"/>
    <cellStyle name="40% - Акцент2 9 4 4 2" xfId="13412"/>
    <cellStyle name="40% - Акцент2 9 4 5" xfId="13413"/>
    <cellStyle name="40% - Акцент2 9 5" xfId="13414"/>
    <cellStyle name="40% - Акцент2 9 5 2" xfId="13415"/>
    <cellStyle name="40% - Акцент2 9 5 2 2" xfId="13416"/>
    <cellStyle name="40% - Акцент2 9 5 2 2 2" xfId="13417"/>
    <cellStyle name="40% - Акцент2 9 5 2 3" xfId="13418"/>
    <cellStyle name="40% - Акцент2 9 5 3" xfId="13419"/>
    <cellStyle name="40% - Акцент2 9 5 3 2" xfId="13420"/>
    <cellStyle name="40% - Акцент2 9 5 3 2 2" xfId="13421"/>
    <cellStyle name="40% - Акцент2 9 5 3 3" xfId="13422"/>
    <cellStyle name="40% - Акцент2 9 5 4" xfId="13423"/>
    <cellStyle name="40% - Акцент2 9 5 4 2" xfId="13424"/>
    <cellStyle name="40% - Акцент2 9 5 5" xfId="13425"/>
    <cellStyle name="40% - Акцент2 9 6" xfId="13426"/>
    <cellStyle name="40% - Акцент2 9 6 2" xfId="13427"/>
    <cellStyle name="40% - Акцент2 9 6 2 2" xfId="13428"/>
    <cellStyle name="40% - Акцент2 9 6 3" xfId="13429"/>
    <cellStyle name="40% - Акцент2 9 7" xfId="13430"/>
    <cellStyle name="40% - Акцент2 9 7 2" xfId="13431"/>
    <cellStyle name="40% - Акцент2 9 7 2 2" xfId="13432"/>
    <cellStyle name="40% - Акцент2 9 7 3" xfId="13433"/>
    <cellStyle name="40% - Акцент2 9 8" xfId="13434"/>
    <cellStyle name="40% - Акцент2 9 8 2" xfId="13435"/>
    <cellStyle name="40% - Акцент2 9 9" xfId="13436"/>
    <cellStyle name="40% - Акцент2 90" xfId="13437"/>
    <cellStyle name="40% - Акцент2 90 2" xfId="13438"/>
    <cellStyle name="40% - Акцент2 90 2 2" xfId="13439"/>
    <cellStyle name="40% - Акцент2 90 3" xfId="13440"/>
    <cellStyle name="40% - Акцент2 91" xfId="13441"/>
    <cellStyle name="40% - Акцент2 91 2" xfId="13442"/>
    <cellStyle name="40% - Акцент2 91 2 2" xfId="13443"/>
    <cellStyle name="40% - Акцент2 91 3" xfId="13444"/>
    <cellStyle name="40% - Акцент2 92" xfId="13445"/>
    <cellStyle name="40% - Акцент2 92 2" xfId="13446"/>
    <cellStyle name="40% - Акцент2 92 2 2" xfId="13447"/>
    <cellStyle name="40% - Акцент2 92 3" xfId="13448"/>
    <cellStyle name="40% - Акцент2 93" xfId="13449"/>
    <cellStyle name="40% - Акцент2 93 2" xfId="13450"/>
    <cellStyle name="40% - Акцент2 93 2 2" xfId="13451"/>
    <cellStyle name="40% - Акцент2 93 3" xfId="13452"/>
    <cellStyle name="40% - Акцент2 94" xfId="13453"/>
    <cellStyle name="40% - Акцент2 94 2" xfId="13454"/>
    <cellStyle name="40% - Акцент2 94 2 2" xfId="13455"/>
    <cellStyle name="40% - Акцент2 94 3" xfId="13456"/>
    <cellStyle name="40% - Акцент2 95" xfId="13457"/>
    <cellStyle name="40% - Акцент2 95 2" xfId="13458"/>
    <cellStyle name="40% - Акцент2 95 2 2" xfId="13459"/>
    <cellStyle name="40% - Акцент2 95 3" xfId="13460"/>
    <cellStyle name="40% - Акцент2 96" xfId="13461"/>
    <cellStyle name="40% - Акцент2 96 2" xfId="13462"/>
    <cellStyle name="40% - Акцент2 96 2 2" xfId="13463"/>
    <cellStyle name="40% - Акцент2 96 3" xfId="13464"/>
    <cellStyle name="40% - Акцент2 97" xfId="13465"/>
    <cellStyle name="40% - Акцент2 97 2" xfId="13466"/>
    <cellStyle name="40% - Акцент2 97 2 2" xfId="13467"/>
    <cellStyle name="40% - Акцент2 97 3" xfId="13468"/>
    <cellStyle name="40% - Акцент2 98" xfId="13469"/>
    <cellStyle name="40% - Акцент2 98 2" xfId="13470"/>
    <cellStyle name="40% - Акцент2 98 2 2" xfId="13471"/>
    <cellStyle name="40% - Акцент2 98 3" xfId="13472"/>
    <cellStyle name="40% - Акцент2 99" xfId="13473"/>
    <cellStyle name="40% - Акцент2 99 2" xfId="13474"/>
    <cellStyle name="40% - Акцент2 99 2 2" xfId="13475"/>
    <cellStyle name="40% - Акцент2 99 3" xfId="13476"/>
    <cellStyle name="40% - Акцент3" xfId="13477" builtinId="39" customBuiltin="1"/>
    <cellStyle name="40% - Акцент3 10" xfId="13478"/>
    <cellStyle name="40% - Акцент3 10 2" xfId="13479"/>
    <cellStyle name="40% - Акцент3 10 2 2" xfId="13480"/>
    <cellStyle name="40% - Акцент3 10 2 2 2" xfId="13481"/>
    <cellStyle name="40% - Акцент3 10 2 3" xfId="13482"/>
    <cellStyle name="40% - Акцент3 10 3" xfId="13483"/>
    <cellStyle name="40% - Акцент3 10 3 2" xfId="13484"/>
    <cellStyle name="40% - Акцент3 10 3 2 2" xfId="13485"/>
    <cellStyle name="40% - Акцент3 10 3 3" xfId="13486"/>
    <cellStyle name="40% - Акцент3 10 4" xfId="13487"/>
    <cellStyle name="40% - Акцент3 10 4 2" xfId="13488"/>
    <cellStyle name="40% - Акцент3 10 5" xfId="13489"/>
    <cellStyle name="40% - Акцент3 100" xfId="13490"/>
    <cellStyle name="40% - Акцент3 100 2" xfId="13491"/>
    <cellStyle name="40% - Акцент3 100 2 2" xfId="13492"/>
    <cellStyle name="40% - Акцент3 100 3" xfId="13493"/>
    <cellStyle name="40% - Акцент3 101" xfId="13494"/>
    <cellStyle name="40% - Акцент3 101 2" xfId="13495"/>
    <cellStyle name="40% - Акцент3 101 2 2" xfId="13496"/>
    <cellStyle name="40% - Акцент3 101 3" xfId="13497"/>
    <cellStyle name="40% - Акцент3 102" xfId="13498"/>
    <cellStyle name="40% - Акцент3 102 2" xfId="13499"/>
    <cellStyle name="40% - Акцент3 102 2 2" xfId="13500"/>
    <cellStyle name="40% - Акцент3 102 3" xfId="13501"/>
    <cellStyle name="40% - Акцент3 103" xfId="13502"/>
    <cellStyle name="40% - Акцент3 103 2" xfId="13503"/>
    <cellStyle name="40% - Акцент3 103 2 2" xfId="13504"/>
    <cellStyle name="40% - Акцент3 103 3" xfId="13505"/>
    <cellStyle name="40% - Акцент3 104" xfId="13506"/>
    <cellStyle name="40% - Акцент3 104 2" xfId="13507"/>
    <cellStyle name="40% - Акцент3 104 2 2" xfId="13508"/>
    <cellStyle name="40% - Акцент3 104 3" xfId="13509"/>
    <cellStyle name="40% - Акцент3 105" xfId="13510"/>
    <cellStyle name="40% - Акцент3 105 2" xfId="13511"/>
    <cellStyle name="40% - Акцент3 105 2 2" xfId="13512"/>
    <cellStyle name="40% - Акцент3 105 3" xfId="13513"/>
    <cellStyle name="40% - Акцент3 106" xfId="13514"/>
    <cellStyle name="40% - Акцент3 106 2" xfId="13515"/>
    <cellStyle name="40% - Акцент3 106 2 2" xfId="13516"/>
    <cellStyle name="40% - Акцент3 106 3" xfId="13517"/>
    <cellStyle name="40% - Акцент3 107" xfId="13518"/>
    <cellStyle name="40% - Акцент3 107 2" xfId="13519"/>
    <cellStyle name="40% - Акцент3 107 2 2" xfId="13520"/>
    <cellStyle name="40% - Акцент3 107 3" xfId="13521"/>
    <cellStyle name="40% - Акцент3 108" xfId="13522"/>
    <cellStyle name="40% - Акцент3 108 2" xfId="13523"/>
    <cellStyle name="40% - Акцент3 108 2 2" xfId="13524"/>
    <cellStyle name="40% - Акцент3 108 3" xfId="13525"/>
    <cellStyle name="40% - Акцент3 109" xfId="13526"/>
    <cellStyle name="40% - Акцент3 109 2" xfId="13527"/>
    <cellStyle name="40% - Акцент3 109 2 2" xfId="13528"/>
    <cellStyle name="40% - Акцент3 109 3" xfId="13529"/>
    <cellStyle name="40% - Акцент3 11" xfId="13530"/>
    <cellStyle name="40% - Акцент3 11 2" xfId="13531"/>
    <cellStyle name="40% - Акцент3 11 2 2" xfId="13532"/>
    <cellStyle name="40% - Акцент3 11 2 2 2" xfId="13533"/>
    <cellStyle name="40% - Акцент3 11 2 3" xfId="13534"/>
    <cellStyle name="40% - Акцент3 11 3" xfId="13535"/>
    <cellStyle name="40% - Акцент3 11 3 2" xfId="13536"/>
    <cellStyle name="40% - Акцент3 11 3 2 2" xfId="13537"/>
    <cellStyle name="40% - Акцент3 11 3 3" xfId="13538"/>
    <cellStyle name="40% - Акцент3 11 4" xfId="13539"/>
    <cellStyle name="40% - Акцент3 11 4 2" xfId="13540"/>
    <cellStyle name="40% - Акцент3 11 5" xfId="13541"/>
    <cellStyle name="40% - Акцент3 110" xfId="13542"/>
    <cellStyle name="40% - Акцент3 110 2" xfId="13543"/>
    <cellStyle name="40% - Акцент3 110 2 2" xfId="13544"/>
    <cellStyle name="40% - Акцент3 110 3" xfId="13545"/>
    <cellStyle name="40% - Акцент3 111" xfId="13546"/>
    <cellStyle name="40% - Акцент3 111 2" xfId="13547"/>
    <cellStyle name="40% - Акцент3 111 2 2" xfId="13548"/>
    <cellStyle name="40% - Акцент3 111 3" xfId="13549"/>
    <cellStyle name="40% - Акцент3 112" xfId="13550"/>
    <cellStyle name="40% - Акцент3 112 2" xfId="13551"/>
    <cellStyle name="40% - Акцент3 112 2 2" xfId="13552"/>
    <cellStyle name="40% - Акцент3 112 3" xfId="13553"/>
    <cellStyle name="40% - Акцент3 113" xfId="13554"/>
    <cellStyle name="40% - Акцент3 113 2" xfId="13555"/>
    <cellStyle name="40% - Акцент3 113 2 2" xfId="13556"/>
    <cellStyle name="40% - Акцент3 113 3" xfId="13557"/>
    <cellStyle name="40% - Акцент3 114" xfId="13558"/>
    <cellStyle name="40% - Акцент3 114 2" xfId="13559"/>
    <cellStyle name="40% - Акцент3 114 2 2" xfId="13560"/>
    <cellStyle name="40% - Акцент3 114 3" xfId="13561"/>
    <cellStyle name="40% - Акцент3 115" xfId="13562"/>
    <cellStyle name="40% - Акцент3 115 2" xfId="13563"/>
    <cellStyle name="40% - Акцент3 115 2 2" xfId="13564"/>
    <cellStyle name="40% - Акцент3 115 3" xfId="13565"/>
    <cellStyle name="40% - Акцент3 116" xfId="13566"/>
    <cellStyle name="40% - Акцент3 116 2" xfId="13567"/>
    <cellStyle name="40% - Акцент3 116 2 2" xfId="13568"/>
    <cellStyle name="40% - Акцент3 116 3" xfId="13569"/>
    <cellStyle name="40% - Акцент3 117" xfId="13570"/>
    <cellStyle name="40% - Акцент3 117 2" xfId="13571"/>
    <cellStyle name="40% - Акцент3 117 2 2" xfId="13572"/>
    <cellStyle name="40% - Акцент3 117 3" xfId="13573"/>
    <cellStyle name="40% - Акцент3 118" xfId="13574"/>
    <cellStyle name="40% - Акцент3 118 2" xfId="13575"/>
    <cellStyle name="40% - Акцент3 118 2 2" xfId="13576"/>
    <cellStyle name="40% - Акцент3 118 3" xfId="13577"/>
    <cellStyle name="40% - Акцент3 119" xfId="13578"/>
    <cellStyle name="40% - Акцент3 119 2" xfId="13579"/>
    <cellStyle name="40% - Акцент3 119 2 2" xfId="13580"/>
    <cellStyle name="40% - Акцент3 119 3" xfId="13581"/>
    <cellStyle name="40% - Акцент3 12" xfId="13582"/>
    <cellStyle name="40% - Акцент3 12 2" xfId="13583"/>
    <cellStyle name="40% - Акцент3 12 2 2" xfId="13584"/>
    <cellStyle name="40% - Акцент3 12 2 2 2" xfId="13585"/>
    <cellStyle name="40% - Акцент3 12 2 3" xfId="13586"/>
    <cellStyle name="40% - Акцент3 12 3" xfId="13587"/>
    <cellStyle name="40% - Акцент3 12 3 2" xfId="13588"/>
    <cellStyle name="40% - Акцент3 12 3 2 2" xfId="13589"/>
    <cellStyle name="40% - Акцент3 12 3 3" xfId="13590"/>
    <cellStyle name="40% - Акцент3 12 4" xfId="13591"/>
    <cellStyle name="40% - Акцент3 12 4 2" xfId="13592"/>
    <cellStyle name="40% - Акцент3 12 5" xfId="13593"/>
    <cellStyle name="40% - Акцент3 120" xfId="13594"/>
    <cellStyle name="40% - Акцент3 120 2" xfId="13595"/>
    <cellStyle name="40% - Акцент3 120 2 2" xfId="13596"/>
    <cellStyle name="40% - Акцент3 120 3" xfId="13597"/>
    <cellStyle name="40% - Акцент3 121" xfId="13598"/>
    <cellStyle name="40% - Акцент3 121 2" xfId="13599"/>
    <cellStyle name="40% - Акцент3 121 2 2" xfId="13600"/>
    <cellStyle name="40% - Акцент3 121 3" xfId="13601"/>
    <cellStyle name="40% - Акцент3 122" xfId="13602"/>
    <cellStyle name="40% - Акцент3 122 2" xfId="13603"/>
    <cellStyle name="40% - Акцент3 122 2 2" xfId="13604"/>
    <cellStyle name="40% - Акцент3 122 3" xfId="13605"/>
    <cellStyle name="40% - Акцент3 123" xfId="13606"/>
    <cellStyle name="40% - Акцент3 123 2" xfId="13607"/>
    <cellStyle name="40% - Акцент3 123 2 2" xfId="13608"/>
    <cellStyle name="40% - Акцент3 123 3" xfId="13609"/>
    <cellStyle name="40% - Акцент3 124" xfId="13610"/>
    <cellStyle name="40% - Акцент3 124 2" xfId="13611"/>
    <cellStyle name="40% - Акцент3 124 2 2" xfId="13612"/>
    <cellStyle name="40% - Акцент3 124 3" xfId="13613"/>
    <cellStyle name="40% - Акцент3 125" xfId="13614"/>
    <cellStyle name="40% - Акцент3 125 2" xfId="13615"/>
    <cellStyle name="40% - Акцент3 125 2 2" xfId="13616"/>
    <cellStyle name="40% - Акцент3 125 3" xfId="13617"/>
    <cellStyle name="40% - Акцент3 126" xfId="13618"/>
    <cellStyle name="40% - Акцент3 126 2" xfId="13619"/>
    <cellStyle name="40% - Акцент3 126 2 2" xfId="13620"/>
    <cellStyle name="40% - Акцент3 126 3" xfId="13621"/>
    <cellStyle name="40% - Акцент3 127" xfId="13622"/>
    <cellStyle name="40% - Акцент3 127 2" xfId="13623"/>
    <cellStyle name="40% - Акцент3 127 2 2" xfId="13624"/>
    <cellStyle name="40% - Акцент3 127 3" xfId="13625"/>
    <cellStyle name="40% - Акцент3 128" xfId="13626"/>
    <cellStyle name="40% - Акцент3 128 2" xfId="13627"/>
    <cellStyle name="40% - Акцент3 128 2 2" xfId="13628"/>
    <cellStyle name="40% - Акцент3 128 3" xfId="13629"/>
    <cellStyle name="40% - Акцент3 129" xfId="13630"/>
    <cellStyle name="40% - Акцент3 129 2" xfId="13631"/>
    <cellStyle name="40% - Акцент3 129 2 2" xfId="13632"/>
    <cellStyle name="40% - Акцент3 129 3" xfId="13633"/>
    <cellStyle name="40% - Акцент3 13" xfId="13634"/>
    <cellStyle name="40% - Акцент3 13 2" xfId="13635"/>
    <cellStyle name="40% - Акцент3 13 2 2" xfId="13636"/>
    <cellStyle name="40% - Акцент3 13 2 2 2" xfId="13637"/>
    <cellStyle name="40% - Акцент3 13 2 3" xfId="13638"/>
    <cellStyle name="40% - Акцент3 13 3" xfId="13639"/>
    <cellStyle name="40% - Акцент3 13 3 2" xfId="13640"/>
    <cellStyle name="40% - Акцент3 13 3 2 2" xfId="13641"/>
    <cellStyle name="40% - Акцент3 13 3 3" xfId="13642"/>
    <cellStyle name="40% - Акцент3 13 4" xfId="13643"/>
    <cellStyle name="40% - Акцент3 13 4 2" xfId="13644"/>
    <cellStyle name="40% - Акцент3 13 5" xfId="13645"/>
    <cellStyle name="40% - Акцент3 130" xfId="13646"/>
    <cellStyle name="40% - Акцент3 130 2" xfId="13647"/>
    <cellStyle name="40% - Акцент3 130 2 2" xfId="13648"/>
    <cellStyle name="40% - Акцент3 130 3" xfId="13649"/>
    <cellStyle name="40% - Акцент3 131" xfId="13650"/>
    <cellStyle name="40% - Акцент3 131 2" xfId="13651"/>
    <cellStyle name="40% - Акцент3 131 2 2" xfId="13652"/>
    <cellStyle name="40% - Акцент3 131 3" xfId="13653"/>
    <cellStyle name="40% - Акцент3 132" xfId="13654"/>
    <cellStyle name="40% - Акцент3 132 2" xfId="13655"/>
    <cellStyle name="40% - Акцент3 132 2 2" xfId="13656"/>
    <cellStyle name="40% - Акцент3 132 3" xfId="13657"/>
    <cellStyle name="40% - Акцент3 133" xfId="13658"/>
    <cellStyle name="40% - Акцент3 133 2" xfId="13659"/>
    <cellStyle name="40% - Акцент3 133 2 2" xfId="13660"/>
    <cellStyle name="40% - Акцент3 133 3" xfId="13661"/>
    <cellStyle name="40% - Акцент3 134" xfId="13662"/>
    <cellStyle name="40% - Акцент3 134 2" xfId="13663"/>
    <cellStyle name="40% - Акцент3 134 2 2" xfId="13664"/>
    <cellStyle name="40% - Акцент3 134 3" xfId="13665"/>
    <cellStyle name="40% - Акцент3 135" xfId="13666"/>
    <cellStyle name="40% - Акцент3 135 2" xfId="13667"/>
    <cellStyle name="40% - Акцент3 135 2 2" xfId="13668"/>
    <cellStyle name="40% - Акцент3 135 3" xfId="13669"/>
    <cellStyle name="40% - Акцент3 136" xfId="13670"/>
    <cellStyle name="40% - Акцент3 136 2" xfId="13671"/>
    <cellStyle name="40% - Акцент3 136 2 2" xfId="13672"/>
    <cellStyle name="40% - Акцент3 136 3" xfId="13673"/>
    <cellStyle name="40% - Акцент3 137" xfId="13674"/>
    <cellStyle name="40% - Акцент3 138" xfId="13675"/>
    <cellStyle name="40% - Акцент3 14" xfId="13676"/>
    <cellStyle name="40% - Акцент3 14 2" xfId="13677"/>
    <cellStyle name="40% - Акцент3 14 2 2" xfId="13678"/>
    <cellStyle name="40% - Акцент3 14 2 2 2" xfId="13679"/>
    <cellStyle name="40% - Акцент3 14 2 3" xfId="13680"/>
    <cellStyle name="40% - Акцент3 14 3" xfId="13681"/>
    <cellStyle name="40% - Акцент3 14 3 2" xfId="13682"/>
    <cellStyle name="40% - Акцент3 14 3 2 2" xfId="13683"/>
    <cellStyle name="40% - Акцент3 14 3 3" xfId="13684"/>
    <cellStyle name="40% - Акцент3 14 4" xfId="13685"/>
    <cellStyle name="40% - Акцент3 14 4 2" xfId="13686"/>
    <cellStyle name="40% - Акцент3 14 5" xfId="13687"/>
    <cellStyle name="40% - Акцент3 15" xfId="13688"/>
    <cellStyle name="40% - Акцент3 15 2" xfId="13689"/>
    <cellStyle name="40% - Акцент3 15 2 2" xfId="13690"/>
    <cellStyle name="40% - Акцент3 15 2 2 2" xfId="13691"/>
    <cellStyle name="40% - Акцент3 15 2 3" xfId="13692"/>
    <cellStyle name="40% - Акцент3 15 3" xfId="13693"/>
    <cellStyle name="40% - Акцент3 15 3 2" xfId="13694"/>
    <cellStyle name="40% - Акцент3 15 3 2 2" xfId="13695"/>
    <cellStyle name="40% - Акцент3 15 3 3" xfId="13696"/>
    <cellStyle name="40% - Акцент3 15 4" xfId="13697"/>
    <cellStyle name="40% - Акцент3 15 4 2" xfId="13698"/>
    <cellStyle name="40% - Акцент3 15 5" xfId="13699"/>
    <cellStyle name="40% - Акцент3 16" xfId="13700"/>
    <cellStyle name="40% - Акцент3 16 2" xfId="13701"/>
    <cellStyle name="40% - Акцент3 16 2 2" xfId="13702"/>
    <cellStyle name="40% - Акцент3 16 2 2 2" xfId="13703"/>
    <cellStyle name="40% - Акцент3 16 2 3" xfId="13704"/>
    <cellStyle name="40% - Акцент3 16 3" xfId="13705"/>
    <cellStyle name="40% - Акцент3 16 3 2" xfId="13706"/>
    <cellStyle name="40% - Акцент3 16 3 2 2" xfId="13707"/>
    <cellStyle name="40% - Акцент3 16 3 3" xfId="13708"/>
    <cellStyle name="40% - Акцент3 16 4" xfId="13709"/>
    <cellStyle name="40% - Акцент3 16 4 2" xfId="13710"/>
    <cellStyle name="40% - Акцент3 16 5" xfId="13711"/>
    <cellStyle name="40% - Акцент3 17" xfId="13712"/>
    <cellStyle name="40% - Акцент3 17 2" xfId="13713"/>
    <cellStyle name="40% - Акцент3 17 2 2" xfId="13714"/>
    <cellStyle name="40% - Акцент3 17 2 2 2" xfId="13715"/>
    <cellStyle name="40% - Акцент3 17 2 3" xfId="13716"/>
    <cellStyle name="40% - Акцент3 17 3" xfId="13717"/>
    <cellStyle name="40% - Акцент3 17 3 2" xfId="13718"/>
    <cellStyle name="40% - Акцент3 17 3 2 2" xfId="13719"/>
    <cellStyle name="40% - Акцент3 17 3 3" xfId="13720"/>
    <cellStyle name="40% - Акцент3 17 4" xfId="13721"/>
    <cellStyle name="40% - Акцент3 17 4 2" xfId="13722"/>
    <cellStyle name="40% - Акцент3 17 5" xfId="13723"/>
    <cellStyle name="40% - Акцент3 18" xfId="13724"/>
    <cellStyle name="40% - Акцент3 18 2" xfId="13725"/>
    <cellStyle name="40% - Акцент3 18 2 2" xfId="13726"/>
    <cellStyle name="40% - Акцент3 18 2 2 2" xfId="13727"/>
    <cellStyle name="40% - Акцент3 18 2 3" xfId="13728"/>
    <cellStyle name="40% - Акцент3 18 3" xfId="13729"/>
    <cellStyle name="40% - Акцент3 18 3 2" xfId="13730"/>
    <cellStyle name="40% - Акцент3 18 3 2 2" xfId="13731"/>
    <cellStyle name="40% - Акцент3 18 3 3" xfId="13732"/>
    <cellStyle name="40% - Акцент3 18 4" xfId="13733"/>
    <cellStyle name="40% - Акцент3 18 4 2" xfId="13734"/>
    <cellStyle name="40% - Акцент3 18 5" xfId="13735"/>
    <cellStyle name="40% - Акцент3 19" xfId="13736"/>
    <cellStyle name="40% - Акцент3 19 2" xfId="13737"/>
    <cellStyle name="40% - Акцент3 19 2 2" xfId="13738"/>
    <cellStyle name="40% - Акцент3 19 2 2 2" xfId="13739"/>
    <cellStyle name="40% - Акцент3 19 2 3" xfId="13740"/>
    <cellStyle name="40% - Акцент3 19 3" xfId="13741"/>
    <cellStyle name="40% - Акцент3 19 3 2" xfId="13742"/>
    <cellStyle name="40% - Акцент3 19 3 2 2" xfId="13743"/>
    <cellStyle name="40% - Акцент3 19 3 3" xfId="13744"/>
    <cellStyle name="40% - Акцент3 19 4" xfId="13745"/>
    <cellStyle name="40% - Акцент3 19 4 2" xfId="13746"/>
    <cellStyle name="40% - Акцент3 19 5" xfId="13747"/>
    <cellStyle name="40% - Акцент3 2" xfId="13748"/>
    <cellStyle name="40% - Акцент3 2 10" xfId="13749"/>
    <cellStyle name="40% - Акцент3 2 10 2" xfId="13750"/>
    <cellStyle name="40% - Акцент3 2 10 2 2" xfId="13751"/>
    <cellStyle name="40% - Акцент3 2 10 3" xfId="13752"/>
    <cellStyle name="40% - Акцент3 2 11" xfId="13753"/>
    <cellStyle name="40% - Акцент3 2 11 2" xfId="13754"/>
    <cellStyle name="40% - Акцент3 2 11 2 2" xfId="13755"/>
    <cellStyle name="40% - Акцент3 2 11 3" xfId="13756"/>
    <cellStyle name="40% - Акцент3 2 12" xfId="13757"/>
    <cellStyle name="40% - Акцент3 2 12 2" xfId="13758"/>
    <cellStyle name="40% - Акцент3 2 12 2 2" xfId="13759"/>
    <cellStyle name="40% - Акцент3 2 12 3" xfId="13760"/>
    <cellStyle name="40% - Акцент3 2 13" xfId="13761"/>
    <cellStyle name="40% - Акцент3 2 13 2" xfId="13762"/>
    <cellStyle name="40% - Акцент3 2 13 2 2" xfId="13763"/>
    <cellStyle name="40% - Акцент3 2 13 3" xfId="13764"/>
    <cellStyle name="40% - Акцент3 2 14" xfId="13765"/>
    <cellStyle name="40% - Акцент3 2 14 2" xfId="13766"/>
    <cellStyle name="40% - Акцент3 2 14 2 2" xfId="13767"/>
    <cellStyle name="40% - Акцент3 2 14 3" xfId="13768"/>
    <cellStyle name="40% - Акцент3 2 15" xfId="13769"/>
    <cellStyle name="40% - Акцент3 2 15 2" xfId="13770"/>
    <cellStyle name="40% - Акцент3 2 15 2 2" xfId="13771"/>
    <cellStyle name="40% - Акцент3 2 15 3" xfId="13772"/>
    <cellStyle name="40% - Акцент3 2 16" xfId="13773"/>
    <cellStyle name="40% - Акцент3 2 16 2" xfId="13774"/>
    <cellStyle name="40% - Акцент3 2 16 2 2" xfId="13775"/>
    <cellStyle name="40% - Акцент3 2 16 3" xfId="13776"/>
    <cellStyle name="40% - Акцент3 2 17" xfId="13777"/>
    <cellStyle name="40% - Акцент3 2 17 2" xfId="13778"/>
    <cellStyle name="40% - Акцент3 2 17 2 2" xfId="13779"/>
    <cellStyle name="40% - Акцент3 2 17 3" xfId="13780"/>
    <cellStyle name="40% - Акцент3 2 18" xfId="13781"/>
    <cellStyle name="40% - Акцент3 2 18 2" xfId="13782"/>
    <cellStyle name="40% - Акцент3 2 18 2 2" xfId="13783"/>
    <cellStyle name="40% - Акцент3 2 18 3" xfId="13784"/>
    <cellStyle name="40% - Акцент3 2 19" xfId="13785"/>
    <cellStyle name="40% - Акцент3 2 19 2" xfId="13786"/>
    <cellStyle name="40% - Акцент3 2 19 2 2" xfId="13787"/>
    <cellStyle name="40% - Акцент3 2 19 3" xfId="13788"/>
    <cellStyle name="40% - Акцент3 2 2" xfId="13789"/>
    <cellStyle name="40% - Акцент3 2 2 2" xfId="13790"/>
    <cellStyle name="40% - Акцент3 2 2 2 2" xfId="13791"/>
    <cellStyle name="40% - Акцент3 2 2 2 2 2" xfId="13792"/>
    <cellStyle name="40% - Акцент3 2 2 2 3" xfId="13793"/>
    <cellStyle name="40% - Акцент3 2 2 3" xfId="13794"/>
    <cellStyle name="40% - Акцент3 2 2 3 2" xfId="13795"/>
    <cellStyle name="40% - Акцент3 2 2 3 2 2" xfId="13796"/>
    <cellStyle name="40% - Акцент3 2 2 3 3" xfId="13797"/>
    <cellStyle name="40% - Акцент3 2 2 4" xfId="13798"/>
    <cellStyle name="40% - Акцент3 2 2 4 2" xfId="13799"/>
    <cellStyle name="40% - Акцент3 2 2 5" xfId="13800"/>
    <cellStyle name="40% - Акцент3 2 20" xfId="13801"/>
    <cellStyle name="40% - Акцент3 2 20 2" xfId="13802"/>
    <cellStyle name="40% - Акцент3 2 20 2 2" xfId="13803"/>
    <cellStyle name="40% - Акцент3 2 20 3" xfId="13804"/>
    <cellStyle name="40% - Акцент3 2 21" xfId="13805"/>
    <cellStyle name="40% - Акцент3 2 21 2" xfId="13806"/>
    <cellStyle name="40% - Акцент3 2 21 2 2" xfId="13807"/>
    <cellStyle name="40% - Акцент3 2 21 3" xfId="13808"/>
    <cellStyle name="40% - Акцент3 2 22" xfId="13809"/>
    <cellStyle name="40% - Акцент3 2 22 2" xfId="13810"/>
    <cellStyle name="40% - Акцент3 2 22 2 2" xfId="13811"/>
    <cellStyle name="40% - Акцент3 2 22 3" xfId="13812"/>
    <cellStyle name="40% - Акцент3 2 23" xfId="13813"/>
    <cellStyle name="40% - Акцент3 2 23 2" xfId="13814"/>
    <cellStyle name="40% - Акцент3 2 23 2 2" xfId="13815"/>
    <cellStyle name="40% - Акцент3 2 23 3" xfId="13816"/>
    <cellStyle name="40% - Акцент3 2 24" xfId="13817"/>
    <cellStyle name="40% - Акцент3 2 24 2" xfId="13818"/>
    <cellStyle name="40% - Акцент3 2 24 2 2" xfId="13819"/>
    <cellStyle name="40% - Акцент3 2 24 3" xfId="13820"/>
    <cellStyle name="40% - Акцент3 2 25" xfId="13821"/>
    <cellStyle name="40% - Акцент3 2 25 2" xfId="13822"/>
    <cellStyle name="40% - Акцент3 2 26" xfId="13823"/>
    <cellStyle name="40% - Акцент3 2 3" xfId="13824"/>
    <cellStyle name="40% - Акцент3 2 3 2" xfId="13825"/>
    <cellStyle name="40% - Акцент3 2 3 2 2" xfId="13826"/>
    <cellStyle name="40% - Акцент3 2 3 2 2 2" xfId="13827"/>
    <cellStyle name="40% - Акцент3 2 3 2 3" xfId="13828"/>
    <cellStyle name="40% - Акцент3 2 3 3" xfId="13829"/>
    <cellStyle name="40% - Акцент3 2 3 3 2" xfId="13830"/>
    <cellStyle name="40% - Акцент3 2 3 3 2 2" xfId="13831"/>
    <cellStyle name="40% - Акцент3 2 3 3 3" xfId="13832"/>
    <cellStyle name="40% - Акцент3 2 3 4" xfId="13833"/>
    <cellStyle name="40% - Акцент3 2 3 4 2" xfId="13834"/>
    <cellStyle name="40% - Акцент3 2 3 5" xfId="13835"/>
    <cellStyle name="40% - Акцент3 2 4" xfId="13836"/>
    <cellStyle name="40% - Акцент3 2 4 2" xfId="13837"/>
    <cellStyle name="40% - Акцент3 2 4 2 2" xfId="13838"/>
    <cellStyle name="40% - Акцент3 2 4 2 2 2" xfId="13839"/>
    <cellStyle name="40% - Акцент3 2 4 2 3" xfId="13840"/>
    <cellStyle name="40% - Акцент3 2 4 3" xfId="13841"/>
    <cellStyle name="40% - Акцент3 2 4 3 2" xfId="13842"/>
    <cellStyle name="40% - Акцент3 2 4 3 2 2" xfId="13843"/>
    <cellStyle name="40% - Акцент3 2 4 3 3" xfId="13844"/>
    <cellStyle name="40% - Акцент3 2 4 4" xfId="13845"/>
    <cellStyle name="40% - Акцент3 2 4 4 2" xfId="13846"/>
    <cellStyle name="40% - Акцент3 2 4 5" xfId="13847"/>
    <cellStyle name="40% - Акцент3 2 5" xfId="13848"/>
    <cellStyle name="40% - Акцент3 2 5 2" xfId="13849"/>
    <cellStyle name="40% - Акцент3 2 5 2 2" xfId="13850"/>
    <cellStyle name="40% - Акцент3 2 5 2 2 2" xfId="13851"/>
    <cellStyle name="40% - Акцент3 2 5 2 3" xfId="13852"/>
    <cellStyle name="40% - Акцент3 2 5 3" xfId="13853"/>
    <cellStyle name="40% - Акцент3 2 5 3 2" xfId="13854"/>
    <cellStyle name="40% - Акцент3 2 5 3 2 2" xfId="13855"/>
    <cellStyle name="40% - Акцент3 2 5 3 3" xfId="13856"/>
    <cellStyle name="40% - Акцент3 2 5 4" xfId="13857"/>
    <cellStyle name="40% - Акцент3 2 5 4 2" xfId="13858"/>
    <cellStyle name="40% - Акцент3 2 5 5" xfId="13859"/>
    <cellStyle name="40% - Акцент3 2 6" xfId="13860"/>
    <cellStyle name="40% - Акцент3 2 6 2" xfId="13861"/>
    <cellStyle name="40% - Акцент3 2 6 2 2" xfId="13862"/>
    <cellStyle name="40% - Акцент3 2 6 3" xfId="13863"/>
    <cellStyle name="40% - Акцент3 2 7" xfId="13864"/>
    <cellStyle name="40% - Акцент3 2 7 2" xfId="13865"/>
    <cellStyle name="40% - Акцент3 2 7 2 2" xfId="13866"/>
    <cellStyle name="40% - Акцент3 2 7 3" xfId="13867"/>
    <cellStyle name="40% - Акцент3 2 8" xfId="13868"/>
    <cellStyle name="40% - Акцент3 2 8 2" xfId="13869"/>
    <cellStyle name="40% - Акцент3 2 8 2 2" xfId="13870"/>
    <cellStyle name="40% - Акцент3 2 8 3" xfId="13871"/>
    <cellStyle name="40% - Акцент3 2 9" xfId="13872"/>
    <cellStyle name="40% - Акцент3 2 9 2" xfId="13873"/>
    <cellStyle name="40% - Акцент3 2 9 2 2" xfId="13874"/>
    <cellStyle name="40% - Акцент3 2 9 3" xfId="13875"/>
    <cellStyle name="40% - Акцент3 20" xfId="13876"/>
    <cellStyle name="40% - Акцент3 20 2" xfId="13877"/>
    <cellStyle name="40% - Акцент3 20 2 2" xfId="13878"/>
    <cellStyle name="40% - Акцент3 20 2 2 2" xfId="13879"/>
    <cellStyle name="40% - Акцент3 20 2 3" xfId="13880"/>
    <cellStyle name="40% - Акцент3 20 3" xfId="13881"/>
    <cellStyle name="40% - Акцент3 20 3 2" xfId="13882"/>
    <cellStyle name="40% - Акцент3 20 3 2 2" xfId="13883"/>
    <cellStyle name="40% - Акцент3 20 3 3" xfId="13884"/>
    <cellStyle name="40% - Акцент3 20 4" xfId="13885"/>
    <cellStyle name="40% - Акцент3 20 4 2" xfId="13886"/>
    <cellStyle name="40% - Акцент3 20 5" xfId="13887"/>
    <cellStyle name="40% - Акцент3 21" xfId="13888"/>
    <cellStyle name="40% - Акцент3 21 2" xfId="13889"/>
    <cellStyle name="40% - Акцент3 21 2 2" xfId="13890"/>
    <cellStyle name="40% - Акцент3 21 2 2 2" xfId="13891"/>
    <cellStyle name="40% - Акцент3 21 2 3" xfId="13892"/>
    <cellStyle name="40% - Акцент3 21 3" xfId="13893"/>
    <cellStyle name="40% - Акцент3 21 3 2" xfId="13894"/>
    <cellStyle name="40% - Акцент3 21 3 2 2" xfId="13895"/>
    <cellStyle name="40% - Акцент3 21 3 3" xfId="13896"/>
    <cellStyle name="40% - Акцент3 21 4" xfId="13897"/>
    <cellStyle name="40% - Акцент3 21 4 2" xfId="13898"/>
    <cellStyle name="40% - Акцент3 21 5" xfId="13899"/>
    <cellStyle name="40% - Акцент3 22" xfId="13900"/>
    <cellStyle name="40% - Акцент3 22 2" xfId="13901"/>
    <cellStyle name="40% - Акцент3 22 2 2" xfId="13902"/>
    <cellStyle name="40% - Акцент3 22 2 2 2" xfId="13903"/>
    <cellStyle name="40% - Акцент3 22 2 3" xfId="13904"/>
    <cellStyle name="40% - Акцент3 22 3" xfId="13905"/>
    <cellStyle name="40% - Акцент3 22 3 2" xfId="13906"/>
    <cellStyle name="40% - Акцент3 22 3 2 2" xfId="13907"/>
    <cellStyle name="40% - Акцент3 22 3 3" xfId="13908"/>
    <cellStyle name="40% - Акцент3 22 4" xfId="13909"/>
    <cellStyle name="40% - Акцент3 22 4 2" xfId="13910"/>
    <cellStyle name="40% - Акцент3 22 5" xfId="13911"/>
    <cellStyle name="40% - Акцент3 23" xfId="13912"/>
    <cellStyle name="40% - Акцент3 23 2" xfId="13913"/>
    <cellStyle name="40% - Акцент3 23 2 2" xfId="13914"/>
    <cellStyle name="40% - Акцент3 23 2 2 2" xfId="13915"/>
    <cellStyle name="40% - Акцент3 23 2 3" xfId="13916"/>
    <cellStyle name="40% - Акцент3 23 3" xfId="13917"/>
    <cellStyle name="40% - Акцент3 23 3 2" xfId="13918"/>
    <cellStyle name="40% - Акцент3 23 3 2 2" xfId="13919"/>
    <cellStyle name="40% - Акцент3 23 3 3" xfId="13920"/>
    <cellStyle name="40% - Акцент3 23 4" xfId="13921"/>
    <cellStyle name="40% - Акцент3 23 4 2" xfId="13922"/>
    <cellStyle name="40% - Акцент3 23 5" xfId="13923"/>
    <cellStyle name="40% - Акцент3 24" xfId="13924"/>
    <cellStyle name="40% - Акцент3 24 2" xfId="13925"/>
    <cellStyle name="40% - Акцент3 24 2 2" xfId="13926"/>
    <cellStyle name="40% - Акцент3 24 2 2 2" xfId="13927"/>
    <cellStyle name="40% - Акцент3 24 2 3" xfId="13928"/>
    <cellStyle name="40% - Акцент3 24 3" xfId="13929"/>
    <cellStyle name="40% - Акцент3 24 3 2" xfId="13930"/>
    <cellStyle name="40% - Акцент3 24 3 2 2" xfId="13931"/>
    <cellStyle name="40% - Акцент3 24 3 3" xfId="13932"/>
    <cellStyle name="40% - Акцент3 24 4" xfId="13933"/>
    <cellStyle name="40% - Акцент3 24 4 2" xfId="13934"/>
    <cellStyle name="40% - Акцент3 24 5" xfId="13935"/>
    <cellStyle name="40% - Акцент3 25" xfId="13936"/>
    <cellStyle name="40% - Акцент3 25 2" xfId="13937"/>
    <cellStyle name="40% - Акцент3 25 2 2" xfId="13938"/>
    <cellStyle name="40% - Акцент3 25 2 2 2" xfId="13939"/>
    <cellStyle name="40% - Акцент3 25 2 3" xfId="13940"/>
    <cellStyle name="40% - Акцент3 25 3" xfId="13941"/>
    <cellStyle name="40% - Акцент3 25 3 2" xfId="13942"/>
    <cellStyle name="40% - Акцент3 25 3 2 2" xfId="13943"/>
    <cellStyle name="40% - Акцент3 25 3 3" xfId="13944"/>
    <cellStyle name="40% - Акцент3 25 4" xfId="13945"/>
    <cellStyle name="40% - Акцент3 25 4 2" xfId="13946"/>
    <cellStyle name="40% - Акцент3 25 5" xfId="13947"/>
    <cellStyle name="40% - Акцент3 26" xfId="13948"/>
    <cellStyle name="40% - Акцент3 26 2" xfId="13949"/>
    <cellStyle name="40% - Акцент3 26 2 2" xfId="13950"/>
    <cellStyle name="40% - Акцент3 26 2 2 2" xfId="13951"/>
    <cellStyle name="40% - Акцент3 26 2 3" xfId="13952"/>
    <cellStyle name="40% - Акцент3 26 3" xfId="13953"/>
    <cellStyle name="40% - Акцент3 26 3 2" xfId="13954"/>
    <cellStyle name="40% - Акцент3 26 3 2 2" xfId="13955"/>
    <cellStyle name="40% - Акцент3 26 3 3" xfId="13956"/>
    <cellStyle name="40% - Акцент3 26 4" xfId="13957"/>
    <cellStyle name="40% - Акцент3 26 4 2" xfId="13958"/>
    <cellStyle name="40% - Акцент3 26 5" xfId="13959"/>
    <cellStyle name="40% - Акцент3 27" xfId="13960"/>
    <cellStyle name="40% - Акцент3 27 2" xfId="13961"/>
    <cellStyle name="40% - Акцент3 27 2 2" xfId="13962"/>
    <cellStyle name="40% - Акцент3 27 2 2 2" xfId="13963"/>
    <cellStyle name="40% - Акцент3 27 2 3" xfId="13964"/>
    <cellStyle name="40% - Акцент3 27 3" xfId="13965"/>
    <cellStyle name="40% - Акцент3 27 3 2" xfId="13966"/>
    <cellStyle name="40% - Акцент3 27 3 2 2" xfId="13967"/>
    <cellStyle name="40% - Акцент3 27 3 3" xfId="13968"/>
    <cellStyle name="40% - Акцент3 27 4" xfId="13969"/>
    <cellStyle name="40% - Акцент3 27 4 2" xfId="13970"/>
    <cellStyle name="40% - Акцент3 27 5" xfId="13971"/>
    <cellStyle name="40% - Акцент3 28" xfId="13972"/>
    <cellStyle name="40% - Акцент3 28 2" xfId="13973"/>
    <cellStyle name="40% - Акцент3 28 2 2" xfId="13974"/>
    <cellStyle name="40% - Акцент3 28 2 2 2" xfId="13975"/>
    <cellStyle name="40% - Акцент3 28 2 3" xfId="13976"/>
    <cellStyle name="40% - Акцент3 28 3" xfId="13977"/>
    <cellStyle name="40% - Акцент3 28 3 2" xfId="13978"/>
    <cellStyle name="40% - Акцент3 28 3 2 2" xfId="13979"/>
    <cellStyle name="40% - Акцент3 28 3 3" xfId="13980"/>
    <cellStyle name="40% - Акцент3 28 4" xfId="13981"/>
    <cellStyle name="40% - Акцент3 28 4 2" xfId="13982"/>
    <cellStyle name="40% - Акцент3 28 5" xfId="13983"/>
    <cellStyle name="40% - Акцент3 29" xfId="13984"/>
    <cellStyle name="40% - Акцент3 29 2" xfId="13985"/>
    <cellStyle name="40% - Акцент3 29 2 2" xfId="13986"/>
    <cellStyle name="40% - Акцент3 29 2 2 2" xfId="13987"/>
    <cellStyle name="40% - Акцент3 29 2 3" xfId="13988"/>
    <cellStyle name="40% - Акцент3 29 3" xfId="13989"/>
    <cellStyle name="40% - Акцент3 29 3 2" xfId="13990"/>
    <cellStyle name="40% - Акцент3 29 3 2 2" xfId="13991"/>
    <cellStyle name="40% - Акцент3 29 3 3" xfId="13992"/>
    <cellStyle name="40% - Акцент3 29 4" xfId="13993"/>
    <cellStyle name="40% - Акцент3 29 4 2" xfId="13994"/>
    <cellStyle name="40% - Акцент3 29 5" xfId="13995"/>
    <cellStyle name="40% - Акцент3 3" xfId="13996"/>
    <cellStyle name="40% - Акцент3 3 2" xfId="13997"/>
    <cellStyle name="40% - Акцент3 3 2 2" xfId="13998"/>
    <cellStyle name="40% - Акцент3 3 2 2 2" xfId="13999"/>
    <cellStyle name="40% - Акцент3 3 2 2 2 2" xfId="14000"/>
    <cellStyle name="40% - Акцент3 3 2 2 3" xfId="14001"/>
    <cellStyle name="40% - Акцент3 3 2 3" xfId="14002"/>
    <cellStyle name="40% - Акцент3 3 2 3 2" xfId="14003"/>
    <cellStyle name="40% - Акцент3 3 2 3 2 2" xfId="14004"/>
    <cellStyle name="40% - Акцент3 3 2 3 3" xfId="14005"/>
    <cellStyle name="40% - Акцент3 3 2 4" xfId="14006"/>
    <cellStyle name="40% - Акцент3 3 2 4 2" xfId="14007"/>
    <cellStyle name="40% - Акцент3 3 2 5" xfId="14008"/>
    <cellStyle name="40% - Акцент3 3 3" xfId="14009"/>
    <cellStyle name="40% - Акцент3 3 3 2" xfId="14010"/>
    <cellStyle name="40% - Акцент3 3 3 2 2" xfId="14011"/>
    <cellStyle name="40% - Акцент3 3 3 2 2 2" xfId="14012"/>
    <cellStyle name="40% - Акцент3 3 3 2 3" xfId="14013"/>
    <cellStyle name="40% - Акцент3 3 3 3" xfId="14014"/>
    <cellStyle name="40% - Акцент3 3 3 3 2" xfId="14015"/>
    <cellStyle name="40% - Акцент3 3 3 3 2 2" xfId="14016"/>
    <cellStyle name="40% - Акцент3 3 3 3 3" xfId="14017"/>
    <cellStyle name="40% - Акцент3 3 3 4" xfId="14018"/>
    <cellStyle name="40% - Акцент3 3 3 4 2" xfId="14019"/>
    <cellStyle name="40% - Акцент3 3 3 5" xfId="14020"/>
    <cellStyle name="40% - Акцент3 3 4" xfId="14021"/>
    <cellStyle name="40% - Акцент3 3 4 2" xfId="14022"/>
    <cellStyle name="40% - Акцент3 3 4 2 2" xfId="14023"/>
    <cellStyle name="40% - Акцент3 3 4 2 2 2" xfId="14024"/>
    <cellStyle name="40% - Акцент3 3 4 2 3" xfId="14025"/>
    <cellStyle name="40% - Акцент3 3 4 3" xfId="14026"/>
    <cellStyle name="40% - Акцент3 3 4 3 2" xfId="14027"/>
    <cellStyle name="40% - Акцент3 3 4 3 2 2" xfId="14028"/>
    <cellStyle name="40% - Акцент3 3 4 3 3" xfId="14029"/>
    <cellStyle name="40% - Акцент3 3 4 4" xfId="14030"/>
    <cellStyle name="40% - Акцент3 3 4 4 2" xfId="14031"/>
    <cellStyle name="40% - Акцент3 3 4 5" xfId="14032"/>
    <cellStyle name="40% - Акцент3 3 5" xfId="14033"/>
    <cellStyle name="40% - Акцент3 3 5 2" xfId="14034"/>
    <cellStyle name="40% - Акцент3 3 5 2 2" xfId="14035"/>
    <cellStyle name="40% - Акцент3 3 5 2 2 2" xfId="14036"/>
    <cellStyle name="40% - Акцент3 3 5 2 3" xfId="14037"/>
    <cellStyle name="40% - Акцент3 3 5 3" xfId="14038"/>
    <cellStyle name="40% - Акцент3 3 5 3 2" xfId="14039"/>
    <cellStyle name="40% - Акцент3 3 5 3 2 2" xfId="14040"/>
    <cellStyle name="40% - Акцент3 3 5 3 3" xfId="14041"/>
    <cellStyle name="40% - Акцент3 3 5 4" xfId="14042"/>
    <cellStyle name="40% - Акцент3 3 5 4 2" xfId="14043"/>
    <cellStyle name="40% - Акцент3 3 5 5" xfId="14044"/>
    <cellStyle name="40% - Акцент3 3 6" xfId="14045"/>
    <cellStyle name="40% - Акцент3 3 6 2" xfId="14046"/>
    <cellStyle name="40% - Акцент3 3 6 2 2" xfId="14047"/>
    <cellStyle name="40% - Акцент3 3 6 3" xfId="14048"/>
    <cellStyle name="40% - Акцент3 3 7" xfId="14049"/>
    <cellStyle name="40% - Акцент3 3 7 2" xfId="14050"/>
    <cellStyle name="40% - Акцент3 3 7 2 2" xfId="14051"/>
    <cellStyle name="40% - Акцент3 3 7 3" xfId="14052"/>
    <cellStyle name="40% - Акцент3 3 8" xfId="14053"/>
    <cellStyle name="40% - Акцент3 3 8 2" xfId="14054"/>
    <cellStyle name="40% - Акцент3 3 9" xfId="14055"/>
    <cellStyle name="40% - Акцент3 30" xfId="14056"/>
    <cellStyle name="40% - Акцент3 30 2" xfId="14057"/>
    <cellStyle name="40% - Акцент3 30 2 2" xfId="14058"/>
    <cellStyle name="40% - Акцент3 30 2 2 2" xfId="14059"/>
    <cellStyle name="40% - Акцент3 30 2 3" xfId="14060"/>
    <cellStyle name="40% - Акцент3 30 3" xfId="14061"/>
    <cellStyle name="40% - Акцент3 30 3 2" xfId="14062"/>
    <cellStyle name="40% - Акцент3 30 3 2 2" xfId="14063"/>
    <cellStyle name="40% - Акцент3 30 3 3" xfId="14064"/>
    <cellStyle name="40% - Акцент3 30 4" xfId="14065"/>
    <cellStyle name="40% - Акцент3 30 4 2" xfId="14066"/>
    <cellStyle name="40% - Акцент3 30 5" xfId="14067"/>
    <cellStyle name="40% - Акцент3 31" xfId="14068"/>
    <cellStyle name="40% - Акцент3 31 2" xfId="14069"/>
    <cellStyle name="40% - Акцент3 31 2 2" xfId="14070"/>
    <cellStyle name="40% - Акцент3 31 2 2 2" xfId="14071"/>
    <cellStyle name="40% - Акцент3 31 2 3" xfId="14072"/>
    <cellStyle name="40% - Акцент3 31 3" xfId="14073"/>
    <cellStyle name="40% - Акцент3 31 3 2" xfId="14074"/>
    <cellStyle name="40% - Акцент3 31 3 2 2" xfId="14075"/>
    <cellStyle name="40% - Акцент3 31 3 3" xfId="14076"/>
    <cellStyle name="40% - Акцент3 31 4" xfId="14077"/>
    <cellStyle name="40% - Акцент3 31 4 2" xfId="14078"/>
    <cellStyle name="40% - Акцент3 31 5" xfId="14079"/>
    <cellStyle name="40% - Акцент3 32" xfId="14080"/>
    <cellStyle name="40% - Акцент3 32 2" xfId="14081"/>
    <cellStyle name="40% - Акцент3 32 2 2" xfId="14082"/>
    <cellStyle name="40% - Акцент3 32 2 2 2" xfId="14083"/>
    <cellStyle name="40% - Акцент3 32 2 3" xfId="14084"/>
    <cellStyle name="40% - Акцент3 32 3" xfId="14085"/>
    <cellStyle name="40% - Акцент3 32 3 2" xfId="14086"/>
    <cellStyle name="40% - Акцент3 32 3 2 2" xfId="14087"/>
    <cellStyle name="40% - Акцент3 32 3 3" xfId="14088"/>
    <cellStyle name="40% - Акцент3 32 4" xfId="14089"/>
    <cellStyle name="40% - Акцент3 32 4 2" xfId="14090"/>
    <cellStyle name="40% - Акцент3 32 5" xfId="14091"/>
    <cellStyle name="40% - Акцент3 33" xfId="14092"/>
    <cellStyle name="40% - Акцент3 33 2" xfId="14093"/>
    <cellStyle name="40% - Акцент3 33 2 2" xfId="14094"/>
    <cellStyle name="40% - Акцент3 33 2 2 2" xfId="14095"/>
    <cellStyle name="40% - Акцент3 33 2 3" xfId="14096"/>
    <cellStyle name="40% - Акцент3 33 3" xfId="14097"/>
    <cellStyle name="40% - Акцент3 33 3 2" xfId="14098"/>
    <cellStyle name="40% - Акцент3 33 3 2 2" xfId="14099"/>
    <cellStyle name="40% - Акцент3 33 3 3" xfId="14100"/>
    <cellStyle name="40% - Акцент3 33 4" xfId="14101"/>
    <cellStyle name="40% - Акцент3 33 4 2" xfId="14102"/>
    <cellStyle name="40% - Акцент3 33 5" xfId="14103"/>
    <cellStyle name="40% - Акцент3 34" xfId="14104"/>
    <cellStyle name="40% - Акцент3 34 2" xfId="14105"/>
    <cellStyle name="40% - Акцент3 34 2 2" xfId="14106"/>
    <cellStyle name="40% - Акцент3 34 2 2 2" xfId="14107"/>
    <cellStyle name="40% - Акцент3 34 2 3" xfId="14108"/>
    <cellStyle name="40% - Акцент3 34 3" xfId="14109"/>
    <cellStyle name="40% - Акцент3 34 3 2" xfId="14110"/>
    <cellStyle name="40% - Акцент3 34 3 2 2" xfId="14111"/>
    <cellStyle name="40% - Акцент3 34 3 3" xfId="14112"/>
    <cellStyle name="40% - Акцент3 34 4" xfId="14113"/>
    <cellStyle name="40% - Акцент3 34 4 2" xfId="14114"/>
    <cellStyle name="40% - Акцент3 34 5" xfId="14115"/>
    <cellStyle name="40% - Акцент3 35" xfId="14116"/>
    <cellStyle name="40% - Акцент3 35 2" xfId="14117"/>
    <cellStyle name="40% - Акцент3 35 2 2" xfId="14118"/>
    <cellStyle name="40% - Акцент3 35 2 2 2" xfId="14119"/>
    <cellStyle name="40% - Акцент3 35 2 3" xfId="14120"/>
    <cellStyle name="40% - Акцент3 35 3" xfId="14121"/>
    <cellStyle name="40% - Акцент3 35 3 2" xfId="14122"/>
    <cellStyle name="40% - Акцент3 35 3 2 2" xfId="14123"/>
    <cellStyle name="40% - Акцент3 35 3 3" xfId="14124"/>
    <cellStyle name="40% - Акцент3 35 4" xfId="14125"/>
    <cellStyle name="40% - Акцент3 35 4 2" xfId="14126"/>
    <cellStyle name="40% - Акцент3 35 5" xfId="14127"/>
    <cellStyle name="40% - Акцент3 36" xfId="14128"/>
    <cellStyle name="40% - Акцент3 36 2" xfId="14129"/>
    <cellStyle name="40% - Акцент3 36 2 2" xfId="14130"/>
    <cellStyle name="40% - Акцент3 36 2 2 2" xfId="14131"/>
    <cellStyle name="40% - Акцент3 36 2 3" xfId="14132"/>
    <cellStyle name="40% - Акцент3 36 3" xfId="14133"/>
    <cellStyle name="40% - Акцент3 36 3 2" xfId="14134"/>
    <cellStyle name="40% - Акцент3 36 3 2 2" xfId="14135"/>
    <cellStyle name="40% - Акцент3 36 3 3" xfId="14136"/>
    <cellStyle name="40% - Акцент3 36 4" xfId="14137"/>
    <cellStyle name="40% - Акцент3 36 4 2" xfId="14138"/>
    <cellStyle name="40% - Акцент3 36 5" xfId="14139"/>
    <cellStyle name="40% - Акцент3 37" xfId="14140"/>
    <cellStyle name="40% - Акцент3 37 2" xfId="14141"/>
    <cellStyle name="40% - Акцент3 37 2 2" xfId="14142"/>
    <cellStyle name="40% - Акцент3 37 2 2 2" xfId="14143"/>
    <cellStyle name="40% - Акцент3 37 2 3" xfId="14144"/>
    <cellStyle name="40% - Акцент3 37 3" xfId="14145"/>
    <cellStyle name="40% - Акцент3 37 3 2" xfId="14146"/>
    <cellStyle name="40% - Акцент3 37 3 2 2" xfId="14147"/>
    <cellStyle name="40% - Акцент3 37 3 3" xfId="14148"/>
    <cellStyle name="40% - Акцент3 37 4" xfId="14149"/>
    <cellStyle name="40% - Акцент3 37 4 2" xfId="14150"/>
    <cellStyle name="40% - Акцент3 37 5" xfId="14151"/>
    <cellStyle name="40% - Акцент3 38" xfId="14152"/>
    <cellStyle name="40% - Акцент3 38 2" xfId="14153"/>
    <cellStyle name="40% - Акцент3 38 2 2" xfId="14154"/>
    <cellStyle name="40% - Акцент3 38 2 2 2" xfId="14155"/>
    <cellStyle name="40% - Акцент3 38 2 3" xfId="14156"/>
    <cellStyle name="40% - Акцент3 38 3" xfId="14157"/>
    <cellStyle name="40% - Акцент3 38 3 2" xfId="14158"/>
    <cellStyle name="40% - Акцент3 38 3 2 2" xfId="14159"/>
    <cellStyle name="40% - Акцент3 38 3 3" xfId="14160"/>
    <cellStyle name="40% - Акцент3 38 4" xfId="14161"/>
    <cellStyle name="40% - Акцент3 38 4 2" xfId="14162"/>
    <cellStyle name="40% - Акцент3 38 5" xfId="14163"/>
    <cellStyle name="40% - Акцент3 39" xfId="14164"/>
    <cellStyle name="40% - Акцент3 39 2" xfId="14165"/>
    <cellStyle name="40% - Акцент3 39 2 2" xfId="14166"/>
    <cellStyle name="40% - Акцент3 39 2 2 2" xfId="14167"/>
    <cellStyle name="40% - Акцент3 39 2 3" xfId="14168"/>
    <cellStyle name="40% - Акцент3 39 3" xfId="14169"/>
    <cellStyle name="40% - Акцент3 39 3 2" xfId="14170"/>
    <cellStyle name="40% - Акцент3 39 3 2 2" xfId="14171"/>
    <cellStyle name="40% - Акцент3 39 3 3" xfId="14172"/>
    <cellStyle name="40% - Акцент3 39 4" xfId="14173"/>
    <cellStyle name="40% - Акцент3 39 4 2" xfId="14174"/>
    <cellStyle name="40% - Акцент3 39 5" xfId="14175"/>
    <cellStyle name="40% - Акцент3 4" xfId="14176"/>
    <cellStyle name="40% - Акцент3 4 2" xfId="14177"/>
    <cellStyle name="40% - Акцент3 4 2 2" xfId="14178"/>
    <cellStyle name="40% - Акцент3 4 2 2 2" xfId="14179"/>
    <cellStyle name="40% - Акцент3 4 2 2 2 2" xfId="14180"/>
    <cellStyle name="40% - Акцент3 4 2 2 3" xfId="14181"/>
    <cellStyle name="40% - Акцент3 4 2 3" xfId="14182"/>
    <cellStyle name="40% - Акцент3 4 2 3 2" xfId="14183"/>
    <cellStyle name="40% - Акцент3 4 2 3 2 2" xfId="14184"/>
    <cellStyle name="40% - Акцент3 4 2 3 3" xfId="14185"/>
    <cellStyle name="40% - Акцент3 4 2 4" xfId="14186"/>
    <cellStyle name="40% - Акцент3 4 2 4 2" xfId="14187"/>
    <cellStyle name="40% - Акцент3 4 2 5" xfId="14188"/>
    <cellStyle name="40% - Акцент3 4 3" xfId="14189"/>
    <cellStyle name="40% - Акцент3 4 3 2" xfId="14190"/>
    <cellStyle name="40% - Акцент3 4 3 2 2" xfId="14191"/>
    <cellStyle name="40% - Акцент3 4 3 2 2 2" xfId="14192"/>
    <cellStyle name="40% - Акцент3 4 3 2 3" xfId="14193"/>
    <cellStyle name="40% - Акцент3 4 3 3" xfId="14194"/>
    <cellStyle name="40% - Акцент3 4 3 3 2" xfId="14195"/>
    <cellStyle name="40% - Акцент3 4 3 3 2 2" xfId="14196"/>
    <cellStyle name="40% - Акцент3 4 3 3 3" xfId="14197"/>
    <cellStyle name="40% - Акцент3 4 3 4" xfId="14198"/>
    <cellStyle name="40% - Акцент3 4 3 4 2" xfId="14199"/>
    <cellStyle name="40% - Акцент3 4 3 5" xfId="14200"/>
    <cellStyle name="40% - Акцент3 4 4" xfId="14201"/>
    <cellStyle name="40% - Акцент3 4 4 2" xfId="14202"/>
    <cellStyle name="40% - Акцент3 4 4 2 2" xfId="14203"/>
    <cellStyle name="40% - Акцент3 4 4 2 2 2" xfId="14204"/>
    <cellStyle name="40% - Акцент3 4 4 2 3" xfId="14205"/>
    <cellStyle name="40% - Акцент3 4 4 3" xfId="14206"/>
    <cellStyle name="40% - Акцент3 4 4 3 2" xfId="14207"/>
    <cellStyle name="40% - Акцент3 4 4 3 2 2" xfId="14208"/>
    <cellStyle name="40% - Акцент3 4 4 3 3" xfId="14209"/>
    <cellStyle name="40% - Акцент3 4 4 4" xfId="14210"/>
    <cellStyle name="40% - Акцент3 4 4 4 2" xfId="14211"/>
    <cellStyle name="40% - Акцент3 4 4 5" xfId="14212"/>
    <cellStyle name="40% - Акцент3 4 5" xfId="14213"/>
    <cellStyle name="40% - Акцент3 4 5 2" xfId="14214"/>
    <cellStyle name="40% - Акцент3 4 5 2 2" xfId="14215"/>
    <cellStyle name="40% - Акцент3 4 5 2 2 2" xfId="14216"/>
    <cellStyle name="40% - Акцент3 4 5 2 3" xfId="14217"/>
    <cellStyle name="40% - Акцент3 4 5 3" xfId="14218"/>
    <cellStyle name="40% - Акцент3 4 5 3 2" xfId="14219"/>
    <cellStyle name="40% - Акцент3 4 5 3 2 2" xfId="14220"/>
    <cellStyle name="40% - Акцент3 4 5 3 3" xfId="14221"/>
    <cellStyle name="40% - Акцент3 4 5 4" xfId="14222"/>
    <cellStyle name="40% - Акцент3 4 5 4 2" xfId="14223"/>
    <cellStyle name="40% - Акцент3 4 5 5" xfId="14224"/>
    <cellStyle name="40% - Акцент3 4 6" xfId="14225"/>
    <cellStyle name="40% - Акцент3 4 6 2" xfId="14226"/>
    <cellStyle name="40% - Акцент3 4 6 2 2" xfId="14227"/>
    <cellStyle name="40% - Акцент3 4 6 3" xfId="14228"/>
    <cellStyle name="40% - Акцент3 4 7" xfId="14229"/>
    <cellStyle name="40% - Акцент3 4 7 2" xfId="14230"/>
    <cellStyle name="40% - Акцент3 4 7 2 2" xfId="14231"/>
    <cellStyle name="40% - Акцент3 4 7 3" xfId="14232"/>
    <cellStyle name="40% - Акцент3 4 8" xfId="14233"/>
    <cellStyle name="40% - Акцент3 4 8 2" xfId="14234"/>
    <cellStyle name="40% - Акцент3 4 9" xfId="14235"/>
    <cellStyle name="40% - Акцент3 40" xfId="14236"/>
    <cellStyle name="40% - Акцент3 40 2" xfId="14237"/>
    <cellStyle name="40% - Акцент3 40 2 2" xfId="14238"/>
    <cellStyle name="40% - Акцент3 40 2 2 2" xfId="14239"/>
    <cellStyle name="40% - Акцент3 40 2 3" xfId="14240"/>
    <cellStyle name="40% - Акцент3 40 3" xfId="14241"/>
    <cellStyle name="40% - Акцент3 40 3 2" xfId="14242"/>
    <cellStyle name="40% - Акцент3 40 3 2 2" xfId="14243"/>
    <cellStyle name="40% - Акцент3 40 3 3" xfId="14244"/>
    <cellStyle name="40% - Акцент3 40 4" xfId="14245"/>
    <cellStyle name="40% - Акцент3 40 4 2" xfId="14246"/>
    <cellStyle name="40% - Акцент3 40 5" xfId="14247"/>
    <cellStyle name="40% - Акцент3 41" xfId="14248"/>
    <cellStyle name="40% - Акцент3 41 2" xfId="14249"/>
    <cellStyle name="40% - Акцент3 41 2 2" xfId="14250"/>
    <cellStyle name="40% - Акцент3 41 2 2 2" xfId="14251"/>
    <cellStyle name="40% - Акцент3 41 2 3" xfId="14252"/>
    <cellStyle name="40% - Акцент3 41 3" xfId="14253"/>
    <cellStyle name="40% - Акцент3 41 3 2" xfId="14254"/>
    <cellStyle name="40% - Акцент3 41 3 2 2" xfId="14255"/>
    <cellStyle name="40% - Акцент3 41 3 3" xfId="14256"/>
    <cellStyle name="40% - Акцент3 41 4" xfId="14257"/>
    <cellStyle name="40% - Акцент3 41 4 2" xfId="14258"/>
    <cellStyle name="40% - Акцент3 41 5" xfId="14259"/>
    <cellStyle name="40% - Акцент3 42" xfId="14260"/>
    <cellStyle name="40% - Акцент3 42 2" xfId="14261"/>
    <cellStyle name="40% - Акцент3 42 2 2" xfId="14262"/>
    <cellStyle name="40% - Акцент3 42 2 2 2" xfId="14263"/>
    <cellStyle name="40% - Акцент3 42 2 3" xfId="14264"/>
    <cellStyle name="40% - Акцент3 42 3" xfId="14265"/>
    <cellStyle name="40% - Акцент3 42 3 2" xfId="14266"/>
    <cellStyle name="40% - Акцент3 42 3 2 2" xfId="14267"/>
    <cellStyle name="40% - Акцент3 42 3 3" xfId="14268"/>
    <cellStyle name="40% - Акцент3 42 4" xfId="14269"/>
    <cellStyle name="40% - Акцент3 42 4 2" xfId="14270"/>
    <cellStyle name="40% - Акцент3 42 5" xfId="14271"/>
    <cellStyle name="40% - Акцент3 43" xfId="14272"/>
    <cellStyle name="40% - Акцент3 43 2" xfId="14273"/>
    <cellStyle name="40% - Акцент3 43 2 2" xfId="14274"/>
    <cellStyle name="40% - Акцент3 43 2 2 2" xfId="14275"/>
    <cellStyle name="40% - Акцент3 43 2 3" xfId="14276"/>
    <cellStyle name="40% - Акцент3 43 3" xfId="14277"/>
    <cellStyle name="40% - Акцент3 43 3 2" xfId="14278"/>
    <cellStyle name="40% - Акцент3 43 3 2 2" xfId="14279"/>
    <cellStyle name="40% - Акцент3 43 3 3" xfId="14280"/>
    <cellStyle name="40% - Акцент3 43 4" xfId="14281"/>
    <cellStyle name="40% - Акцент3 43 4 2" xfId="14282"/>
    <cellStyle name="40% - Акцент3 43 5" xfId="14283"/>
    <cellStyle name="40% - Акцент3 44" xfId="14284"/>
    <cellStyle name="40% - Акцент3 44 2" xfId="14285"/>
    <cellStyle name="40% - Акцент3 44 2 2" xfId="14286"/>
    <cellStyle name="40% - Акцент3 44 2 2 2" xfId="14287"/>
    <cellStyle name="40% - Акцент3 44 2 3" xfId="14288"/>
    <cellStyle name="40% - Акцент3 44 3" xfId="14289"/>
    <cellStyle name="40% - Акцент3 44 3 2" xfId="14290"/>
    <cellStyle name="40% - Акцент3 44 3 2 2" xfId="14291"/>
    <cellStyle name="40% - Акцент3 44 3 3" xfId="14292"/>
    <cellStyle name="40% - Акцент3 44 4" xfId="14293"/>
    <cellStyle name="40% - Акцент3 44 4 2" xfId="14294"/>
    <cellStyle name="40% - Акцент3 44 5" xfId="14295"/>
    <cellStyle name="40% - Акцент3 45" xfId="14296"/>
    <cellStyle name="40% - Акцент3 45 2" xfId="14297"/>
    <cellStyle name="40% - Акцент3 45 2 2" xfId="14298"/>
    <cellStyle name="40% - Акцент3 45 2 2 2" xfId="14299"/>
    <cellStyle name="40% - Акцент3 45 2 3" xfId="14300"/>
    <cellStyle name="40% - Акцент3 45 3" xfId="14301"/>
    <cellStyle name="40% - Акцент3 45 3 2" xfId="14302"/>
    <cellStyle name="40% - Акцент3 45 3 2 2" xfId="14303"/>
    <cellStyle name="40% - Акцент3 45 3 3" xfId="14304"/>
    <cellStyle name="40% - Акцент3 45 4" xfId="14305"/>
    <cellStyle name="40% - Акцент3 45 4 2" xfId="14306"/>
    <cellStyle name="40% - Акцент3 45 5" xfId="14307"/>
    <cellStyle name="40% - Акцент3 46" xfId="14308"/>
    <cellStyle name="40% - Акцент3 46 2" xfId="14309"/>
    <cellStyle name="40% - Акцент3 46 2 2" xfId="14310"/>
    <cellStyle name="40% - Акцент3 46 2 2 2" xfId="14311"/>
    <cellStyle name="40% - Акцент3 46 2 3" xfId="14312"/>
    <cellStyle name="40% - Акцент3 46 3" xfId="14313"/>
    <cellStyle name="40% - Акцент3 46 3 2" xfId="14314"/>
    <cellStyle name="40% - Акцент3 46 3 2 2" xfId="14315"/>
    <cellStyle name="40% - Акцент3 46 3 3" xfId="14316"/>
    <cellStyle name="40% - Акцент3 46 4" xfId="14317"/>
    <cellStyle name="40% - Акцент3 46 4 2" xfId="14318"/>
    <cellStyle name="40% - Акцент3 46 5" xfId="14319"/>
    <cellStyle name="40% - Акцент3 47" xfId="14320"/>
    <cellStyle name="40% - Акцент3 47 2" xfId="14321"/>
    <cellStyle name="40% - Акцент3 47 2 2" xfId="14322"/>
    <cellStyle name="40% - Акцент3 47 2 2 2" xfId="14323"/>
    <cellStyle name="40% - Акцент3 47 2 3" xfId="14324"/>
    <cellStyle name="40% - Акцент3 47 3" xfId="14325"/>
    <cellStyle name="40% - Акцент3 47 3 2" xfId="14326"/>
    <cellStyle name="40% - Акцент3 47 3 2 2" xfId="14327"/>
    <cellStyle name="40% - Акцент3 47 3 3" xfId="14328"/>
    <cellStyle name="40% - Акцент3 47 4" xfId="14329"/>
    <cellStyle name="40% - Акцент3 47 4 2" xfId="14330"/>
    <cellStyle name="40% - Акцент3 47 5" xfId="14331"/>
    <cellStyle name="40% - Акцент3 48" xfId="14332"/>
    <cellStyle name="40% - Акцент3 48 2" xfId="14333"/>
    <cellStyle name="40% - Акцент3 48 2 2" xfId="14334"/>
    <cellStyle name="40% - Акцент3 48 2 2 2" xfId="14335"/>
    <cellStyle name="40% - Акцент3 48 2 3" xfId="14336"/>
    <cellStyle name="40% - Акцент3 48 3" xfId="14337"/>
    <cellStyle name="40% - Акцент3 48 3 2" xfId="14338"/>
    <cellStyle name="40% - Акцент3 48 3 2 2" xfId="14339"/>
    <cellStyle name="40% - Акцент3 48 3 3" xfId="14340"/>
    <cellStyle name="40% - Акцент3 48 4" xfId="14341"/>
    <cellStyle name="40% - Акцент3 48 4 2" xfId="14342"/>
    <cellStyle name="40% - Акцент3 48 5" xfId="14343"/>
    <cellStyle name="40% - Акцент3 49" xfId="14344"/>
    <cellStyle name="40% - Акцент3 49 2" xfId="14345"/>
    <cellStyle name="40% - Акцент3 49 2 2" xfId="14346"/>
    <cellStyle name="40% - Акцент3 49 2 2 2" xfId="14347"/>
    <cellStyle name="40% - Акцент3 49 2 3" xfId="14348"/>
    <cellStyle name="40% - Акцент3 49 3" xfId="14349"/>
    <cellStyle name="40% - Акцент3 49 3 2" xfId="14350"/>
    <cellStyle name="40% - Акцент3 49 3 2 2" xfId="14351"/>
    <cellStyle name="40% - Акцент3 49 3 3" xfId="14352"/>
    <cellStyle name="40% - Акцент3 49 4" xfId="14353"/>
    <cellStyle name="40% - Акцент3 49 4 2" xfId="14354"/>
    <cellStyle name="40% - Акцент3 49 5" xfId="14355"/>
    <cellStyle name="40% - Акцент3 5" xfId="14356"/>
    <cellStyle name="40% - Акцент3 5 2" xfId="14357"/>
    <cellStyle name="40% - Акцент3 5 2 2" xfId="14358"/>
    <cellStyle name="40% - Акцент3 5 2 2 2" xfId="14359"/>
    <cellStyle name="40% - Акцент3 5 2 2 2 2" xfId="14360"/>
    <cellStyle name="40% - Акцент3 5 2 2 3" xfId="14361"/>
    <cellStyle name="40% - Акцент3 5 2 3" xfId="14362"/>
    <cellStyle name="40% - Акцент3 5 2 3 2" xfId="14363"/>
    <cellStyle name="40% - Акцент3 5 2 3 2 2" xfId="14364"/>
    <cellStyle name="40% - Акцент3 5 2 3 3" xfId="14365"/>
    <cellStyle name="40% - Акцент3 5 2 4" xfId="14366"/>
    <cellStyle name="40% - Акцент3 5 2 4 2" xfId="14367"/>
    <cellStyle name="40% - Акцент3 5 2 5" xfId="14368"/>
    <cellStyle name="40% - Акцент3 5 3" xfId="14369"/>
    <cellStyle name="40% - Акцент3 5 3 2" xfId="14370"/>
    <cellStyle name="40% - Акцент3 5 3 2 2" xfId="14371"/>
    <cellStyle name="40% - Акцент3 5 3 2 2 2" xfId="14372"/>
    <cellStyle name="40% - Акцент3 5 3 2 3" xfId="14373"/>
    <cellStyle name="40% - Акцент3 5 3 3" xfId="14374"/>
    <cellStyle name="40% - Акцент3 5 3 3 2" xfId="14375"/>
    <cellStyle name="40% - Акцент3 5 3 3 2 2" xfId="14376"/>
    <cellStyle name="40% - Акцент3 5 3 3 3" xfId="14377"/>
    <cellStyle name="40% - Акцент3 5 3 4" xfId="14378"/>
    <cellStyle name="40% - Акцент3 5 3 4 2" xfId="14379"/>
    <cellStyle name="40% - Акцент3 5 3 5" xfId="14380"/>
    <cellStyle name="40% - Акцент3 5 4" xfId="14381"/>
    <cellStyle name="40% - Акцент3 5 4 2" xfId="14382"/>
    <cellStyle name="40% - Акцент3 5 4 2 2" xfId="14383"/>
    <cellStyle name="40% - Акцент3 5 4 2 2 2" xfId="14384"/>
    <cellStyle name="40% - Акцент3 5 4 2 3" xfId="14385"/>
    <cellStyle name="40% - Акцент3 5 4 3" xfId="14386"/>
    <cellStyle name="40% - Акцент3 5 4 3 2" xfId="14387"/>
    <cellStyle name="40% - Акцент3 5 4 3 2 2" xfId="14388"/>
    <cellStyle name="40% - Акцент3 5 4 3 3" xfId="14389"/>
    <cellStyle name="40% - Акцент3 5 4 4" xfId="14390"/>
    <cellStyle name="40% - Акцент3 5 4 4 2" xfId="14391"/>
    <cellStyle name="40% - Акцент3 5 4 5" xfId="14392"/>
    <cellStyle name="40% - Акцент3 5 5" xfId="14393"/>
    <cellStyle name="40% - Акцент3 5 5 2" xfId="14394"/>
    <cellStyle name="40% - Акцент3 5 5 2 2" xfId="14395"/>
    <cellStyle name="40% - Акцент3 5 5 2 2 2" xfId="14396"/>
    <cellStyle name="40% - Акцент3 5 5 2 3" xfId="14397"/>
    <cellStyle name="40% - Акцент3 5 5 3" xfId="14398"/>
    <cellStyle name="40% - Акцент3 5 5 3 2" xfId="14399"/>
    <cellStyle name="40% - Акцент3 5 5 3 2 2" xfId="14400"/>
    <cellStyle name="40% - Акцент3 5 5 3 3" xfId="14401"/>
    <cellStyle name="40% - Акцент3 5 5 4" xfId="14402"/>
    <cellStyle name="40% - Акцент3 5 5 4 2" xfId="14403"/>
    <cellStyle name="40% - Акцент3 5 5 5" xfId="14404"/>
    <cellStyle name="40% - Акцент3 5 6" xfId="14405"/>
    <cellStyle name="40% - Акцент3 5 6 2" xfId="14406"/>
    <cellStyle name="40% - Акцент3 5 6 2 2" xfId="14407"/>
    <cellStyle name="40% - Акцент3 5 6 3" xfId="14408"/>
    <cellStyle name="40% - Акцент3 5 7" xfId="14409"/>
    <cellStyle name="40% - Акцент3 5 7 2" xfId="14410"/>
    <cellStyle name="40% - Акцент3 5 7 2 2" xfId="14411"/>
    <cellStyle name="40% - Акцент3 5 7 3" xfId="14412"/>
    <cellStyle name="40% - Акцент3 5 8" xfId="14413"/>
    <cellStyle name="40% - Акцент3 5 8 2" xfId="14414"/>
    <cellStyle name="40% - Акцент3 5 9" xfId="14415"/>
    <cellStyle name="40% - Акцент3 50" xfId="14416"/>
    <cellStyle name="40% - Акцент3 50 2" xfId="14417"/>
    <cellStyle name="40% - Акцент3 50 2 2" xfId="14418"/>
    <cellStyle name="40% - Акцент3 50 2 2 2" xfId="14419"/>
    <cellStyle name="40% - Акцент3 50 2 3" xfId="14420"/>
    <cellStyle name="40% - Акцент3 50 3" xfId="14421"/>
    <cellStyle name="40% - Акцент3 50 3 2" xfId="14422"/>
    <cellStyle name="40% - Акцент3 50 3 2 2" xfId="14423"/>
    <cellStyle name="40% - Акцент3 50 3 3" xfId="14424"/>
    <cellStyle name="40% - Акцент3 50 4" xfId="14425"/>
    <cellStyle name="40% - Акцент3 50 4 2" xfId="14426"/>
    <cellStyle name="40% - Акцент3 50 5" xfId="14427"/>
    <cellStyle name="40% - Акцент3 51" xfId="14428"/>
    <cellStyle name="40% - Акцент3 51 2" xfId="14429"/>
    <cellStyle name="40% - Акцент3 51 2 2" xfId="14430"/>
    <cellStyle name="40% - Акцент3 51 2 2 2" xfId="14431"/>
    <cellStyle name="40% - Акцент3 51 2 3" xfId="14432"/>
    <cellStyle name="40% - Акцент3 51 3" xfId="14433"/>
    <cellStyle name="40% - Акцент3 51 3 2" xfId="14434"/>
    <cellStyle name="40% - Акцент3 51 3 2 2" xfId="14435"/>
    <cellStyle name="40% - Акцент3 51 3 3" xfId="14436"/>
    <cellStyle name="40% - Акцент3 51 4" xfId="14437"/>
    <cellStyle name="40% - Акцент3 51 4 2" xfId="14438"/>
    <cellStyle name="40% - Акцент3 51 5" xfId="14439"/>
    <cellStyle name="40% - Акцент3 52" xfId="14440"/>
    <cellStyle name="40% - Акцент3 52 2" xfId="14441"/>
    <cellStyle name="40% - Акцент3 52 2 2" xfId="14442"/>
    <cellStyle name="40% - Акцент3 52 2 2 2" xfId="14443"/>
    <cellStyle name="40% - Акцент3 52 2 3" xfId="14444"/>
    <cellStyle name="40% - Акцент3 52 3" xfId="14445"/>
    <cellStyle name="40% - Акцент3 52 3 2" xfId="14446"/>
    <cellStyle name="40% - Акцент3 52 3 2 2" xfId="14447"/>
    <cellStyle name="40% - Акцент3 52 3 3" xfId="14448"/>
    <cellStyle name="40% - Акцент3 52 4" xfId="14449"/>
    <cellStyle name="40% - Акцент3 52 4 2" xfId="14450"/>
    <cellStyle name="40% - Акцент3 52 5" xfId="14451"/>
    <cellStyle name="40% - Акцент3 53" xfId="14452"/>
    <cellStyle name="40% - Акцент3 53 2" xfId="14453"/>
    <cellStyle name="40% - Акцент3 53 2 2" xfId="14454"/>
    <cellStyle name="40% - Акцент3 53 2 2 2" xfId="14455"/>
    <cellStyle name="40% - Акцент3 53 2 3" xfId="14456"/>
    <cellStyle name="40% - Акцент3 53 3" xfId="14457"/>
    <cellStyle name="40% - Акцент3 53 3 2" xfId="14458"/>
    <cellStyle name="40% - Акцент3 53 3 2 2" xfId="14459"/>
    <cellStyle name="40% - Акцент3 53 3 3" xfId="14460"/>
    <cellStyle name="40% - Акцент3 53 4" xfId="14461"/>
    <cellStyle name="40% - Акцент3 53 4 2" xfId="14462"/>
    <cellStyle name="40% - Акцент3 53 5" xfId="14463"/>
    <cellStyle name="40% - Акцент3 54" xfId="14464"/>
    <cellStyle name="40% - Акцент3 54 2" xfId="14465"/>
    <cellStyle name="40% - Акцент3 54 2 2" xfId="14466"/>
    <cellStyle name="40% - Акцент3 54 2 2 2" xfId="14467"/>
    <cellStyle name="40% - Акцент3 54 2 3" xfId="14468"/>
    <cellStyle name="40% - Акцент3 54 3" xfId="14469"/>
    <cellStyle name="40% - Акцент3 54 3 2" xfId="14470"/>
    <cellStyle name="40% - Акцент3 54 3 2 2" xfId="14471"/>
    <cellStyle name="40% - Акцент3 54 3 3" xfId="14472"/>
    <cellStyle name="40% - Акцент3 54 4" xfId="14473"/>
    <cellStyle name="40% - Акцент3 54 4 2" xfId="14474"/>
    <cellStyle name="40% - Акцент3 54 5" xfId="14475"/>
    <cellStyle name="40% - Акцент3 55" xfId="14476"/>
    <cellStyle name="40% - Акцент3 55 2" xfId="14477"/>
    <cellStyle name="40% - Акцент3 55 2 2" xfId="14478"/>
    <cellStyle name="40% - Акцент3 55 2 2 2" xfId="14479"/>
    <cellStyle name="40% - Акцент3 55 2 3" xfId="14480"/>
    <cellStyle name="40% - Акцент3 55 3" xfId="14481"/>
    <cellStyle name="40% - Акцент3 55 3 2" xfId="14482"/>
    <cellStyle name="40% - Акцент3 55 3 2 2" xfId="14483"/>
    <cellStyle name="40% - Акцент3 55 3 3" xfId="14484"/>
    <cellStyle name="40% - Акцент3 55 4" xfId="14485"/>
    <cellStyle name="40% - Акцент3 55 4 2" xfId="14486"/>
    <cellStyle name="40% - Акцент3 55 5" xfId="14487"/>
    <cellStyle name="40% - Акцент3 56" xfId="14488"/>
    <cellStyle name="40% - Акцент3 56 2" xfId="14489"/>
    <cellStyle name="40% - Акцент3 56 2 2" xfId="14490"/>
    <cellStyle name="40% - Акцент3 56 2 2 2" xfId="14491"/>
    <cellStyle name="40% - Акцент3 56 2 3" xfId="14492"/>
    <cellStyle name="40% - Акцент3 56 3" xfId="14493"/>
    <cellStyle name="40% - Акцент3 56 3 2" xfId="14494"/>
    <cellStyle name="40% - Акцент3 56 3 2 2" xfId="14495"/>
    <cellStyle name="40% - Акцент3 56 3 3" xfId="14496"/>
    <cellStyle name="40% - Акцент3 56 4" xfId="14497"/>
    <cellStyle name="40% - Акцент3 56 4 2" xfId="14498"/>
    <cellStyle name="40% - Акцент3 56 5" xfId="14499"/>
    <cellStyle name="40% - Акцент3 57" xfId="14500"/>
    <cellStyle name="40% - Акцент3 57 2" xfId="14501"/>
    <cellStyle name="40% - Акцент3 57 2 2" xfId="14502"/>
    <cellStyle name="40% - Акцент3 57 2 2 2" xfId="14503"/>
    <cellStyle name="40% - Акцент3 57 2 3" xfId="14504"/>
    <cellStyle name="40% - Акцент3 57 3" xfId="14505"/>
    <cellStyle name="40% - Акцент3 57 3 2" xfId="14506"/>
    <cellStyle name="40% - Акцент3 57 3 2 2" xfId="14507"/>
    <cellStyle name="40% - Акцент3 57 3 3" xfId="14508"/>
    <cellStyle name="40% - Акцент3 57 4" xfId="14509"/>
    <cellStyle name="40% - Акцент3 57 4 2" xfId="14510"/>
    <cellStyle name="40% - Акцент3 57 5" xfId="14511"/>
    <cellStyle name="40% - Акцент3 58" xfId="14512"/>
    <cellStyle name="40% - Акцент3 58 2" xfId="14513"/>
    <cellStyle name="40% - Акцент3 58 2 2" xfId="14514"/>
    <cellStyle name="40% - Акцент3 58 2 2 2" xfId="14515"/>
    <cellStyle name="40% - Акцент3 58 2 3" xfId="14516"/>
    <cellStyle name="40% - Акцент3 58 3" xfId="14517"/>
    <cellStyle name="40% - Акцент3 58 3 2" xfId="14518"/>
    <cellStyle name="40% - Акцент3 58 3 2 2" xfId="14519"/>
    <cellStyle name="40% - Акцент3 58 3 3" xfId="14520"/>
    <cellStyle name="40% - Акцент3 58 4" xfId="14521"/>
    <cellStyle name="40% - Акцент3 58 4 2" xfId="14522"/>
    <cellStyle name="40% - Акцент3 58 5" xfId="14523"/>
    <cellStyle name="40% - Акцент3 59" xfId="14524"/>
    <cellStyle name="40% - Акцент3 59 2" xfId="14525"/>
    <cellStyle name="40% - Акцент3 59 2 2" xfId="14526"/>
    <cellStyle name="40% - Акцент3 59 2 2 2" xfId="14527"/>
    <cellStyle name="40% - Акцент3 59 2 3" xfId="14528"/>
    <cellStyle name="40% - Акцент3 59 3" xfId="14529"/>
    <cellStyle name="40% - Акцент3 59 3 2" xfId="14530"/>
    <cellStyle name="40% - Акцент3 59 3 2 2" xfId="14531"/>
    <cellStyle name="40% - Акцент3 59 3 3" xfId="14532"/>
    <cellStyle name="40% - Акцент3 59 4" xfId="14533"/>
    <cellStyle name="40% - Акцент3 59 4 2" xfId="14534"/>
    <cellStyle name="40% - Акцент3 59 5" xfId="14535"/>
    <cellStyle name="40% - Акцент3 6" xfId="14536"/>
    <cellStyle name="40% - Акцент3 6 2" xfId="14537"/>
    <cellStyle name="40% - Акцент3 6 2 2" xfId="14538"/>
    <cellStyle name="40% - Акцент3 6 2 2 2" xfId="14539"/>
    <cellStyle name="40% - Акцент3 6 2 2 2 2" xfId="14540"/>
    <cellStyle name="40% - Акцент3 6 2 2 3" xfId="14541"/>
    <cellStyle name="40% - Акцент3 6 2 3" xfId="14542"/>
    <cellStyle name="40% - Акцент3 6 2 3 2" xfId="14543"/>
    <cellStyle name="40% - Акцент3 6 2 3 2 2" xfId="14544"/>
    <cellStyle name="40% - Акцент3 6 2 3 3" xfId="14545"/>
    <cellStyle name="40% - Акцент3 6 2 4" xfId="14546"/>
    <cellStyle name="40% - Акцент3 6 2 4 2" xfId="14547"/>
    <cellStyle name="40% - Акцент3 6 2 5" xfId="14548"/>
    <cellStyle name="40% - Акцент3 6 3" xfId="14549"/>
    <cellStyle name="40% - Акцент3 6 3 2" xfId="14550"/>
    <cellStyle name="40% - Акцент3 6 3 2 2" xfId="14551"/>
    <cellStyle name="40% - Акцент3 6 3 2 2 2" xfId="14552"/>
    <cellStyle name="40% - Акцент3 6 3 2 3" xfId="14553"/>
    <cellStyle name="40% - Акцент3 6 3 3" xfId="14554"/>
    <cellStyle name="40% - Акцент3 6 3 3 2" xfId="14555"/>
    <cellStyle name="40% - Акцент3 6 3 3 2 2" xfId="14556"/>
    <cellStyle name="40% - Акцент3 6 3 3 3" xfId="14557"/>
    <cellStyle name="40% - Акцент3 6 3 4" xfId="14558"/>
    <cellStyle name="40% - Акцент3 6 3 4 2" xfId="14559"/>
    <cellStyle name="40% - Акцент3 6 3 5" xfId="14560"/>
    <cellStyle name="40% - Акцент3 6 4" xfId="14561"/>
    <cellStyle name="40% - Акцент3 6 4 2" xfId="14562"/>
    <cellStyle name="40% - Акцент3 6 4 2 2" xfId="14563"/>
    <cellStyle name="40% - Акцент3 6 4 2 2 2" xfId="14564"/>
    <cellStyle name="40% - Акцент3 6 4 2 3" xfId="14565"/>
    <cellStyle name="40% - Акцент3 6 4 3" xfId="14566"/>
    <cellStyle name="40% - Акцент3 6 4 3 2" xfId="14567"/>
    <cellStyle name="40% - Акцент3 6 4 3 2 2" xfId="14568"/>
    <cellStyle name="40% - Акцент3 6 4 3 3" xfId="14569"/>
    <cellStyle name="40% - Акцент3 6 4 4" xfId="14570"/>
    <cellStyle name="40% - Акцент3 6 4 4 2" xfId="14571"/>
    <cellStyle name="40% - Акцент3 6 4 5" xfId="14572"/>
    <cellStyle name="40% - Акцент3 6 5" xfId="14573"/>
    <cellStyle name="40% - Акцент3 6 5 2" xfId="14574"/>
    <cellStyle name="40% - Акцент3 6 5 2 2" xfId="14575"/>
    <cellStyle name="40% - Акцент3 6 5 2 2 2" xfId="14576"/>
    <cellStyle name="40% - Акцент3 6 5 2 3" xfId="14577"/>
    <cellStyle name="40% - Акцент3 6 5 3" xfId="14578"/>
    <cellStyle name="40% - Акцент3 6 5 3 2" xfId="14579"/>
    <cellStyle name="40% - Акцент3 6 5 3 2 2" xfId="14580"/>
    <cellStyle name="40% - Акцент3 6 5 3 3" xfId="14581"/>
    <cellStyle name="40% - Акцент3 6 5 4" xfId="14582"/>
    <cellStyle name="40% - Акцент3 6 5 4 2" xfId="14583"/>
    <cellStyle name="40% - Акцент3 6 5 5" xfId="14584"/>
    <cellStyle name="40% - Акцент3 6 6" xfId="14585"/>
    <cellStyle name="40% - Акцент3 6 6 2" xfId="14586"/>
    <cellStyle name="40% - Акцент3 6 6 2 2" xfId="14587"/>
    <cellStyle name="40% - Акцент3 6 6 3" xfId="14588"/>
    <cellStyle name="40% - Акцент3 6 7" xfId="14589"/>
    <cellStyle name="40% - Акцент3 6 7 2" xfId="14590"/>
    <cellStyle name="40% - Акцент3 6 7 2 2" xfId="14591"/>
    <cellStyle name="40% - Акцент3 6 7 3" xfId="14592"/>
    <cellStyle name="40% - Акцент3 6 8" xfId="14593"/>
    <cellStyle name="40% - Акцент3 6 8 2" xfId="14594"/>
    <cellStyle name="40% - Акцент3 6 9" xfId="14595"/>
    <cellStyle name="40% - Акцент3 60" xfId="14596"/>
    <cellStyle name="40% - Акцент3 60 2" xfId="14597"/>
    <cellStyle name="40% - Акцент3 60 2 2" xfId="14598"/>
    <cellStyle name="40% - Акцент3 60 2 2 2" xfId="14599"/>
    <cellStyle name="40% - Акцент3 60 2 3" xfId="14600"/>
    <cellStyle name="40% - Акцент3 60 3" xfId="14601"/>
    <cellStyle name="40% - Акцент3 60 3 2" xfId="14602"/>
    <cellStyle name="40% - Акцент3 60 3 2 2" xfId="14603"/>
    <cellStyle name="40% - Акцент3 60 3 3" xfId="14604"/>
    <cellStyle name="40% - Акцент3 60 4" xfId="14605"/>
    <cellStyle name="40% - Акцент3 60 4 2" xfId="14606"/>
    <cellStyle name="40% - Акцент3 60 5" xfId="14607"/>
    <cellStyle name="40% - Акцент3 61" xfId="14608"/>
    <cellStyle name="40% - Акцент3 61 2" xfId="14609"/>
    <cellStyle name="40% - Акцент3 61 2 2" xfId="14610"/>
    <cellStyle name="40% - Акцент3 61 2 2 2" xfId="14611"/>
    <cellStyle name="40% - Акцент3 61 2 3" xfId="14612"/>
    <cellStyle name="40% - Акцент3 61 3" xfId="14613"/>
    <cellStyle name="40% - Акцент3 61 3 2" xfId="14614"/>
    <cellStyle name="40% - Акцент3 61 3 2 2" xfId="14615"/>
    <cellStyle name="40% - Акцент3 61 3 3" xfId="14616"/>
    <cellStyle name="40% - Акцент3 61 4" xfId="14617"/>
    <cellStyle name="40% - Акцент3 61 4 2" xfId="14618"/>
    <cellStyle name="40% - Акцент3 61 5" xfId="14619"/>
    <cellStyle name="40% - Акцент3 62" xfId="14620"/>
    <cellStyle name="40% - Акцент3 62 2" xfId="14621"/>
    <cellStyle name="40% - Акцент3 62 2 2" xfId="14622"/>
    <cellStyle name="40% - Акцент3 62 2 2 2" xfId="14623"/>
    <cellStyle name="40% - Акцент3 62 2 3" xfId="14624"/>
    <cellStyle name="40% - Акцент3 62 3" xfId="14625"/>
    <cellStyle name="40% - Акцент3 62 3 2" xfId="14626"/>
    <cellStyle name="40% - Акцент3 62 3 2 2" xfId="14627"/>
    <cellStyle name="40% - Акцент3 62 3 3" xfId="14628"/>
    <cellStyle name="40% - Акцент3 62 4" xfId="14629"/>
    <cellStyle name="40% - Акцент3 62 4 2" xfId="14630"/>
    <cellStyle name="40% - Акцент3 62 5" xfId="14631"/>
    <cellStyle name="40% - Акцент3 63" xfId="14632"/>
    <cellStyle name="40% - Акцент3 63 2" xfId="14633"/>
    <cellStyle name="40% - Акцент3 63 2 2" xfId="14634"/>
    <cellStyle name="40% - Акцент3 63 2 2 2" xfId="14635"/>
    <cellStyle name="40% - Акцент3 63 2 3" xfId="14636"/>
    <cellStyle name="40% - Акцент3 63 3" xfId="14637"/>
    <cellStyle name="40% - Акцент3 63 3 2" xfId="14638"/>
    <cellStyle name="40% - Акцент3 63 3 2 2" xfId="14639"/>
    <cellStyle name="40% - Акцент3 63 3 3" xfId="14640"/>
    <cellStyle name="40% - Акцент3 63 4" xfId="14641"/>
    <cellStyle name="40% - Акцент3 63 4 2" xfId="14642"/>
    <cellStyle name="40% - Акцент3 63 5" xfId="14643"/>
    <cellStyle name="40% - Акцент3 64" xfId="14644"/>
    <cellStyle name="40% - Акцент3 64 2" xfId="14645"/>
    <cellStyle name="40% - Акцент3 64 2 2" xfId="14646"/>
    <cellStyle name="40% - Акцент3 64 2 2 2" xfId="14647"/>
    <cellStyle name="40% - Акцент3 64 2 3" xfId="14648"/>
    <cellStyle name="40% - Акцент3 64 3" xfId="14649"/>
    <cellStyle name="40% - Акцент3 64 3 2" xfId="14650"/>
    <cellStyle name="40% - Акцент3 64 3 2 2" xfId="14651"/>
    <cellStyle name="40% - Акцент3 64 3 3" xfId="14652"/>
    <cellStyle name="40% - Акцент3 64 4" xfId="14653"/>
    <cellStyle name="40% - Акцент3 64 4 2" xfId="14654"/>
    <cellStyle name="40% - Акцент3 64 5" xfId="14655"/>
    <cellStyle name="40% - Акцент3 65" xfId="14656"/>
    <cellStyle name="40% - Акцент3 65 2" xfId="14657"/>
    <cellStyle name="40% - Акцент3 65 2 2" xfId="14658"/>
    <cellStyle name="40% - Акцент3 65 2 2 2" xfId="14659"/>
    <cellStyle name="40% - Акцент3 65 2 3" xfId="14660"/>
    <cellStyle name="40% - Акцент3 65 3" xfId="14661"/>
    <cellStyle name="40% - Акцент3 65 3 2" xfId="14662"/>
    <cellStyle name="40% - Акцент3 65 3 2 2" xfId="14663"/>
    <cellStyle name="40% - Акцент3 65 3 3" xfId="14664"/>
    <cellStyle name="40% - Акцент3 65 4" xfId="14665"/>
    <cellStyle name="40% - Акцент3 65 4 2" xfId="14666"/>
    <cellStyle name="40% - Акцент3 65 5" xfId="14667"/>
    <cellStyle name="40% - Акцент3 66" xfId="14668"/>
    <cellStyle name="40% - Акцент3 66 2" xfId="14669"/>
    <cellStyle name="40% - Акцент3 66 2 2" xfId="14670"/>
    <cellStyle name="40% - Акцент3 66 2 2 2" xfId="14671"/>
    <cellStyle name="40% - Акцент3 66 2 3" xfId="14672"/>
    <cellStyle name="40% - Акцент3 66 3" xfId="14673"/>
    <cellStyle name="40% - Акцент3 66 3 2" xfId="14674"/>
    <cellStyle name="40% - Акцент3 66 3 2 2" xfId="14675"/>
    <cellStyle name="40% - Акцент3 66 3 3" xfId="14676"/>
    <cellStyle name="40% - Акцент3 66 4" xfId="14677"/>
    <cellStyle name="40% - Акцент3 66 4 2" xfId="14678"/>
    <cellStyle name="40% - Акцент3 66 5" xfId="14679"/>
    <cellStyle name="40% - Акцент3 67" xfId="14680"/>
    <cellStyle name="40% - Акцент3 67 2" xfId="14681"/>
    <cellStyle name="40% - Акцент3 67 2 2" xfId="14682"/>
    <cellStyle name="40% - Акцент3 67 2 2 2" xfId="14683"/>
    <cellStyle name="40% - Акцент3 67 2 3" xfId="14684"/>
    <cellStyle name="40% - Акцент3 67 3" xfId="14685"/>
    <cellStyle name="40% - Акцент3 67 3 2" xfId="14686"/>
    <cellStyle name="40% - Акцент3 67 3 2 2" xfId="14687"/>
    <cellStyle name="40% - Акцент3 67 3 3" xfId="14688"/>
    <cellStyle name="40% - Акцент3 67 4" xfId="14689"/>
    <cellStyle name="40% - Акцент3 67 4 2" xfId="14690"/>
    <cellStyle name="40% - Акцент3 67 5" xfId="14691"/>
    <cellStyle name="40% - Акцент3 68" xfId="14692"/>
    <cellStyle name="40% - Акцент3 68 2" xfId="14693"/>
    <cellStyle name="40% - Акцент3 68 2 2" xfId="14694"/>
    <cellStyle name="40% - Акцент3 68 2 2 2" xfId="14695"/>
    <cellStyle name="40% - Акцент3 68 2 3" xfId="14696"/>
    <cellStyle name="40% - Акцент3 68 3" xfId="14697"/>
    <cellStyle name="40% - Акцент3 68 3 2" xfId="14698"/>
    <cellStyle name="40% - Акцент3 68 3 2 2" xfId="14699"/>
    <cellStyle name="40% - Акцент3 68 3 3" xfId="14700"/>
    <cellStyle name="40% - Акцент3 68 4" xfId="14701"/>
    <cellStyle name="40% - Акцент3 68 4 2" xfId="14702"/>
    <cellStyle name="40% - Акцент3 68 5" xfId="14703"/>
    <cellStyle name="40% - Акцент3 69" xfId="14704"/>
    <cellStyle name="40% - Акцент3 69 2" xfId="14705"/>
    <cellStyle name="40% - Акцент3 69 2 2" xfId="14706"/>
    <cellStyle name="40% - Акцент3 69 2 2 2" xfId="14707"/>
    <cellStyle name="40% - Акцент3 69 2 3" xfId="14708"/>
    <cellStyle name="40% - Акцент3 69 3" xfId="14709"/>
    <cellStyle name="40% - Акцент3 69 3 2" xfId="14710"/>
    <cellStyle name="40% - Акцент3 69 3 2 2" xfId="14711"/>
    <cellStyle name="40% - Акцент3 69 3 3" xfId="14712"/>
    <cellStyle name="40% - Акцент3 69 4" xfId="14713"/>
    <cellStyle name="40% - Акцент3 69 4 2" xfId="14714"/>
    <cellStyle name="40% - Акцент3 69 5" xfId="14715"/>
    <cellStyle name="40% - Акцент3 7" xfId="14716"/>
    <cellStyle name="40% - Акцент3 7 2" xfId="14717"/>
    <cellStyle name="40% - Акцент3 7 2 2" xfId="14718"/>
    <cellStyle name="40% - Акцент3 7 2 2 2" xfId="14719"/>
    <cellStyle name="40% - Акцент3 7 2 2 2 2" xfId="14720"/>
    <cellStyle name="40% - Акцент3 7 2 2 3" xfId="14721"/>
    <cellStyle name="40% - Акцент3 7 2 3" xfId="14722"/>
    <cellStyle name="40% - Акцент3 7 2 3 2" xfId="14723"/>
    <cellStyle name="40% - Акцент3 7 2 3 2 2" xfId="14724"/>
    <cellStyle name="40% - Акцент3 7 2 3 3" xfId="14725"/>
    <cellStyle name="40% - Акцент3 7 2 4" xfId="14726"/>
    <cellStyle name="40% - Акцент3 7 2 4 2" xfId="14727"/>
    <cellStyle name="40% - Акцент3 7 2 5" xfId="14728"/>
    <cellStyle name="40% - Акцент3 7 3" xfId="14729"/>
    <cellStyle name="40% - Акцент3 7 3 2" xfId="14730"/>
    <cellStyle name="40% - Акцент3 7 3 2 2" xfId="14731"/>
    <cellStyle name="40% - Акцент3 7 3 2 2 2" xfId="14732"/>
    <cellStyle name="40% - Акцент3 7 3 2 3" xfId="14733"/>
    <cellStyle name="40% - Акцент3 7 3 3" xfId="14734"/>
    <cellStyle name="40% - Акцент3 7 3 3 2" xfId="14735"/>
    <cellStyle name="40% - Акцент3 7 3 3 2 2" xfId="14736"/>
    <cellStyle name="40% - Акцент3 7 3 3 3" xfId="14737"/>
    <cellStyle name="40% - Акцент3 7 3 4" xfId="14738"/>
    <cellStyle name="40% - Акцент3 7 3 4 2" xfId="14739"/>
    <cellStyle name="40% - Акцент3 7 3 5" xfId="14740"/>
    <cellStyle name="40% - Акцент3 7 4" xfId="14741"/>
    <cellStyle name="40% - Акцент3 7 4 2" xfId="14742"/>
    <cellStyle name="40% - Акцент3 7 4 2 2" xfId="14743"/>
    <cellStyle name="40% - Акцент3 7 4 2 2 2" xfId="14744"/>
    <cellStyle name="40% - Акцент3 7 4 2 3" xfId="14745"/>
    <cellStyle name="40% - Акцент3 7 4 3" xfId="14746"/>
    <cellStyle name="40% - Акцент3 7 4 3 2" xfId="14747"/>
    <cellStyle name="40% - Акцент3 7 4 3 2 2" xfId="14748"/>
    <cellStyle name="40% - Акцент3 7 4 3 3" xfId="14749"/>
    <cellStyle name="40% - Акцент3 7 4 4" xfId="14750"/>
    <cellStyle name="40% - Акцент3 7 4 4 2" xfId="14751"/>
    <cellStyle name="40% - Акцент3 7 4 5" xfId="14752"/>
    <cellStyle name="40% - Акцент3 7 5" xfId="14753"/>
    <cellStyle name="40% - Акцент3 7 5 2" xfId="14754"/>
    <cellStyle name="40% - Акцент3 7 5 2 2" xfId="14755"/>
    <cellStyle name="40% - Акцент3 7 5 2 2 2" xfId="14756"/>
    <cellStyle name="40% - Акцент3 7 5 2 3" xfId="14757"/>
    <cellStyle name="40% - Акцент3 7 5 3" xfId="14758"/>
    <cellStyle name="40% - Акцент3 7 5 3 2" xfId="14759"/>
    <cellStyle name="40% - Акцент3 7 5 3 2 2" xfId="14760"/>
    <cellStyle name="40% - Акцент3 7 5 3 3" xfId="14761"/>
    <cellStyle name="40% - Акцент3 7 5 4" xfId="14762"/>
    <cellStyle name="40% - Акцент3 7 5 4 2" xfId="14763"/>
    <cellStyle name="40% - Акцент3 7 5 5" xfId="14764"/>
    <cellStyle name="40% - Акцент3 7 6" xfId="14765"/>
    <cellStyle name="40% - Акцент3 7 6 2" xfId="14766"/>
    <cellStyle name="40% - Акцент3 7 6 2 2" xfId="14767"/>
    <cellStyle name="40% - Акцент3 7 6 3" xfId="14768"/>
    <cellStyle name="40% - Акцент3 7 7" xfId="14769"/>
    <cellStyle name="40% - Акцент3 7 7 2" xfId="14770"/>
    <cellStyle name="40% - Акцент3 7 7 2 2" xfId="14771"/>
    <cellStyle name="40% - Акцент3 7 7 3" xfId="14772"/>
    <cellStyle name="40% - Акцент3 7 8" xfId="14773"/>
    <cellStyle name="40% - Акцент3 7 8 2" xfId="14774"/>
    <cellStyle name="40% - Акцент3 7 9" xfId="14775"/>
    <cellStyle name="40% - Акцент3 70" xfId="14776"/>
    <cellStyle name="40% - Акцент3 70 2" xfId="14777"/>
    <cellStyle name="40% - Акцент3 70 2 2" xfId="14778"/>
    <cellStyle name="40% - Акцент3 70 2 2 2" xfId="14779"/>
    <cellStyle name="40% - Акцент3 70 2 3" xfId="14780"/>
    <cellStyle name="40% - Акцент3 70 3" xfId="14781"/>
    <cellStyle name="40% - Акцент3 70 3 2" xfId="14782"/>
    <cellStyle name="40% - Акцент3 70 3 2 2" xfId="14783"/>
    <cellStyle name="40% - Акцент3 70 3 3" xfId="14784"/>
    <cellStyle name="40% - Акцент3 70 4" xfId="14785"/>
    <cellStyle name="40% - Акцент3 70 4 2" xfId="14786"/>
    <cellStyle name="40% - Акцент3 70 5" xfId="14787"/>
    <cellStyle name="40% - Акцент3 71" xfId="14788"/>
    <cellStyle name="40% - Акцент3 71 2" xfId="14789"/>
    <cellStyle name="40% - Акцент3 71 2 2" xfId="14790"/>
    <cellStyle name="40% - Акцент3 71 2 2 2" xfId="14791"/>
    <cellStyle name="40% - Акцент3 71 2 3" xfId="14792"/>
    <cellStyle name="40% - Акцент3 71 3" xfId="14793"/>
    <cellStyle name="40% - Акцент3 71 3 2" xfId="14794"/>
    <cellStyle name="40% - Акцент3 71 3 2 2" xfId="14795"/>
    <cellStyle name="40% - Акцент3 71 3 3" xfId="14796"/>
    <cellStyle name="40% - Акцент3 71 4" xfId="14797"/>
    <cellStyle name="40% - Акцент3 71 4 2" xfId="14798"/>
    <cellStyle name="40% - Акцент3 71 5" xfId="14799"/>
    <cellStyle name="40% - Акцент3 72" xfId="14800"/>
    <cellStyle name="40% - Акцент3 72 2" xfId="14801"/>
    <cellStyle name="40% - Акцент3 72 2 2" xfId="14802"/>
    <cellStyle name="40% - Акцент3 72 2 2 2" xfId="14803"/>
    <cellStyle name="40% - Акцент3 72 2 3" xfId="14804"/>
    <cellStyle name="40% - Акцент3 72 3" xfId="14805"/>
    <cellStyle name="40% - Акцент3 72 3 2" xfId="14806"/>
    <cellStyle name="40% - Акцент3 72 3 2 2" xfId="14807"/>
    <cellStyle name="40% - Акцент3 72 3 3" xfId="14808"/>
    <cellStyle name="40% - Акцент3 72 4" xfId="14809"/>
    <cellStyle name="40% - Акцент3 72 4 2" xfId="14810"/>
    <cellStyle name="40% - Акцент3 72 5" xfId="14811"/>
    <cellStyle name="40% - Акцент3 73" xfId="14812"/>
    <cellStyle name="40% - Акцент3 73 2" xfId="14813"/>
    <cellStyle name="40% - Акцент3 73 2 2" xfId="14814"/>
    <cellStyle name="40% - Акцент3 73 2 2 2" xfId="14815"/>
    <cellStyle name="40% - Акцент3 73 2 3" xfId="14816"/>
    <cellStyle name="40% - Акцент3 73 3" xfId="14817"/>
    <cellStyle name="40% - Акцент3 73 3 2" xfId="14818"/>
    <cellStyle name="40% - Акцент3 73 3 2 2" xfId="14819"/>
    <cellStyle name="40% - Акцент3 73 3 3" xfId="14820"/>
    <cellStyle name="40% - Акцент3 73 4" xfId="14821"/>
    <cellStyle name="40% - Акцент3 73 4 2" xfId="14822"/>
    <cellStyle name="40% - Акцент3 73 5" xfId="14823"/>
    <cellStyle name="40% - Акцент3 74" xfId="14824"/>
    <cellStyle name="40% - Акцент3 74 2" xfId="14825"/>
    <cellStyle name="40% - Акцент3 74 2 2" xfId="14826"/>
    <cellStyle name="40% - Акцент3 74 2 2 2" xfId="14827"/>
    <cellStyle name="40% - Акцент3 74 2 3" xfId="14828"/>
    <cellStyle name="40% - Акцент3 74 3" xfId="14829"/>
    <cellStyle name="40% - Акцент3 74 3 2" xfId="14830"/>
    <cellStyle name="40% - Акцент3 74 3 2 2" xfId="14831"/>
    <cellStyle name="40% - Акцент3 74 3 3" xfId="14832"/>
    <cellStyle name="40% - Акцент3 74 4" xfId="14833"/>
    <cellStyle name="40% - Акцент3 74 4 2" xfId="14834"/>
    <cellStyle name="40% - Акцент3 74 5" xfId="14835"/>
    <cellStyle name="40% - Акцент3 75" xfId="14836"/>
    <cellStyle name="40% - Акцент3 75 2" xfId="14837"/>
    <cellStyle name="40% - Акцент3 75 2 2" xfId="14838"/>
    <cellStyle name="40% - Акцент3 75 2 2 2" xfId="14839"/>
    <cellStyle name="40% - Акцент3 75 2 3" xfId="14840"/>
    <cellStyle name="40% - Акцент3 75 3" xfId="14841"/>
    <cellStyle name="40% - Акцент3 75 3 2" xfId="14842"/>
    <cellStyle name="40% - Акцент3 75 3 2 2" xfId="14843"/>
    <cellStyle name="40% - Акцент3 75 3 3" xfId="14844"/>
    <cellStyle name="40% - Акцент3 75 4" xfId="14845"/>
    <cellStyle name="40% - Акцент3 75 4 2" xfId="14846"/>
    <cellStyle name="40% - Акцент3 75 5" xfId="14847"/>
    <cellStyle name="40% - Акцент3 76" xfId="14848"/>
    <cellStyle name="40% - Акцент3 76 2" xfId="14849"/>
    <cellStyle name="40% - Акцент3 76 2 2" xfId="14850"/>
    <cellStyle name="40% - Акцент3 76 2 2 2" xfId="14851"/>
    <cellStyle name="40% - Акцент3 76 2 3" xfId="14852"/>
    <cellStyle name="40% - Акцент3 76 3" xfId="14853"/>
    <cellStyle name="40% - Акцент3 76 3 2" xfId="14854"/>
    <cellStyle name="40% - Акцент3 76 3 2 2" xfId="14855"/>
    <cellStyle name="40% - Акцент3 76 3 3" xfId="14856"/>
    <cellStyle name="40% - Акцент3 76 4" xfId="14857"/>
    <cellStyle name="40% - Акцент3 76 4 2" xfId="14858"/>
    <cellStyle name="40% - Акцент3 76 5" xfId="14859"/>
    <cellStyle name="40% - Акцент3 77" xfId="14860"/>
    <cellStyle name="40% - Акцент3 77 2" xfId="14861"/>
    <cellStyle name="40% - Акцент3 77 2 2" xfId="14862"/>
    <cellStyle name="40% - Акцент3 77 2 2 2" xfId="14863"/>
    <cellStyle name="40% - Акцент3 77 2 3" xfId="14864"/>
    <cellStyle name="40% - Акцент3 77 3" xfId="14865"/>
    <cellStyle name="40% - Акцент3 77 3 2" xfId="14866"/>
    <cellStyle name="40% - Акцент3 77 3 2 2" xfId="14867"/>
    <cellStyle name="40% - Акцент3 77 3 3" xfId="14868"/>
    <cellStyle name="40% - Акцент3 77 4" xfId="14869"/>
    <cellStyle name="40% - Акцент3 77 4 2" xfId="14870"/>
    <cellStyle name="40% - Акцент3 77 5" xfId="14871"/>
    <cellStyle name="40% - Акцент3 78" xfId="14872"/>
    <cellStyle name="40% - Акцент3 78 2" xfId="14873"/>
    <cellStyle name="40% - Акцент3 78 2 2" xfId="14874"/>
    <cellStyle name="40% - Акцент3 78 2 2 2" xfId="14875"/>
    <cellStyle name="40% - Акцент3 78 2 3" xfId="14876"/>
    <cellStyle name="40% - Акцент3 78 3" xfId="14877"/>
    <cellStyle name="40% - Акцент3 78 3 2" xfId="14878"/>
    <cellStyle name="40% - Акцент3 78 3 2 2" xfId="14879"/>
    <cellStyle name="40% - Акцент3 78 3 3" xfId="14880"/>
    <cellStyle name="40% - Акцент3 78 4" xfId="14881"/>
    <cellStyle name="40% - Акцент3 78 4 2" xfId="14882"/>
    <cellStyle name="40% - Акцент3 78 5" xfId="14883"/>
    <cellStyle name="40% - Акцент3 79" xfId="14884"/>
    <cellStyle name="40% - Акцент3 79 2" xfId="14885"/>
    <cellStyle name="40% - Акцент3 79 2 2" xfId="14886"/>
    <cellStyle name="40% - Акцент3 79 2 2 2" xfId="14887"/>
    <cellStyle name="40% - Акцент3 79 2 3" xfId="14888"/>
    <cellStyle name="40% - Акцент3 79 3" xfId="14889"/>
    <cellStyle name="40% - Акцент3 79 3 2" xfId="14890"/>
    <cellStyle name="40% - Акцент3 79 3 2 2" xfId="14891"/>
    <cellStyle name="40% - Акцент3 79 3 3" xfId="14892"/>
    <cellStyle name="40% - Акцент3 79 4" xfId="14893"/>
    <cellStyle name="40% - Акцент3 79 4 2" xfId="14894"/>
    <cellStyle name="40% - Акцент3 79 5" xfId="14895"/>
    <cellStyle name="40% - Акцент3 8" xfId="14896"/>
    <cellStyle name="40% - Акцент3 8 2" xfId="14897"/>
    <cellStyle name="40% - Акцент3 8 2 2" xfId="14898"/>
    <cellStyle name="40% - Акцент3 8 2 2 2" xfId="14899"/>
    <cellStyle name="40% - Акцент3 8 2 2 2 2" xfId="14900"/>
    <cellStyle name="40% - Акцент3 8 2 2 3" xfId="14901"/>
    <cellStyle name="40% - Акцент3 8 2 3" xfId="14902"/>
    <cellStyle name="40% - Акцент3 8 2 3 2" xfId="14903"/>
    <cellStyle name="40% - Акцент3 8 2 3 2 2" xfId="14904"/>
    <cellStyle name="40% - Акцент3 8 2 3 3" xfId="14905"/>
    <cellStyle name="40% - Акцент3 8 2 4" xfId="14906"/>
    <cellStyle name="40% - Акцент3 8 2 4 2" xfId="14907"/>
    <cellStyle name="40% - Акцент3 8 2 5" xfId="14908"/>
    <cellStyle name="40% - Акцент3 8 3" xfId="14909"/>
    <cellStyle name="40% - Акцент3 8 3 2" xfId="14910"/>
    <cellStyle name="40% - Акцент3 8 3 2 2" xfId="14911"/>
    <cellStyle name="40% - Акцент3 8 3 2 2 2" xfId="14912"/>
    <cellStyle name="40% - Акцент3 8 3 2 3" xfId="14913"/>
    <cellStyle name="40% - Акцент3 8 3 3" xfId="14914"/>
    <cellStyle name="40% - Акцент3 8 3 3 2" xfId="14915"/>
    <cellStyle name="40% - Акцент3 8 3 3 2 2" xfId="14916"/>
    <cellStyle name="40% - Акцент3 8 3 3 3" xfId="14917"/>
    <cellStyle name="40% - Акцент3 8 3 4" xfId="14918"/>
    <cellStyle name="40% - Акцент3 8 3 4 2" xfId="14919"/>
    <cellStyle name="40% - Акцент3 8 3 5" xfId="14920"/>
    <cellStyle name="40% - Акцент3 8 4" xfId="14921"/>
    <cellStyle name="40% - Акцент3 8 4 2" xfId="14922"/>
    <cellStyle name="40% - Акцент3 8 4 2 2" xfId="14923"/>
    <cellStyle name="40% - Акцент3 8 4 2 2 2" xfId="14924"/>
    <cellStyle name="40% - Акцент3 8 4 2 3" xfId="14925"/>
    <cellStyle name="40% - Акцент3 8 4 3" xfId="14926"/>
    <cellStyle name="40% - Акцент3 8 4 3 2" xfId="14927"/>
    <cellStyle name="40% - Акцент3 8 4 3 2 2" xfId="14928"/>
    <cellStyle name="40% - Акцент3 8 4 3 3" xfId="14929"/>
    <cellStyle name="40% - Акцент3 8 4 4" xfId="14930"/>
    <cellStyle name="40% - Акцент3 8 4 4 2" xfId="14931"/>
    <cellStyle name="40% - Акцент3 8 4 5" xfId="14932"/>
    <cellStyle name="40% - Акцент3 8 5" xfId="14933"/>
    <cellStyle name="40% - Акцент3 8 5 2" xfId="14934"/>
    <cellStyle name="40% - Акцент3 8 5 2 2" xfId="14935"/>
    <cellStyle name="40% - Акцент3 8 5 2 2 2" xfId="14936"/>
    <cellStyle name="40% - Акцент3 8 5 2 3" xfId="14937"/>
    <cellStyle name="40% - Акцент3 8 5 3" xfId="14938"/>
    <cellStyle name="40% - Акцент3 8 5 3 2" xfId="14939"/>
    <cellStyle name="40% - Акцент3 8 5 3 2 2" xfId="14940"/>
    <cellStyle name="40% - Акцент3 8 5 3 3" xfId="14941"/>
    <cellStyle name="40% - Акцент3 8 5 4" xfId="14942"/>
    <cellStyle name="40% - Акцент3 8 5 4 2" xfId="14943"/>
    <cellStyle name="40% - Акцент3 8 5 5" xfId="14944"/>
    <cellStyle name="40% - Акцент3 8 6" xfId="14945"/>
    <cellStyle name="40% - Акцент3 8 6 2" xfId="14946"/>
    <cellStyle name="40% - Акцент3 8 6 2 2" xfId="14947"/>
    <cellStyle name="40% - Акцент3 8 6 3" xfId="14948"/>
    <cellStyle name="40% - Акцент3 8 7" xfId="14949"/>
    <cellStyle name="40% - Акцент3 8 7 2" xfId="14950"/>
    <cellStyle name="40% - Акцент3 8 7 2 2" xfId="14951"/>
    <cellStyle name="40% - Акцент3 8 7 3" xfId="14952"/>
    <cellStyle name="40% - Акцент3 8 8" xfId="14953"/>
    <cellStyle name="40% - Акцент3 8 8 2" xfId="14954"/>
    <cellStyle name="40% - Акцент3 8 9" xfId="14955"/>
    <cellStyle name="40% - Акцент3 80" xfId="14956"/>
    <cellStyle name="40% - Акцент3 80 2" xfId="14957"/>
    <cellStyle name="40% - Акцент3 80 2 2" xfId="14958"/>
    <cellStyle name="40% - Акцент3 80 2 2 2" xfId="14959"/>
    <cellStyle name="40% - Акцент3 80 2 3" xfId="14960"/>
    <cellStyle name="40% - Акцент3 80 3" xfId="14961"/>
    <cellStyle name="40% - Акцент3 80 3 2" xfId="14962"/>
    <cellStyle name="40% - Акцент3 80 3 2 2" xfId="14963"/>
    <cellStyle name="40% - Акцент3 80 3 3" xfId="14964"/>
    <cellStyle name="40% - Акцент3 80 4" xfId="14965"/>
    <cellStyle name="40% - Акцент3 80 4 2" xfId="14966"/>
    <cellStyle name="40% - Акцент3 80 5" xfId="14967"/>
    <cellStyle name="40% - Акцент3 81" xfId="14968"/>
    <cellStyle name="40% - Акцент3 81 2" xfId="14969"/>
    <cellStyle name="40% - Акцент3 81 2 2" xfId="14970"/>
    <cellStyle name="40% - Акцент3 81 2 2 2" xfId="14971"/>
    <cellStyle name="40% - Акцент3 81 2 3" xfId="14972"/>
    <cellStyle name="40% - Акцент3 81 3" xfId="14973"/>
    <cellStyle name="40% - Акцент3 81 3 2" xfId="14974"/>
    <cellStyle name="40% - Акцент3 81 3 2 2" xfId="14975"/>
    <cellStyle name="40% - Акцент3 81 3 3" xfId="14976"/>
    <cellStyle name="40% - Акцент3 81 4" xfId="14977"/>
    <cellStyle name="40% - Акцент3 81 4 2" xfId="14978"/>
    <cellStyle name="40% - Акцент3 81 5" xfId="14979"/>
    <cellStyle name="40% - Акцент3 82" xfId="14980"/>
    <cellStyle name="40% - Акцент3 82 2" xfId="14981"/>
    <cellStyle name="40% - Акцент3 82 2 2" xfId="14982"/>
    <cellStyle name="40% - Акцент3 82 2 2 2" xfId="14983"/>
    <cellStyle name="40% - Акцент3 82 2 3" xfId="14984"/>
    <cellStyle name="40% - Акцент3 82 3" xfId="14985"/>
    <cellStyle name="40% - Акцент3 82 3 2" xfId="14986"/>
    <cellStyle name="40% - Акцент3 82 3 2 2" xfId="14987"/>
    <cellStyle name="40% - Акцент3 82 3 3" xfId="14988"/>
    <cellStyle name="40% - Акцент3 82 4" xfId="14989"/>
    <cellStyle name="40% - Акцент3 82 4 2" xfId="14990"/>
    <cellStyle name="40% - Акцент3 82 5" xfId="14991"/>
    <cellStyle name="40% - Акцент3 83" xfId="14992"/>
    <cellStyle name="40% - Акцент3 83 2" xfId="14993"/>
    <cellStyle name="40% - Акцент3 83 2 2" xfId="14994"/>
    <cellStyle name="40% - Акцент3 83 2 2 2" xfId="14995"/>
    <cellStyle name="40% - Акцент3 83 2 3" xfId="14996"/>
    <cellStyle name="40% - Акцент3 83 3" xfId="14997"/>
    <cellStyle name="40% - Акцент3 83 3 2" xfId="14998"/>
    <cellStyle name="40% - Акцент3 83 3 2 2" xfId="14999"/>
    <cellStyle name="40% - Акцент3 83 3 3" xfId="15000"/>
    <cellStyle name="40% - Акцент3 83 4" xfId="15001"/>
    <cellStyle name="40% - Акцент3 83 4 2" xfId="15002"/>
    <cellStyle name="40% - Акцент3 83 5" xfId="15003"/>
    <cellStyle name="40% - Акцент3 84" xfId="15004"/>
    <cellStyle name="40% - Акцент3 84 2" xfId="15005"/>
    <cellStyle name="40% - Акцент3 84 2 2" xfId="15006"/>
    <cellStyle name="40% - Акцент3 84 2 2 2" xfId="15007"/>
    <cellStyle name="40% - Акцент3 84 2 3" xfId="15008"/>
    <cellStyle name="40% - Акцент3 84 3" xfId="15009"/>
    <cellStyle name="40% - Акцент3 84 3 2" xfId="15010"/>
    <cellStyle name="40% - Акцент3 84 3 2 2" xfId="15011"/>
    <cellStyle name="40% - Акцент3 84 3 3" xfId="15012"/>
    <cellStyle name="40% - Акцент3 84 4" xfId="15013"/>
    <cellStyle name="40% - Акцент3 84 4 2" xfId="15014"/>
    <cellStyle name="40% - Акцент3 84 5" xfId="15015"/>
    <cellStyle name="40% - Акцент3 85" xfId="15016"/>
    <cellStyle name="40% - Акцент3 85 2" xfId="15017"/>
    <cellStyle name="40% - Акцент3 85 2 2" xfId="15018"/>
    <cellStyle name="40% - Акцент3 85 2 2 2" xfId="15019"/>
    <cellStyle name="40% - Акцент3 85 2 3" xfId="15020"/>
    <cellStyle name="40% - Акцент3 85 3" xfId="15021"/>
    <cellStyle name="40% - Акцент3 85 3 2" xfId="15022"/>
    <cellStyle name="40% - Акцент3 85 3 2 2" xfId="15023"/>
    <cellStyle name="40% - Акцент3 85 3 3" xfId="15024"/>
    <cellStyle name="40% - Акцент3 85 4" xfId="15025"/>
    <cellStyle name="40% - Акцент3 85 4 2" xfId="15026"/>
    <cellStyle name="40% - Акцент3 85 5" xfId="15027"/>
    <cellStyle name="40% - Акцент3 86" xfId="15028"/>
    <cellStyle name="40% - Акцент3 86 2" xfId="15029"/>
    <cellStyle name="40% - Акцент3 86 2 2" xfId="15030"/>
    <cellStyle name="40% - Акцент3 86 2 2 2" xfId="15031"/>
    <cellStyle name="40% - Акцент3 86 2 3" xfId="15032"/>
    <cellStyle name="40% - Акцент3 86 3" xfId="15033"/>
    <cellStyle name="40% - Акцент3 86 3 2" xfId="15034"/>
    <cellStyle name="40% - Акцент3 86 3 2 2" xfId="15035"/>
    <cellStyle name="40% - Акцент3 86 3 3" xfId="15036"/>
    <cellStyle name="40% - Акцент3 86 4" xfId="15037"/>
    <cellStyle name="40% - Акцент3 86 4 2" xfId="15038"/>
    <cellStyle name="40% - Акцент3 86 5" xfId="15039"/>
    <cellStyle name="40% - Акцент3 87" xfId="15040"/>
    <cellStyle name="40% - Акцент3 87 2" xfId="15041"/>
    <cellStyle name="40% - Акцент3 87 2 2" xfId="15042"/>
    <cellStyle name="40% - Акцент3 87 2 2 2" xfId="15043"/>
    <cellStyle name="40% - Акцент3 87 2 3" xfId="15044"/>
    <cellStyle name="40% - Акцент3 87 3" xfId="15045"/>
    <cellStyle name="40% - Акцент3 87 3 2" xfId="15046"/>
    <cellStyle name="40% - Акцент3 87 3 2 2" xfId="15047"/>
    <cellStyle name="40% - Акцент3 87 3 3" xfId="15048"/>
    <cellStyle name="40% - Акцент3 87 4" xfId="15049"/>
    <cellStyle name="40% - Акцент3 87 4 2" xfId="15050"/>
    <cellStyle name="40% - Акцент3 87 5" xfId="15051"/>
    <cellStyle name="40% - Акцент3 88" xfId="15052"/>
    <cellStyle name="40% - Акцент3 88 2" xfId="15053"/>
    <cellStyle name="40% - Акцент3 88 2 2" xfId="15054"/>
    <cellStyle name="40% - Акцент3 88 3" xfId="15055"/>
    <cellStyle name="40% - Акцент3 89" xfId="15056"/>
    <cellStyle name="40% - Акцент3 89 2" xfId="15057"/>
    <cellStyle name="40% - Акцент3 89 2 2" xfId="15058"/>
    <cellStyle name="40% - Акцент3 89 3" xfId="15059"/>
    <cellStyle name="40% - Акцент3 9" xfId="15060"/>
    <cellStyle name="40% - Акцент3 9 2" xfId="15061"/>
    <cellStyle name="40% - Акцент3 9 2 2" xfId="15062"/>
    <cellStyle name="40% - Акцент3 9 2 2 2" xfId="15063"/>
    <cellStyle name="40% - Акцент3 9 2 2 2 2" xfId="15064"/>
    <cellStyle name="40% - Акцент3 9 2 2 3" xfId="15065"/>
    <cellStyle name="40% - Акцент3 9 2 3" xfId="15066"/>
    <cellStyle name="40% - Акцент3 9 2 3 2" xfId="15067"/>
    <cellStyle name="40% - Акцент3 9 2 3 2 2" xfId="15068"/>
    <cellStyle name="40% - Акцент3 9 2 3 3" xfId="15069"/>
    <cellStyle name="40% - Акцент3 9 2 4" xfId="15070"/>
    <cellStyle name="40% - Акцент3 9 2 4 2" xfId="15071"/>
    <cellStyle name="40% - Акцент3 9 2 5" xfId="15072"/>
    <cellStyle name="40% - Акцент3 9 3" xfId="15073"/>
    <cellStyle name="40% - Акцент3 9 3 2" xfId="15074"/>
    <cellStyle name="40% - Акцент3 9 3 2 2" xfId="15075"/>
    <cellStyle name="40% - Акцент3 9 3 2 2 2" xfId="15076"/>
    <cellStyle name="40% - Акцент3 9 3 2 3" xfId="15077"/>
    <cellStyle name="40% - Акцент3 9 3 3" xfId="15078"/>
    <cellStyle name="40% - Акцент3 9 3 3 2" xfId="15079"/>
    <cellStyle name="40% - Акцент3 9 3 3 2 2" xfId="15080"/>
    <cellStyle name="40% - Акцент3 9 3 3 3" xfId="15081"/>
    <cellStyle name="40% - Акцент3 9 3 4" xfId="15082"/>
    <cellStyle name="40% - Акцент3 9 3 4 2" xfId="15083"/>
    <cellStyle name="40% - Акцент3 9 3 5" xfId="15084"/>
    <cellStyle name="40% - Акцент3 9 4" xfId="15085"/>
    <cellStyle name="40% - Акцент3 9 4 2" xfId="15086"/>
    <cellStyle name="40% - Акцент3 9 4 2 2" xfId="15087"/>
    <cellStyle name="40% - Акцент3 9 4 2 2 2" xfId="15088"/>
    <cellStyle name="40% - Акцент3 9 4 2 3" xfId="15089"/>
    <cellStyle name="40% - Акцент3 9 4 3" xfId="15090"/>
    <cellStyle name="40% - Акцент3 9 4 3 2" xfId="15091"/>
    <cellStyle name="40% - Акцент3 9 4 3 2 2" xfId="15092"/>
    <cellStyle name="40% - Акцент3 9 4 3 3" xfId="15093"/>
    <cellStyle name="40% - Акцент3 9 4 4" xfId="15094"/>
    <cellStyle name="40% - Акцент3 9 4 4 2" xfId="15095"/>
    <cellStyle name="40% - Акцент3 9 4 5" xfId="15096"/>
    <cellStyle name="40% - Акцент3 9 5" xfId="15097"/>
    <cellStyle name="40% - Акцент3 9 5 2" xfId="15098"/>
    <cellStyle name="40% - Акцент3 9 5 2 2" xfId="15099"/>
    <cellStyle name="40% - Акцент3 9 5 2 2 2" xfId="15100"/>
    <cellStyle name="40% - Акцент3 9 5 2 3" xfId="15101"/>
    <cellStyle name="40% - Акцент3 9 5 3" xfId="15102"/>
    <cellStyle name="40% - Акцент3 9 5 3 2" xfId="15103"/>
    <cellStyle name="40% - Акцент3 9 5 3 2 2" xfId="15104"/>
    <cellStyle name="40% - Акцент3 9 5 3 3" xfId="15105"/>
    <cellStyle name="40% - Акцент3 9 5 4" xfId="15106"/>
    <cellStyle name="40% - Акцент3 9 5 4 2" xfId="15107"/>
    <cellStyle name="40% - Акцент3 9 5 5" xfId="15108"/>
    <cellStyle name="40% - Акцент3 9 6" xfId="15109"/>
    <cellStyle name="40% - Акцент3 9 6 2" xfId="15110"/>
    <cellStyle name="40% - Акцент3 9 6 2 2" xfId="15111"/>
    <cellStyle name="40% - Акцент3 9 6 3" xfId="15112"/>
    <cellStyle name="40% - Акцент3 9 7" xfId="15113"/>
    <cellStyle name="40% - Акцент3 9 7 2" xfId="15114"/>
    <cellStyle name="40% - Акцент3 9 7 2 2" xfId="15115"/>
    <cellStyle name="40% - Акцент3 9 7 3" xfId="15116"/>
    <cellStyle name="40% - Акцент3 9 8" xfId="15117"/>
    <cellStyle name="40% - Акцент3 9 8 2" xfId="15118"/>
    <cellStyle name="40% - Акцент3 9 9" xfId="15119"/>
    <cellStyle name="40% - Акцент3 90" xfId="15120"/>
    <cellStyle name="40% - Акцент3 90 2" xfId="15121"/>
    <cellStyle name="40% - Акцент3 90 2 2" xfId="15122"/>
    <cellStyle name="40% - Акцент3 90 3" xfId="15123"/>
    <cellStyle name="40% - Акцент3 91" xfId="15124"/>
    <cellStyle name="40% - Акцент3 91 2" xfId="15125"/>
    <cellStyle name="40% - Акцент3 91 2 2" xfId="15126"/>
    <cellStyle name="40% - Акцент3 91 3" xfId="15127"/>
    <cellStyle name="40% - Акцент3 92" xfId="15128"/>
    <cellStyle name="40% - Акцент3 92 2" xfId="15129"/>
    <cellStyle name="40% - Акцент3 92 2 2" xfId="15130"/>
    <cellStyle name="40% - Акцент3 92 3" xfId="15131"/>
    <cellStyle name="40% - Акцент3 93" xfId="15132"/>
    <cellStyle name="40% - Акцент3 93 2" xfId="15133"/>
    <cellStyle name="40% - Акцент3 93 2 2" xfId="15134"/>
    <cellStyle name="40% - Акцент3 93 3" xfId="15135"/>
    <cellStyle name="40% - Акцент3 94" xfId="15136"/>
    <cellStyle name="40% - Акцент3 94 2" xfId="15137"/>
    <cellStyle name="40% - Акцент3 94 2 2" xfId="15138"/>
    <cellStyle name="40% - Акцент3 94 3" xfId="15139"/>
    <cellStyle name="40% - Акцент3 95" xfId="15140"/>
    <cellStyle name="40% - Акцент3 95 2" xfId="15141"/>
    <cellStyle name="40% - Акцент3 95 2 2" xfId="15142"/>
    <cellStyle name="40% - Акцент3 95 3" xfId="15143"/>
    <cellStyle name="40% - Акцент3 96" xfId="15144"/>
    <cellStyle name="40% - Акцент3 96 2" xfId="15145"/>
    <cellStyle name="40% - Акцент3 96 2 2" xfId="15146"/>
    <cellStyle name="40% - Акцент3 96 3" xfId="15147"/>
    <cellStyle name="40% - Акцент3 97" xfId="15148"/>
    <cellStyle name="40% - Акцент3 97 2" xfId="15149"/>
    <cellStyle name="40% - Акцент3 97 2 2" xfId="15150"/>
    <cellStyle name="40% - Акцент3 97 3" xfId="15151"/>
    <cellStyle name="40% - Акцент3 98" xfId="15152"/>
    <cellStyle name="40% - Акцент3 98 2" xfId="15153"/>
    <cellStyle name="40% - Акцент3 98 2 2" xfId="15154"/>
    <cellStyle name="40% - Акцент3 98 3" xfId="15155"/>
    <cellStyle name="40% - Акцент3 99" xfId="15156"/>
    <cellStyle name="40% - Акцент3 99 2" xfId="15157"/>
    <cellStyle name="40% - Акцент3 99 2 2" xfId="15158"/>
    <cellStyle name="40% - Акцент3 99 3" xfId="15159"/>
    <cellStyle name="40% - Акцент4" xfId="15160" builtinId="43" customBuiltin="1"/>
    <cellStyle name="40% - Акцент4 10" xfId="15161"/>
    <cellStyle name="40% - Акцент4 10 2" xfId="15162"/>
    <cellStyle name="40% - Акцент4 10 2 2" xfId="15163"/>
    <cellStyle name="40% - Акцент4 10 2 2 2" xfId="15164"/>
    <cellStyle name="40% - Акцент4 10 2 3" xfId="15165"/>
    <cellStyle name="40% - Акцент4 10 3" xfId="15166"/>
    <cellStyle name="40% - Акцент4 10 3 2" xfId="15167"/>
    <cellStyle name="40% - Акцент4 10 3 2 2" xfId="15168"/>
    <cellStyle name="40% - Акцент4 10 3 3" xfId="15169"/>
    <cellStyle name="40% - Акцент4 10 4" xfId="15170"/>
    <cellStyle name="40% - Акцент4 10 4 2" xfId="15171"/>
    <cellStyle name="40% - Акцент4 10 5" xfId="15172"/>
    <cellStyle name="40% - Акцент4 100" xfId="15173"/>
    <cellStyle name="40% - Акцент4 100 2" xfId="15174"/>
    <cellStyle name="40% - Акцент4 100 2 2" xfId="15175"/>
    <cellStyle name="40% - Акцент4 100 3" xfId="15176"/>
    <cellStyle name="40% - Акцент4 101" xfId="15177"/>
    <cellStyle name="40% - Акцент4 101 2" xfId="15178"/>
    <cellStyle name="40% - Акцент4 101 2 2" xfId="15179"/>
    <cellStyle name="40% - Акцент4 101 3" xfId="15180"/>
    <cellStyle name="40% - Акцент4 102" xfId="15181"/>
    <cellStyle name="40% - Акцент4 102 2" xfId="15182"/>
    <cellStyle name="40% - Акцент4 102 2 2" xfId="15183"/>
    <cellStyle name="40% - Акцент4 102 3" xfId="15184"/>
    <cellStyle name="40% - Акцент4 103" xfId="15185"/>
    <cellStyle name="40% - Акцент4 103 2" xfId="15186"/>
    <cellStyle name="40% - Акцент4 103 2 2" xfId="15187"/>
    <cellStyle name="40% - Акцент4 103 3" xfId="15188"/>
    <cellStyle name="40% - Акцент4 104" xfId="15189"/>
    <cellStyle name="40% - Акцент4 104 2" xfId="15190"/>
    <cellStyle name="40% - Акцент4 104 2 2" xfId="15191"/>
    <cellStyle name="40% - Акцент4 104 3" xfId="15192"/>
    <cellStyle name="40% - Акцент4 105" xfId="15193"/>
    <cellStyle name="40% - Акцент4 105 2" xfId="15194"/>
    <cellStyle name="40% - Акцент4 105 2 2" xfId="15195"/>
    <cellStyle name="40% - Акцент4 105 3" xfId="15196"/>
    <cellStyle name="40% - Акцент4 106" xfId="15197"/>
    <cellStyle name="40% - Акцент4 106 2" xfId="15198"/>
    <cellStyle name="40% - Акцент4 106 2 2" xfId="15199"/>
    <cellStyle name="40% - Акцент4 106 3" xfId="15200"/>
    <cellStyle name="40% - Акцент4 107" xfId="15201"/>
    <cellStyle name="40% - Акцент4 107 2" xfId="15202"/>
    <cellStyle name="40% - Акцент4 107 2 2" xfId="15203"/>
    <cellStyle name="40% - Акцент4 107 3" xfId="15204"/>
    <cellStyle name="40% - Акцент4 108" xfId="15205"/>
    <cellStyle name="40% - Акцент4 108 2" xfId="15206"/>
    <cellStyle name="40% - Акцент4 108 2 2" xfId="15207"/>
    <cellStyle name="40% - Акцент4 108 3" xfId="15208"/>
    <cellStyle name="40% - Акцент4 109" xfId="15209"/>
    <cellStyle name="40% - Акцент4 109 2" xfId="15210"/>
    <cellStyle name="40% - Акцент4 109 2 2" xfId="15211"/>
    <cellStyle name="40% - Акцент4 109 3" xfId="15212"/>
    <cellStyle name="40% - Акцент4 11" xfId="15213"/>
    <cellStyle name="40% - Акцент4 11 2" xfId="15214"/>
    <cellStyle name="40% - Акцент4 11 2 2" xfId="15215"/>
    <cellStyle name="40% - Акцент4 11 2 2 2" xfId="15216"/>
    <cellStyle name="40% - Акцент4 11 2 3" xfId="15217"/>
    <cellStyle name="40% - Акцент4 11 3" xfId="15218"/>
    <cellStyle name="40% - Акцент4 11 3 2" xfId="15219"/>
    <cellStyle name="40% - Акцент4 11 3 2 2" xfId="15220"/>
    <cellStyle name="40% - Акцент4 11 3 3" xfId="15221"/>
    <cellStyle name="40% - Акцент4 11 4" xfId="15222"/>
    <cellStyle name="40% - Акцент4 11 4 2" xfId="15223"/>
    <cellStyle name="40% - Акцент4 11 5" xfId="15224"/>
    <cellStyle name="40% - Акцент4 110" xfId="15225"/>
    <cellStyle name="40% - Акцент4 110 2" xfId="15226"/>
    <cellStyle name="40% - Акцент4 110 2 2" xfId="15227"/>
    <cellStyle name="40% - Акцент4 110 3" xfId="15228"/>
    <cellStyle name="40% - Акцент4 111" xfId="15229"/>
    <cellStyle name="40% - Акцент4 111 2" xfId="15230"/>
    <cellStyle name="40% - Акцент4 111 2 2" xfId="15231"/>
    <cellStyle name="40% - Акцент4 111 3" xfId="15232"/>
    <cellStyle name="40% - Акцент4 112" xfId="15233"/>
    <cellStyle name="40% - Акцент4 112 2" xfId="15234"/>
    <cellStyle name="40% - Акцент4 112 2 2" xfId="15235"/>
    <cellStyle name="40% - Акцент4 112 3" xfId="15236"/>
    <cellStyle name="40% - Акцент4 113" xfId="15237"/>
    <cellStyle name="40% - Акцент4 113 2" xfId="15238"/>
    <cellStyle name="40% - Акцент4 113 2 2" xfId="15239"/>
    <cellStyle name="40% - Акцент4 113 3" xfId="15240"/>
    <cellStyle name="40% - Акцент4 114" xfId="15241"/>
    <cellStyle name="40% - Акцент4 114 2" xfId="15242"/>
    <cellStyle name="40% - Акцент4 114 2 2" xfId="15243"/>
    <cellStyle name="40% - Акцент4 114 3" xfId="15244"/>
    <cellStyle name="40% - Акцент4 115" xfId="15245"/>
    <cellStyle name="40% - Акцент4 115 2" xfId="15246"/>
    <cellStyle name="40% - Акцент4 115 2 2" xfId="15247"/>
    <cellStyle name="40% - Акцент4 115 3" xfId="15248"/>
    <cellStyle name="40% - Акцент4 116" xfId="15249"/>
    <cellStyle name="40% - Акцент4 116 2" xfId="15250"/>
    <cellStyle name="40% - Акцент4 116 2 2" xfId="15251"/>
    <cellStyle name="40% - Акцент4 116 3" xfId="15252"/>
    <cellStyle name="40% - Акцент4 117" xfId="15253"/>
    <cellStyle name="40% - Акцент4 117 2" xfId="15254"/>
    <cellStyle name="40% - Акцент4 117 2 2" xfId="15255"/>
    <cellStyle name="40% - Акцент4 117 3" xfId="15256"/>
    <cellStyle name="40% - Акцент4 118" xfId="15257"/>
    <cellStyle name="40% - Акцент4 118 2" xfId="15258"/>
    <cellStyle name="40% - Акцент4 118 2 2" xfId="15259"/>
    <cellStyle name="40% - Акцент4 118 3" xfId="15260"/>
    <cellStyle name="40% - Акцент4 119" xfId="15261"/>
    <cellStyle name="40% - Акцент4 119 2" xfId="15262"/>
    <cellStyle name="40% - Акцент4 119 2 2" xfId="15263"/>
    <cellStyle name="40% - Акцент4 119 3" xfId="15264"/>
    <cellStyle name="40% - Акцент4 12" xfId="15265"/>
    <cellStyle name="40% - Акцент4 12 2" xfId="15266"/>
    <cellStyle name="40% - Акцент4 12 2 2" xfId="15267"/>
    <cellStyle name="40% - Акцент4 12 2 2 2" xfId="15268"/>
    <cellStyle name="40% - Акцент4 12 2 3" xfId="15269"/>
    <cellStyle name="40% - Акцент4 12 3" xfId="15270"/>
    <cellStyle name="40% - Акцент4 12 3 2" xfId="15271"/>
    <cellStyle name="40% - Акцент4 12 3 2 2" xfId="15272"/>
    <cellStyle name="40% - Акцент4 12 3 3" xfId="15273"/>
    <cellStyle name="40% - Акцент4 12 4" xfId="15274"/>
    <cellStyle name="40% - Акцент4 12 4 2" xfId="15275"/>
    <cellStyle name="40% - Акцент4 12 5" xfId="15276"/>
    <cellStyle name="40% - Акцент4 120" xfId="15277"/>
    <cellStyle name="40% - Акцент4 120 2" xfId="15278"/>
    <cellStyle name="40% - Акцент4 120 2 2" xfId="15279"/>
    <cellStyle name="40% - Акцент4 120 3" xfId="15280"/>
    <cellStyle name="40% - Акцент4 121" xfId="15281"/>
    <cellStyle name="40% - Акцент4 121 2" xfId="15282"/>
    <cellStyle name="40% - Акцент4 121 2 2" xfId="15283"/>
    <cellStyle name="40% - Акцент4 121 3" xfId="15284"/>
    <cellStyle name="40% - Акцент4 122" xfId="15285"/>
    <cellStyle name="40% - Акцент4 122 2" xfId="15286"/>
    <cellStyle name="40% - Акцент4 122 2 2" xfId="15287"/>
    <cellStyle name="40% - Акцент4 122 3" xfId="15288"/>
    <cellStyle name="40% - Акцент4 123" xfId="15289"/>
    <cellStyle name="40% - Акцент4 123 2" xfId="15290"/>
    <cellStyle name="40% - Акцент4 123 2 2" xfId="15291"/>
    <cellStyle name="40% - Акцент4 123 3" xfId="15292"/>
    <cellStyle name="40% - Акцент4 124" xfId="15293"/>
    <cellStyle name="40% - Акцент4 124 2" xfId="15294"/>
    <cellStyle name="40% - Акцент4 124 2 2" xfId="15295"/>
    <cellStyle name="40% - Акцент4 124 3" xfId="15296"/>
    <cellStyle name="40% - Акцент4 125" xfId="15297"/>
    <cellStyle name="40% - Акцент4 125 2" xfId="15298"/>
    <cellStyle name="40% - Акцент4 125 2 2" xfId="15299"/>
    <cellStyle name="40% - Акцент4 125 3" xfId="15300"/>
    <cellStyle name="40% - Акцент4 126" xfId="15301"/>
    <cellStyle name="40% - Акцент4 126 2" xfId="15302"/>
    <cellStyle name="40% - Акцент4 126 2 2" xfId="15303"/>
    <cellStyle name="40% - Акцент4 126 3" xfId="15304"/>
    <cellStyle name="40% - Акцент4 127" xfId="15305"/>
    <cellStyle name="40% - Акцент4 127 2" xfId="15306"/>
    <cellStyle name="40% - Акцент4 127 2 2" xfId="15307"/>
    <cellStyle name="40% - Акцент4 127 3" xfId="15308"/>
    <cellStyle name="40% - Акцент4 128" xfId="15309"/>
    <cellStyle name="40% - Акцент4 128 2" xfId="15310"/>
    <cellStyle name="40% - Акцент4 128 2 2" xfId="15311"/>
    <cellStyle name="40% - Акцент4 128 3" xfId="15312"/>
    <cellStyle name="40% - Акцент4 129" xfId="15313"/>
    <cellStyle name="40% - Акцент4 129 2" xfId="15314"/>
    <cellStyle name="40% - Акцент4 129 2 2" xfId="15315"/>
    <cellStyle name="40% - Акцент4 129 3" xfId="15316"/>
    <cellStyle name="40% - Акцент4 13" xfId="15317"/>
    <cellStyle name="40% - Акцент4 13 2" xfId="15318"/>
    <cellStyle name="40% - Акцент4 13 2 2" xfId="15319"/>
    <cellStyle name="40% - Акцент4 13 2 2 2" xfId="15320"/>
    <cellStyle name="40% - Акцент4 13 2 3" xfId="15321"/>
    <cellStyle name="40% - Акцент4 13 3" xfId="15322"/>
    <cellStyle name="40% - Акцент4 13 3 2" xfId="15323"/>
    <cellStyle name="40% - Акцент4 13 3 2 2" xfId="15324"/>
    <cellStyle name="40% - Акцент4 13 3 3" xfId="15325"/>
    <cellStyle name="40% - Акцент4 13 4" xfId="15326"/>
    <cellStyle name="40% - Акцент4 13 4 2" xfId="15327"/>
    <cellStyle name="40% - Акцент4 13 5" xfId="15328"/>
    <cellStyle name="40% - Акцент4 130" xfId="15329"/>
    <cellStyle name="40% - Акцент4 130 2" xfId="15330"/>
    <cellStyle name="40% - Акцент4 130 2 2" xfId="15331"/>
    <cellStyle name="40% - Акцент4 130 3" xfId="15332"/>
    <cellStyle name="40% - Акцент4 131" xfId="15333"/>
    <cellStyle name="40% - Акцент4 131 2" xfId="15334"/>
    <cellStyle name="40% - Акцент4 131 2 2" xfId="15335"/>
    <cellStyle name="40% - Акцент4 131 3" xfId="15336"/>
    <cellStyle name="40% - Акцент4 132" xfId="15337"/>
    <cellStyle name="40% - Акцент4 132 2" xfId="15338"/>
    <cellStyle name="40% - Акцент4 132 2 2" xfId="15339"/>
    <cellStyle name="40% - Акцент4 132 3" xfId="15340"/>
    <cellStyle name="40% - Акцент4 133" xfId="15341"/>
    <cellStyle name="40% - Акцент4 133 2" xfId="15342"/>
    <cellStyle name="40% - Акцент4 133 2 2" xfId="15343"/>
    <cellStyle name="40% - Акцент4 133 3" xfId="15344"/>
    <cellStyle name="40% - Акцент4 134" xfId="15345"/>
    <cellStyle name="40% - Акцент4 134 2" xfId="15346"/>
    <cellStyle name="40% - Акцент4 134 2 2" xfId="15347"/>
    <cellStyle name="40% - Акцент4 134 3" xfId="15348"/>
    <cellStyle name="40% - Акцент4 135" xfId="15349"/>
    <cellStyle name="40% - Акцент4 135 2" xfId="15350"/>
    <cellStyle name="40% - Акцент4 135 2 2" xfId="15351"/>
    <cellStyle name="40% - Акцент4 135 3" xfId="15352"/>
    <cellStyle name="40% - Акцент4 136" xfId="15353"/>
    <cellStyle name="40% - Акцент4 136 2" xfId="15354"/>
    <cellStyle name="40% - Акцент4 136 2 2" xfId="15355"/>
    <cellStyle name="40% - Акцент4 136 3" xfId="15356"/>
    <cellStyle name="40% - Акцент4 137" xfId="15357"/>
    <cellStyle name="40% - Акцент4 138" xfId="15358"/>
    <cellStyle name="40% - Акцент4 14" xfId="15359"/>
    <cellStyle name="40% - Акцент4 14 2" xfId="15360"/>
    <cellStyle name="40% - Акцент4 14 2 2" xfId="15361"/>
    <cellStyle name="40% - Акцент4 14 2 2 2" xfId="15362"/>
    <cellStyle name="40% - Акцент4 14 2 3" xfId="15363"/>
    <cellStyle name="40% - Акцент4 14 3" xfId="15364"/>
    <cellStyle name="40% - Акцент4 14 3 2" xfId="15365"/>
    <cellStyle name="40% - Акцент4 14 3 2 2" xfId="15366"/>
    <cellStyle name="40% - Акцент4 14 3 3" xfId="15367"/>
    <cellStyle name="40% - Акцент4 14 4" xfId="15368"/>
    <cellStyle name="40% - Акцент4 14 4 2" xfId="15369"/>
    <cellStyle name="40% - Акцент4 14 5" xfId="15370"/>
    <cellStyle name="40% - Акцент4 15" xfId="15371"/>
    <cellStyle name="40% - Акцент4 15 2" xfId="15372"/>
    <cellStyle name="40% - Акцент4 15 2 2" xfId="15373"/>
    <cellStyle name="40% - Акцент4 15 2 2 2" xfId="15374"/>
    <cellStyle name="40% - Акцент4 15 2 3" xfId="15375"/>
    <cellStyle name="40% - Акцент4 15 3" xfId="15376"/>
    <cellStyle name="40% - Акцент4 15 3 2" xfId="15377"/>
    <cellStyle name="40% - Акцент4 15 3 2 2" xfId="15378"/>
    <cellStyle name="40% - Акцент4 15 3 3" xfId="15379"/>
    <cellStyle name="40% - Акцент4 15 4" xfId="15380"/>
    <cellStyle name="40% - Акцент4 15 4 2" xfId="15381"/>
    <cellStyle name="40% - Акцент4 15 5" xfId="15382"/>
    <cellStyle name="40% - Акцент4 16" xfId="15383"/>
    <cellStyle name="40% - Акцент4 16 2" xfId="15384"/>
    <cellStyle name="40% - Акцент4 16 2 2" xfId="15385"/>
    <cellStyle name="40% - Акцент4 16 2 2 2" xfId="15386"/>
    <cellStyle name="40% - Акцент4 16 2 3" xfId="15387"/>
    <cellStyle name="40% - Акцент4 16 3" xfId="15388"/>
    <cellStyle name="40% - Акцент4 16 3 2" xfId="15389"/>
    <cellStyle name="40% - Акцент4 16 3 2 2" xfId="15390"/>
    <cellStyle name="40% - Акцент4 16 3 3" xfId="15391"/>
    <cellStyle name="40% - Акцент4 16 4" xfId="15392"/>
    <cellStyle name="40% - Акцент4 16 4 2" xfId="15393"/>
    <cellStyle name="40% - Акцент4 16 5" xfId="15394"/>
    <cellStyle name="40% - Акцент4 17" xfId="15395"/>
    <cellStyle name="40% - Акцент4 17 2" xfId="15396"/>
    <cellStyle name="40% - Акцент4 17 2 2" xfId="15397"/>
    <cellStyle name="40% - Акцент4 17 2 2 2" xfId="15398"/>
    <cellStyle name="40% - Акцент4 17 2 3" xfId="15399"/>
    <cellStyle name="40% - Акцент4 17 3" xfId="15400"/>
    <cellStyle name="40% - Акцент4 17 3 2" xfId="15401"/>
    <cellStyle name="40% - Акцент4 17 3 2 2" xfId="15402"/>
    <cellStyle name="40% - Акцент4 17 3 3" xfId="15403"/>
    <cellStyle name="40% - Акцент4 17 4" xfId="15404"/>
    <cellStyle name="40% - Акцент4 17 4 2" xfId="15405"/>
    <cellStyle name="40% - Акцент4 17 5" xfId="15406"/>
    <cellStyle name="40% - Акцент4 18" xfId="15407"/>
    <cellStyle name="40% - Акцент4 18 2" xfId="15408"/>
    <cellStyle name="40% - Акцент4 18 2 2" xfId="15409"/>
    <cellStyle name="40% - Акцент4 18 2 2 2" xfId="15410"/>
    <cellStyle name="40% - Акцент4 18 2 3" xfId="15411"/>
    <cellStyle name="40% - Акцент4 18 3" xfId="15412"/>
    <cellStyle name="40% - Акцент4 18 3 2" xfId="15413"/>
    <cellStyle name="40% - Акцент4 18 3 2 2" xfId="15414"/>
    <cellStyle name="40% - Акцент4 18 3 3" xfId="15415"/>
    <cellStyle name="40% - Акцент4 18 4" xfId="15416"/>
    <cellStyle name="40% - Акцент4 18 4 2" xfId="15417"/>
    <cellStyle name="40% - Акцент4 18 5" xfId="15418"/>
    <cellStyle name="40% - Акцент4 19" xfId="15419"/>
    <cellStyle name="40% - Акцент4 19 2" xfId="15420"/>
    <cellStyle name="40% - Акцент4 19 2 2" xfId="15421"/>
    <cellStyle name="40% - Акцент4 19 2 2 2" xfId="15422"/>
    <cellStyle name="40% - Акцент4 19 2 3" xfId="15423"/>
    <cellStyle name="40% - Акцент4 19 3" xfId="15424"/>
    <cellStyle name="40% - Акцент4 19 3 2" xfId="15425"/>
    <cellStyle name="40% - Акцент4 19 3 2 2" xfId="15426"/>
    <cellStyle name="40% - Акцент4 19 3 3" xfId="15427"/>
    <cellStyle name="40% - Акцент4 19 4" xfId="15428"/>
    <cellStyle name="40% - Акцент4 19 4 2" xfId="15429"/>
    <cellStyle name="40% - Акцент4 19 5" xfId="15430"/>
    <cellStyle name="40% - Акцент4 2" xfId="15431"/>
    <cellStyle name="40% - Акцент4 2 10" xfId="15432"/>
    <cellStyle name="40% - Акцент4 2 10 2" xfId="15433"/>
    <cellStyle name="40% - Акцент4 2 10 2 2" xfId="15434"/>
    <cellStyle name="40% - Акцент4 2 10 3" xfId="15435"/>
    <cellStyle name="40% - Акцент4 2 11" xfId="15436"/>
    <cellStyle name="40% - Акцент4 2 11 2" xfId="15437"/>
    <cellStyle name="40% - Акцент4 2 11 2 2" xfId="15438"/>
    <cellStyle name="40% - Акцент4 2 11 3" xfId="15439"/>
    <cellStyle name="40% - Акцент4 2 12" xfId="15440"/>
    <cellStyle name="40% - Акцент4 2 12 2" xfId="15441"/>
    <cellStyle name="40% - Акцент4 2 12 2 2" xfId="15442"/>
    <cellStyle name="40% - Акцент4 2 12 3" xfId="15443"/>
    <cellStyle name="40% - Акцент4 2 13" xfId="15444"/>
    <cellStyle name="40% - Акцент4 2 13 2" xfId="15445"/>
    <cellStyle name="40% - Акцент4 2 13 2 2" xfId="15446"/>
    <cellStyle name="40% - Акцент4 2 13 3" xfId="15447"/>
    <cellStyle name="40% - Акцент4 2 14" xfId="15448"/>
    <cellStyle name="40% - Акцент4 2 14 2" xfId="15449"/>
    <cellStyle name="40% - Акцент4 2 14 2 2" xfId="15450"/>
    <cellStyle name="40% - Акцент4 2 14 3" xfId="15451"/>
    <cellStyle name="40% - Акцент4 2 15" xfId="15452"/>
    <cellStyle name="40% - Акцент4 2 15 2" xfId="15453"/>
    <cellStyle name="40% - Акцент4 2 15 2 2" xfId="15454"/>
    <cellStyle name="40% - Акцент4 2 15 3" xfId="15455"/>
    <cellStyle name="40% - Акцент4 2 16" xfId="15456"/>
    <cellStyle name="40% - Акцент4 2 16 2" xfId="15457"/>
    <cellStyle name="40% - Акцент4 2 16 2 2" xfId="15458"/>
    <cellStyle name="40% - Акцент4 2 16 3" xfId="15459"/>
    <cellStyle name="40% - Акцент4 2 17" xfId="15460"/>
    <cellStyle name="40% - Акцент4 2 17 2" xfId="15461"/>
    <cellStyle name="40% - Акцент4 2 17 2 2" xfId="15462"/>
    <cellStyle name="40% - Акцент4 2 17 3" xfId="15463"/>
    <cellStyle name="40% - Акцент4 2 18" xfId="15464"/>
    <cellStyle name="40% - Акцент4 2 18 2" xfId="15465"/>
    <cellStyle name="40% - Акцент4 2 18 2 2" xfId="15466"/>
    <cellStyle name="40% - Акцент4 2 18 3" xfId="15467"/>
    <cellStyle name="40% - Акцент4 2 19" xfId="15468"/>
    <cellStyle name="40% - Акцент4 2 19 2" xfId="15469"/>
    <cellStyle name="40% - Акцент4 2 19 2 2" xfId="15470"/>
    <cellStyle name="40% - Акцент4 2 19 3" xfId="15471"/>
    <cellStyle name="40% - Акцент4 2 2" xfId="15472"/>
    <cellStyle name="40% - Акцент4 2 2 2" xfId="15473"/>
    <cellStyle name="40% - Акцент4 2 2 2 2" xfId="15474"/>
    <cellStyle name="40% - Акцент4 2 2 2 2 2" xfId="15475"/>
    <cellStyle name="40% - Акцент4 2 2 2 3" xfId="15476"/>
    <cellStyle name="40% - Акцент4 2 2 3" xfId="15477"/>
    <cellStyle name="40% - Акцент4 2 2 3 2" xfId="15478"/>
    <cellStyle name="40% - Акцент4 2 2 3 2 2" xfId="15479"/>
    <cellStyle name="40% - Акцент4 2 2 3 3" xfId="15480"/>
    <cellStyle name="40% - Акцент4 2 2 4" xfId="15481"/>
    <cellStyle name="40% - Акцент4 2 2 4 2" xfId="15482"/>
    <cellStyle name="40% - Акцент4 2 2 5" xfId="15483"/>
    <cellStyle name="40% - Акцент4 2 20" xfId="15484"/>
    <cellStyle name="40% - Акцент4 2 20 2" xfId="15485"/>
    <cellStyle name="40% - Акцент4 2 20 2 2" xfId="15486"/>
    <cellStyle name="40% - Акцент4 2 20 3" xfId="15487"/>
    <cellStyle name="40% - Акцент4 2 21" xfId="15488"/>
    <cellStyle name="40% - Акцент4 2 21 2" xfId="15489"/>
    <cellStyle name="40% - Акцент4 2 21 2 2" xfId="15490"/>
    <cellStyle name="40% - Акцент4 2 21 3" xfId="15491"/>
    <cellStyle name="40% - Акцент4 2 22" xfId="15492"/>
    <cellStyle name="40% - Акцент4 2 22 2" xfId="15493"/>
    <cellStyle name="40% - Акцент4 2 22 2 2" xfId="15494"/>
    <cellStyle name="40% - Акцент4 2 22 3" xfId="15495"/>
    <cellStyle name="40% - Акцент4 2 23" xfId="15496"/>
    <cellStyle name="40% - Акцент4 2 23 2" xfId="15497"/>
    <cellStyle name="40% - Акцент4 2 23 2 2" xfId="15498"/>
    <cellStyle name="40% - Акцент4 2 23 3" xfId="15499"/>
    <cellStyle name="40% - Акцент4 2 24" xfId="15500"/>
    <cellStyle name="40% - Акцент4 2 24 2" xfId="15501"/>
    <cellStyle name="40% - Акцент4 2 24 2 2" xfId="15502"/>
    <cellStyle name="40% - Акцент4 2 24 3" xfId="15503"/>
    <cellStyle name="40% - Акцент4 2 25" xfId="15504"/>
    <cellStyle name="40% - Акцент4 2 25 2" xfId="15505"/>
    <cellStyle name="40% - Акцент4 2 26" xfId="15506"/>
    <cellStyle name="40% - Акцент4 2 3" xfId="15507"/>
    <cellStyle name="40% - Акцент4 2 3 2" xfId="15508"/>
    <cellStyle name="40% - Акцент4 2 3 2 2" xfId="15509"/>
    <cellStyle name="40% - Акцент4 2 3 2 2 2" xfId="15510"/>
    <cellStyle name="40% - Акцент4 2 3 2 3" xfId="15511"/>
    <cellStyle name="40% - Акцент4 2 3 3" xfId="15512"/>
    <cellStyle name="40% - Акцент4 2 3 3 2" xfId="15513"/>
    <cellStyle name="40% - Акцент4 2 3 3 2 2" xfId="15514"/>
    <cellStyle name="40% - Акцент4 2 3 3 3" xfId="15515"/>
    <cellStyle name="40% - Акцент4 2 3 4" xfId="15516"/>
    <cellStyle name="40% - Акцент4 2 3 4 2" xfId="15517"/>
    <cellStyle name="40% - Акцент4 2 3 5" xfId="15518"/>
    <cellStyle name="40% - Акцент4 2 4" xfId="15519"/>
    <cellStyle name="40% - Акцент4 2 4 2" xfId="15520"/>
    <cellStyle name="40% - Акцент4 2 4 2 2" xfId="15521"/>
    <cellStyle name="40% - Акцент4 2 4 2 2 2" xfId="15522"/>
    <cellStyle name="40% - Акцент4 2 4 2 3" xfId="15523"/>
    <cellStyle name="40% - Акцент4 2 4 3" xfId="15524"/>
    <cellStyle name="40% - Акцент4 2 4 3 2" xfId="15525"/>
    <cellStyle name="40% - Акцент4 2 4 3 2 2" xfId="15526"/>
    <cellStyle name="40% - Акцент4 2 4 3 3" xfId="15527"/>
    <cellStyle name="40% - Акцент4 2 4 4" xfId="15528"/>
    <cellStyle name="40% - Акцент4 2 4 4 2" xfId="15529"/>
    <cellStyle name="40% - Акцент4 2 4 5" xfId="15530"/>
    <cellStyle name="40% - Акцент4 2 5" xfId="15531"/>
    <cellStyle name="40% - Акцент4 2 5 2" xfId="15532"/>
    <cellStyle name="40% - Акцент4 2 5 2 2" xfId="15533"/>
    <cellStyle name="40% - Акцент4 2 5 2 2 2" xfId="15534"/>
    <cellStyle name="40% - Акцент4 2 5 2 3" xfId="15535"/>
    <cellStyle name="40% - Акцент4 2 5 3" xfId="15536"/>
    <cellStyle name="40% - Акцент4 2 5 3 2" xfId="15537"/>
    <cellStyle name="40% - Акцент4 2 5 3 2 2" xfId="15538"/>
    <cellStyle name="40% - Акцент4 2 5 3 3" xfId="15539"/>
    <cellStyle name="40% - Акцент4 2 5 4" xfId="15540"/>
    <cellStyle name="40% - Акцент4 2 5 4 2" xfId="15541"/>
    <cellStyle name="40% - Акцент4 2 5 5" xfId="15542"/>
    <cellStyle name="40% - Акцент4 2 6" xfId="15543"/>
    <cellStyle name="40% - Акцент4 2 6 2" xfId="15544"/>
    <cellStyle name="40% - Акцент4 2 6 2 2" xfId="15545"/>
    <cellStyle name="40% - Акцент4 2 6 3" xfId="15546"/>
    <cellStyle name="40% - Акцент4 2 7" xfId="15547"/>
    <cellStyle name="40% - Акцент4 2 7 2" xfId="15548"/>
    <cellStyle name="40% - Акцент4 2 7 2 2" xfId="15549"/>
    <cellStyle name="40% - Акцент4 2 7 3" xfId="15550"/>
    <cellStyle name="40% - Акцент4 2 8" xfId="15551"/>
    <cellStyle name="40% - Акцент4 2 8 2" xfId="15552"/>
    <cellStyle name="40% - Акцент4 2 8 2 2" xfId="15553"/>
    <cellStyle name="40% - Акцент4 2 8 3" xfId="15554"/>
    <cellStyle name="40% - Акцент4 2 9" xfId="15555"/>
    <cellStyle name="40% - Акцент4 2 9 2" xfId="15556"/>
    <cellStyle name="40% - Акцент4 2 9 2 2" xfId="15557"/>
    <cellStyle name="40% - Акцент4 2 9 3" xfId="15558"/>
    <cellStyle name="40% - Акцент4 20" xfId="15559"/>
    <cellStyle name="40% - Акцент4 20 2" xfId="15560"/>
    <cellStyle name="40% - Акцент4 20 2 2" xfId="15561"/>
    <cellStyle name="40% - Акцент4 20 2 2 2" xfId="15562"/>
    <cellStyle name="40% - Акцент4 20 2 3" xfId="15563"/>
    <cellStyle name="40% - Акцент4 20 3" xfId="15564"/>
    <cellStyle name="40% - Акцент4 20 3 2" xfId="15565"/>
    <cellStyle name="40% - Акцент4 20 3 2 2" xfId="15566"/>
    <cellStyle name="40% - Акцент4 20 3 3" xfId="15567"/>
    <cellStyle name="40% - Акцент4 20 4" xfId="15568"/>
    <cellStyle name="40% - Акцент4 20 4 2" xfId="15569"/>
    <cellStyle name="40% - Акцент4 20 5" xfId="15570"/>
    <cellStyle name="40% - Акцент4 21" xfId="15571"/>
    <cellStyle name="40% - Акцент4 21 2" xfId="15572"/>
    <cellStyle name="40% - Акцент4 21 2 2" xfId="15573"/>
    <cellStyle name="40% - Акцент4 21 2 2 2" xfId="15574"/>
    <cellStyle name="40% - Акцент4 21 2 3" xfId="15575"/>
    <cellStyle name="40% - Акцент4 21 3" xfId="15576"/>
    <cellStyle name="40% - Акцент4 21 3 2" xfId="15577"/>
    <cellStyle name="40% - Акцент4 21 3 2 2" xfId="15578"/>
    <cellStyle name="40% - Акцент4 21 3 3" xfId="15579"/>
    <cellStyle name="40% - Акцент4 21 4" xfId="15580"/>
    <cellStyle name="40% - Акцент4 21 4 2" xfId="15581"/>
    <cellStyle name="40% - Акцент4 21 5" xfId="15582"/>
    <cellStyle name="40% - Акцент4 22" xfId="15583"/>
    <cellStyle name="40% - Акцент4 22 2" xfId="15584"/>
    <cellStyle name="40% - Акцент4 22 2 2" xfId="15585"/>
    <cellStyle name="40% - Акцент4 22 2 2 2" xfId="15586"/>
    <cellStyle name="40% - Акцент4 22 2 3" xfId="15587"/>
    <cellStyle name="40% - Акцент4 22 3" xfId="15588"/>
    <cellStyle name="40% - Акцент4 22 3 2" xfId="15589"/>
    <cellStyle name="40% - Акцент4 22 3 2 2" xfId="15590"/>
    <cellStyle name="40% - Акцент4 22 3 3" xfId="15591"/>
    <cellStyle name="40% - Акцент4 22 4" xfId="15592"/>
    <cellStyle name="40% - Акцент4 22 4 2" xfId="15593"/>
    <cellStyle name="40% - Акцент4 22 5" xfId="15594"/>
    <cellStyle name="40% - Акцент4 23" xfId="15595"/>
    <cellStyle name="40% - Акцент4 23 2" xfId="15596"/>
    <cellStyle name="40% - Акцент4 23 2 2" xfId="15597"/>
    <cellStyle name="40% - Акцент4 23 2 2 2" xfId="15598"/>
    <cellStyle name="40% - Акцент4 23 2 3" xfId="15599"/>
    <cellStyle name="40% - Акцент4 23 3" xfId="15600"/>
    <cellStyle name="40% - Акцент4 23 3 2" xfId="15601"/>
    <cellStyle name="40% - Акцент4 23 3 2 2" xfId="15602"/>
    <cellStyle name="40% - Акцент4 23 3 3" xfId="15603"/>
    <cellStyle name="40% - Акцент4 23 4" xfId="15604"/>
    <cellStyle name="40% - Акцент4 23 4 2" xfId="15605"/>
    <cellStyle name="40% - Акцент4 23 5" xfId="15606"/>
    <cellStyle name="40% - Акцент4 24" xfId="15607"/>
    <cellStyle name="40% - Акцент4 24 2" xfId="15608"/>
    <cellStyle name="40% - Акцент4 24 2 2" xfId="15609"/>
    <cellStyle name="40% - Акцент4 24 2 2 2" xfId="15610"/>
    <cellStyle name="40% - Акцент4 24 2 3" xfId="15611"/>
    <cellStyle name="40% - Акцент4 24 3" xfId="15612"/>
    <cellStyle name="40% - Акцент4 24 3 2" xfId="15613"/>
    <cellStyle name="40% - Акцент4 24 3 2 2" xfId="15614"/>
    <cellStyle name="40% - Акцент4 24 3 3" xfId="15615"/>
    <cellStyle name="40% - Акцент4 24 4" xfId="15616"/>
    <cellStyle name="40% - Акцент4 24 4 2" xfId="15617"/>
    <cellStyle name="40% - Акцент4 24 5" xfId="15618"/>
    <cellStyle name="40% - Акцент4 25" xfId="15619"/>
    <cellStyle name="40% - Акцент4 25 2" xfId="15620"/>
    <cellStyle name="40% - Акцент4 25 2 2" xfId="15621"/>
    <cellStyle name="40% - Акцент4 25 2 2 2" xfId="15622"/>
    <cellStyle name="40% - Акцент4 25 2 3" xfId="15623"/>
    <cellStyle name="40% - Акцент4 25 3" xfId="15624"/>
    <cellStyle name="40% - Акцент4 25 3 2" xfId="15625"/>
    <cellStyle name="40% - Акцент4 25 3 2 2" xfId="15626"/>
    <cellStyle name="40% - Акцент4 25 3 3" xfId="15627"/>
    <cellStyle name="40% - Акцент4 25 4" xfId="15628"/>
    <cellStyle name="40% - Акцент4 25 4 2" xfId="15629"/>
    <cellStyle name="40% - Акцент4 25 5" xfId="15630"/>
    <cellStyle name="40% - Акцент4 26" xfId="15631"/>
    <cellStyle name="40% - Акцент4 26 2" xfId="15632"/>
    <cellStyle name="40% - Акцент4 26 2 2" xfId="15633"/>
    <cellStyle name="40% - Акцент4 26 2 2 2" xfId="15634"/>
    <cellStyle name="40% - Акцент4 26 2 3" xfId="15635"/>
    <cellStyle name="40% - Акцент4 26 3" xfId="15636"/>
    <cellStyle name="40% - Акцент4 26 3 2" xfId="15637"/>
    <cellStyle name="40% - Акцент4 26 3 2 2" xfId="15638"/>
    <cellStyle name="40% - Акцент4 26 3 3" xfId="15639"/>
    <cellStyle name="40% - Акцент4 26 4" xfId="15640"/>
    <cellStyle name="40% - Акцент4 26 4 2" xfId="15641"/>
    <cellStyle name="40% - Акцент4 26 5" xfId="15642"/>
    <cellStyle name="40% - Акцент4 27" xfId="15643"/>
    <cellStyle name="40% - Акцент4 27 2" xfId="15644"/>
    <cellStyle name="40% - Акцент4 27 2 2" xfId="15645"/>
    <cellStyle name="40% - Акцент4 27 2 2 2" xfId="15646"/>
    <cellStyle name="40% - Акцент4 27 2 3" xfId="15647"/>
    <cellStyle name="40% - Акцент4 27 3" xfId="15648"/>
    <cellStyle name="40% - Акцент4 27 3 2" xfId="15649"/>
    <cellStyle name="40% - Акцент4 27 3 2 2" xfId="15650"/>
    <cellStyle name="40% - Акцент4 27 3 3" xfId="15651"/>
    <cellStyle name="40% - Акцент4 27 4" xfId="15652"/>
    <cellStyle name="40% - Акцент4 27 4 2" xfId="15653"/>
    <cellStyle name="40% - Акцент4 27 5" xfId="15654"/>
    <cellStyle name="40% - Акцент4 28" xfId="15655"/>
    <cellStyle name="40% - Акцент4 28 2" xfId="15656"/>
    <cellStyle name="40% - Акцент4 28 2 2" xfId="15657"/>
    <cellStyle name="40% - Акцент4 28 2 2 2" xfId="15658"/>
    <cellStyle name="40% - Акцент4 28 2 3" xfId="15659"/>
    <cellStyle name="40% - Акцент4 28 3" xfId="15660"/>
    <cellStyle name="40% - Акцент4 28 3 2" xfId="15661"/>
    <cellStyle name="40% - Акцент4 28 3 2 2" xfId="15662"/>
    <cellStyle name="40% - Акцент4 28 3 3" xfId="15663"/>
    <cellStyle name="40% - Акцент4 28 4" xfId="15664"/>
    <cellStyle name="40% - Акцент4 28 4 2" xfId="15665"/>
    <cellStyle name="40% - Акцент4 28 5" xfId="15666"/>
    <cellStyle name="40% - Акцент4 29" xfId="15667"/>
    <cellStyle name="40% - Акцент4 29 2" xfId="15668"/>
    <cellStyle name="40% - Акцент4 29 2 2" xfId="15669"/>
    <cellStyle name="40% - Акцент4 29 2 2 2" xfId="15670"/>
    <cellStyle name="40% - Акцент4 29 2 3" xfId="15671"/>
    <cellStyle name="40% - Акцент4 29 3" xfId="15672"/>
    <cellStyle name="40% - Акцент4 29 3 2" xfId="15673"/>
    <cellStyle name="40% - Акцент4 29 3 2 2" xfId="15674"/>
    <cellStyle name="40% - Акцент4 29 3 3" xfId="15675"/>
    <cellStyle name="40% - Акцент4 29 4" xfId="15676"/>
    <cellStyle name="40% - Акцент4 29 4 2" xfId="15677"/>
    <cellStyle name="40% - Акцент4 29 5" xfId="15678"/>
    <cellStyle name="40% - Акцент4 3" xfId="15679"/>
    <cellStyle name="40% - Акцент4 3 2" xfId="15680"/>
    <cellStyle name="40% - Акцент4 3 2 2" xfId="15681"/>
    <cellStyle name="40% - Акцент4 3 2 2 2" xfId="15682"/>
    <cellStyle name="40% - Акцент4 3 2 2 2 2" xfId="15683"/>
    <cellStyle name="40% - Акцент4 3 2 2 3" xfId="15684"/>
    <cellStyle name="40% - Акцент4 3 2 3" xfId="15685"/>
    <cellStyle name="40% - Акцент4 3 2 3 2" xfId="15686"/>
    <cellStyle name="40% - Акцент4 3 2 3 2 2" xfId="15687"/>
    <cellStyle name="40% - Акцент4 3 2 3 3" xfId="15688"/>
    <cellStyle name="40% - Акцент4 3 2 4" xfId="15689"/>
    <cellStyle name="40% - Акцент4 3 2 4 2" xfId="15690"/>
    <cellStyle name="40% - Акцент4 3 2 5" xfId="15691"/>
    <cellStyle name="40% - Акцент4 3 3" xfId="15692"/>
    <cellStyle name="40% - Акцент4 3 3 2" xfId="15693"/>
    <cellStyle name="40% - Акцент4 3 3 2 2" xfId="15694"/>
    <cellStyle name="40% - Акцент4 3 3 2 2 2" xfId="15695"/>
    <cellStyle name="40% - Акцент4 3 3 2 3" xfId="15696"/>
    <cellStyle name="40% - Акцент4 3 3 3" xfId="15697"/>
    <cellStyle name="40% - Акцент4 3 3 3 2" xfId="15698"/>
    <cellStyle name="40% - Акцент4 3 3 3 2 2" xfId="15699"/>
    <cellStyle name="40% - Акцент4 3 3 3 3" xfId="15700"/>
    <cellStyle name="40% - Акцент4 3 3 4" xfId="15701"/>
    <cellStyle name="40% - Акцент4 3 3 4 2" xfId="15702"/>
    <cellStyle name="40% - Акцент4 3 3 5" xfId="15703"/>
    <cellStyle name="40% - Акцент4 3 4" xfId="15704"/>
    <cellStyle name="40% - Акцент4 3 4 2" xfId="15705"/>
    <cellStyle name="40% - Акцент4 3 4 2 2" xfId="15706"/>
    <cellStyle name="40% - Акцент4 3 4 2 2 2" xfId="15707"/>
    <cellStyle name="40% - Акцент4 3 4 2 3" xfId="15708"/>
    <cellStyle name="40% - Акцент4 3 4 3" xfId="15709"/>
    <cellStyle name="40% - Акцент4 3 4 3 2" xfId="15710"/>
    <cellStyle name="40% - Акцент4 3 4 3 2 2" xfId="15711"/>
    <cellStyle name="40% - Акцент4 3 4 3 3" xfId="15712"/>
    <cellStyle name="40% - Акцент4 3 4 4" xfId="15713"/>
    <cellStyle name="40% - Акцент4 3 4 4 2" xfId="15714"/>
    <cellStyle name="40% - Акцент4 3 4 5" xfId="15715"/>
    <cellStyle name="40% - Акцент4 3 5" xfId="15716"/>
    <cellStyle name="40% - Акцент4 3 5 2" xfId="15717"/>
    <cellStyle name="40% - Акцент4 3 5 2 2" xfId="15718"/>
    <cellStyle name="40% - Акцент4 3 5 2 2 2" xfId="15719"/>
    <cellStyle name="40% - Акцент4 3 5 2 3" xfId="15720"/>
    <cellStyle name="40% - Акцент4 3 5 3" xfId="15721"/>
    <cellStyle name="40% - Акцент4 3 5 3 2" xfId="15722"/>
    <cellStyle name="40% - Акцент4 3 5 3 2 2" xfId="15723"/>
    <cellStyle name="40% - Акцент4 3 5 3 3" xfId="15724"/>
    <cellStyle name="40% - Акцент4 3 5 4" xfId="15725"/>
    <cellStyle name="40% - Акцент4 3 5 4 2" xfId="15726"/>
    <cellStyle name="40% - Акцент4 3 5 5" xfId="15727"/>
    <cellStyle name="40% - Акцент4 3 6" xfId="15728"/>
    <cellStyle name="40% - Акцент4 3 6 2" xfId="15729"/>
    <cellStyle name="40% - Акцент4 3 6 2 2" xfId="15730"/>
    <cellStyle name="40% - Акцент4 3 6 3" xfId="15731"/>
    <cellStyle name="40% - Акцент4 3 7" xfId="15732"/>
    <cellStyle name="40% - Акцент4 3 7 2" xfId="15733"/>
    <cellStyle name="40% - Акцент4 3 7 2 2" xfId="15734"/>
    <cellStyle name="40% - Акцент4 3 7 3" xfId="15735"/>
    <cellStyle name="40% - Акцент4 3 8" xfId="15736"/>
    <cellStyle name="40% - Акцент4 3 8 2" xfId="15737"/>
    <cellStyle name="40% - Акцент4 3 9" xfId="15738"/>
    <cellStyle name="40% - Акцент4 30" xfId="15739"/>
    <cellStyle name="40% - Акцент4 30 2" xfId="15740"/>
    <cellStyle name="40% - Акцент4 30 2 2" xfId="15741"/>
    <cellStyle name="40% - Акцент4 30 2 2 2" xfId="15742"/>
    <cellStyle name="40% - Акцент4 30 2 3" xfId="15743"/>
    <cellStyle name="40% - Акцент4 30 3" xfId="15744"/>
    <cellStyle name="40% - Акцент4 30 3 2" xfId="15745"/>
    <cellStyle name="40% - Акцент4 30 3 2 2" xfId="15746"/>
    <cellStyle name="40% - Акцент4 30 3 3" xfId="15747"/>
    <cellStyle name="40% - Акцент4 30 4" xfId="15748"/>
    <cellStyle name="40% - Акцент4 30 4 2" xfId="15749"/>
    <cellStyle name="40% - Акцент4 30 5" xfId="15750"/>
    <cellStyle name="40% - Акцент4 31" xfId="15751"/>
    <cellStyle name="40% - Акцент4 31 2" xfId="15752"/>
    <cellStyle name="40% - Акцент4 31 2 2" xfId="15753"/>
    <cellStyle name="40% - Акцент4 31 2 2 2" xfId="15754"/>
    <cellStyle name="40% - Акцент4 31 2 3" xfId="15755"/>
    <cellStyle name="40% - Акцент4 31 3" xfId="15756"/>
    <cellStyle name="40% - Акцент4 31 3 2" xfId="15757"/>
    <cellStyle name="40% - Акцент4 31 3 2 2" xfId="15758"/>
    <cellStyle name="40% - Акцент4 31 3 3" xfId="15759"/>
    <cellStyle name="40% - Акцент4 31 4" xfId="15760"/>
    <cellStyle name="40% - Акцент4 31 4 2" xfId="15761"/>
    <cellStyle name="40% - Акцент4 31 5" xfId="15762"/>
    <cellStyle name="40% - Акцент4 32" xfId="15763"/>
    <cellStyle name="40% - Акцент4 32 2" xfId="15764"/>
    <cellStyle name="40% - Акцент4 32 2 2" xfId="15765"/>
    <cellStyle name="40% - Акцент4 32 2 2 2" xfId="15766"/>
    <cellStyle name="40% - Акцент4 32 2 3" xfId="15767"/>
    <cellStyle name="40% - Акцент4 32 3" xfId="15768"/>
    <cellStyle name="40% - Акцент4 32 3 2" xfId="15769"/>
    <cellStyle name="40% - Акцент4 32 3 2 2" xfId="15770"/>
    <cellStyle name="40% - Акцент4 32 3 3" xfId="15771"/>
    <cellStyle name="40% - Акцент4 32 4" xfId="15772"/>
    <cellStyle name="40% - Акцент4 32 4 2" xfId="15773"/>
    <cellStyle name="40% - Акцент4 32 5" xfId="15774"/>
    <cellStyle name="40% - Акцент4 33" xfId="15775"/>
    <cellStyle name="40% - Акцент4 33 2" xfId="15776"/>
    <cellStyle name="40% - Акцент4 33 2 2" xfId="15777"/>
    <cellStyle name="40% - Акцент4 33 2 2 2" xfId="15778"/>
    <cellStyle name="40% - Акцент4 33 2 3" xfId="15779"/>
    <cellStyle name="40% - Акцент4 33 3" xfId="15780"/>
    <cellStyle name="40% - Акцент4 33 3 2" xfId="15781"/>
    <cellStyle name="40% - Акцент4 33 3 2 2" xfId="15782"/>
    <cellStyle name="40% - Акцент4 33 3 3" xfId="15783"/>
    <cellStyle name="40% - Акцент4 33 4" xfId="15784"/>
    <cellStyle name="40% - Акцент4 33 4 2" xfId="15785"/>
    <cellStyle name="40% - Акцент4 33 5" xfId="15786"/>
    <cellStyle name="40% - Акцент4 34" xfId="15787"/>
    <cellStyle name="40% - Акцент4 34 2" xfId="15788"/>
    <cellStyle name="40% - Акцент4 34 2 2" xfId="15789"/>
    <cellStyle name="40% - Акцент4 34 2 2 2" xfId="15790"/>
    <cellStyle name="40% - Акцент4 34 2 3" xfId="15791"/>
    <cellStyle name="40% - Акцент4 34 3" xfId="15792"/>
    <cellStyle name="40% - Акцент4 34 3 2" xfId="15793"/>
    <cellStyle name="40% - Акцент4 34 3 2 2" xfId="15794"/>
    <cellStyle name="40% - Акцент4 34 3 3" xfId="15795"/>
    <cellStyle name="40% - Акцент4 34 4" xfId="15796"/>
    <cellStyle name="40% - Акцент4 34 4 2" xfId="15797"/>
    <cellStyle name="40% - Акцент4 34 5" xfId="15798"/>
    <cellStyle name="40% - Акцент4 35" xfId="15799"/>
    <cellStyle name="40% - Акцент4 35 2" xfId="15800"/>
    <cellStyle name="40% - Акцент4 35 2 2" xfId="15801"/>
    <cellStyle name="40% - Акцент4 35 2 2 2" xfId="15802"/>
    <cellStyle name="40% - Акцент4 35 2 3" xfId="15803"/>
    <cellStyle name="40% - Акцент4 35 3" xfId="15804"/>
    <cellStyle name="40% - Акцент4 35 3 2" xfId="15805"/>
    <cellStyle name="40% - Акцент4 35 3 2 2" xfId="15806"/>
    <cellStyle name="40% - Акцент4 35 3 3" xfId="15807"/>
    <cellStyle name="40% - Акцент4 35 4" xfId="15808"/>
    <cellStyle name="40% - Акцент4 35 4 2" xfId="15809"/>
    <cellStyle name="40% - Акцент4 35 5" xfId="15810"/>
    <cellStyle name="40% - Акцент4 36" xfId="15811"/>
    <cellStyle name="40% - Акцент4 36 2" xfId="15812"/>
    <cellStyle name="40% - Акцент4 36 2 2" xfId="15813"/>
    <cellStyle name="40% - Акцент4 36 2 2 2" xfId="15814"/>
    <cellStyle name="40% - Акцент4 36 2 3" xfId="15815"/>
    <cellStyle name="40% - Акцент4 36 3" xfId="15816"/>
    <cellStyle name="40% - Акцент4 36 3 2" xfId="15817"/>
    <cellStyle name="40% - Акцент4 36 3 2 2" xfId="15818"/>
    <cellStyle name="40% - Акцент4 36 3 3" xfId="15819"/>
    <cellStyle name="40% - Акцент4 36 4" xfId="15820"/>
    <cellStyle name="40% - Акцент4 36 4 2" xfId="15821"/>
    <cellStyle name="40% - Акцент4 36 5" xfId="15822"/>
    <cellStyle name="40% - Акцент4 37" xfId="15823"/>
    <cellStyle name="40% - Акцент4 37 2" xfId="15824"/>
    <cellStyle name="40% - Акцент4 37 2 2" xfId="15825"/>
    <cellStyle name="40% - Акцент4 37 2 2 2" xfId="15826"/>
    <cellStyle name="40% - Акцент4 37 2 3" xfId="15827"/>
    <cellStyle name="40% - Акцент4 37 3" xfId="15828"/>
    <cellStyle name="40% - Акцент4 37 3 2" xfId="15829"/>
    <cellStyle name="40% - Акцент4 37 3 2 2" xfId="15830"/>
    <cellStyle name="40% - Акцент4 37 3 3" xfId="15831"/>
    <cellStyle name="40% - Акцент4 37 4" xfId="15832"/>
    <cellStyle name="40% - Акцент4 37 4 2" xfId="15833"/>
    <cellStyle name="40% - Акцент4 37 5" xfId="15834"/>
    <cellStyle name="40% - Акцент4 38" xfId="15835"/>
    <cellStyle name="40% - Акцент4 38 2" xfId="15836"/>
    <cellStyle name="40% - Акцент4 38 2 2" xfId="15837"/>
    <cellStyle name="40% - Акцент4 38 2 2 2" xfId="15838"/>
    <cellStyle name="40% - Акцент4 38 2 3" xfId="15839"/>
    <cellStyle name="40% - Акцент4 38 3" xfId="15840"/>
    <cellStyle name="40% - Акцент4 38 3 2" xfId="15841"/>
    <cellStyle name="40% - Акцент4 38 3 2 2" xfId="15842"/>
    <cellStyle name="40% - Акцент4 38 3 3" xfId="15843"/>
    <cellStyle name="40% - Акцент4 38 4" xfId="15844"/>
    <cellStyle name="40% - Акцент4 38 4 2" xfId="15845"/>
    <cellStyle name="40% - Акцент4 38 5" xfId="15846"/>
    <cellStyle name="40% - Акцент4 39" xfId="15847"/>
    <cellStyle name="40% - Акцент4 39 2" xfId="15848"/>
    <cellStyle name="40% - Акцент4 39 2 2" xfId="15849"/>
    <cellStyle name="40% - Акцент4 39 2 2 2" xfId="15850"/>
    <cellStyle name="40% - Акцент4 39 2 3" xfId="15851"/>
    <cellStyle name="40% - Акцент4 39 3" xfId="15852"/>
    <cellStyle name="40% - Акцент4 39 3 2" xfId="15853"/>
    <cellStyle name="40% - Акцент4 39 3 2 2" xfId="15854"/>
    <cellStyle name="40% - Акцент4 39 3 3" xfId="15855"/>
    <cellStyle name="40% - Акцент4 39 4" xfId="15856"/>
    <cellStyle name="40% - Акцент4 39 4 2" xfId="15857"/>
    <cellStyle name="40% - Акцент4 39 5" xfId="15858"/>
    <cellStyle name="40% - Акцент4 4" xfId="15859"/>
    <cellStyle name="40% - Акцент4 4 2" xfId="15860"/>
    <cellStyle name="40% - Акцент4 4 2 2" xfId="15861"/>
    <cellStyle name="40% - Акцент4 4 2 2 2" xfId="15862"/>
    <cellStyle name="40% - Акцент4 4 2 2 2 2" xfId="15863"/>
    <cellStyle name="40% - Акцент4 4 2 2 3" xfId="15864"/>
    <cellStyle name="40% - Акцент4 4 2 3" xfId="15865"/>
    <cellStyle name="40% - Акцент4 4 2 3 2" xfId="15866"/>
    <cellStyle name="40% - Акцент4 4 2 3 2 2" xfId="15867"/>
    <cellStyle name="40% - Акцент4 4 2 3 3" xfId="15868"/>
    <cellStyle name="40% - Акцент4 4 2 4" xfId="15869"/>
    <cellStyle name="40% - Акцент4 4 2 4 2" xfId="15870"/>
    <cellStyle name="40% - Акцент4 4 2 5" xfId="15871"/>
    <cellStyle name="40% - Акцент4 4 3" xfId="15872"/>
    <cellStyle name="40% - Акцент4 4 3 2" xfId="15873"/>
    <cellStyle name="40% - Акцент4 4 3 2 2" xfId="15874"/>
    <cellStyle name="40% - Акцент4 4 3 2 2 2" xfId="15875"/>
    <cellStyle name="40% - Акцент4 4 3 2 3" xfId="15876"/>
    <cellStyle name="40% - Акцент4 4 3 3" xfId="15877"/>
    <cellStyle name="40% - Акцент4 4 3 3 2" xfId="15878"/>
    <cellStyle name="40% - Акцент4 4 3 3 2 2" xfId="15879"/>
    <cellStyle name="40% - Акцент4 4 3 3 3" xfId="15880"/>
    <cellStyle name="40% - Акцент4 4 3 4" xfId="15881"/>
    <cellStyle name="40% - Акцент4 4 3 4 2" xfId="15882"/>
    <cellStyle name="40% - Акцент4 4 3 5" xfId="15883"/>
    <cellStyle name="40% - Акцент4 4 4" xfId="15884"/>
    <cellStyle name="40% - Акцент4 4 4 2" xfId="15885"/>
    <cellStyle name="40% - Акцент4 4 4 2 2" xfId="15886"/>
    <cellStyle name="40% - Акцент4 4 4 2 2 2" xfId="15887"/>
    <cellStyle name="40% - Акцент4 4 4 2 3" xfId="15888"/>
    <cellStyle name="40% - Акцент4 4 4 3" xfId="15889"/>
    <cellStyle name="40% - Акцент4 4 4 3 2" xfId="15890"/>
    <cellStyle name="40% - Акцент4 4 4 3 2 2" xfId="15891"/>
    <cellStyle name="40% - Акцент4 4 4 3 3" xfId="15892"/>
    <cellStyle name="40% - Акцент4 4 4 4" xfId="15893"/>
    <cellStyle name="40% - Акцент4 4 4 4 2" xfId="15894"/>
    <cellStyle name="40% - Акцент4 4 4 5" xfId="15895"/>
    <cellStyle name="40% - Акцент4 4 5" xfId="15896"/>
    <cellStyle name="40% - Акцент4 4 5 2" xfId="15897"/>
    <cellStyle name="40% - Акцент4 4 5 2 2" xfId="15898"/>
    <cellStyle name="40% - Акцент4 4 5 2 2 2" xfId="15899"/>
    <cellStyle name="40% - Акцент4 4 5 2 3" xfId="15900"/>
    <cellStyle name="40% - Акцент4 4 5 3" xfId="15901"/>
    <cellStyle name="40% - Акцент4 4 5 3 2" xfId="15902"/>
    <cellStyle name="40% - Акцент4 4 5 3 2 2" xfId="15903"/>
    <cellStyle name="40% - Акцент4 4 5 3 3" xfId="15904"/>
    <cellStyle name="40% - Акцент4 4 5 4" xfId="15905"/>
    <cellStyle name="40% - Акцент4 4 5 4 2" xfId="15906"/>
    <cellStyle name="40% - Акцент4 4 5 5" xfId="15907"/>
    <cellStyle name="40% - Акцент4 4 6" xfId="15908"/>
    <cellStyle name="40% - Акцент4 4 6 2" xfId="15909"/>
    <cellStyle name="40% - Акцент4 4 6 2 2" xfId="15910"/>
    <cellStyle name="40% - Акцент4 4 6 3" xfId="15911"/>
    <cellStyle name="40% - Акцент4 4 7" xfId="15912"/>
    <cellStyle name="40% - Акцент4 4 7 2" xfId="15913"/>
    <cellStyle name="40% - Акцент4 4 7 2 2" xfId="15914"/>
    <cellStyle name="40% - Акцент4 4 7 3" xfId="15915"/>
    <cellStyle name="40% - Акцент4 4 8" xfId="15916"/>
    <cellStyle name="40% - Акцент4 4 8 2" xfId="15917"/>
    <cellStyle name="40% - Акцент4 4 9" xfId="15918"/>
    <cellStyle name="40% - Акцент4 40" xfId="15919"/>
    <cellStyle name="40% - Акцент4 40 2" xfId="15920"/>
    <cellStyle name="40% - Акцент4 40 2 2" xfId="15921"/>
    <cellStyle name="40% - Акцент4 40 2 2 2" xfId="15922"/>
    <cellStyle name="40% - Акцент4 40 2 3" xfId="15923"/>
    <cellStyle name="40% - Акцент4 40 3" xfId="15924"/>
    <cellStyle name="40% - Акцент4 40 3 2" xfId="15925"/>
    <cellStyle name="40% - Акцент4 40 3 2 2" xfId="15926"/>
    <cellStyle name="40% - Акцент4 40 3 3" xfId="15927"/>
    <cellStyle name="40% - Акцент4 40 4" xfId="15928"/>
    <cellStyle name="40% - Акцент4 40 4 2" xfId="15929"/>
    <cellStyle name="40% - Акцент4 40 5" xfId="15930"/>
    <cellStyle name="40% - Акцент4 41" xfId="15931"/>
    <cellStyle name="40% - Акцент4 41 2" xfId="15932"/>
    <cellStyle name="40% - Акцент4 41 2 2" xfId="15933"/>
    <cellStyle name="40% - Акцент4 41 2 2 2" xfId="15934"/>
    <cellStyle name="40% - Акцент4 41 2 3" xfId="15935"/>
    <cellStyle name="40% - Акцент4 41 3" xfId="15936"/>
    <cellStyle name="40% - Акцент4 41 3 2" xfId="15937"/>
    <cellStyle name="40% - Акцент4 41 3 2 2" xfId="15938"/>
    <cellStyle name="40% - Акцент4 41 3 3" xfId="15939"/>
    <cellStyle name="40% - Акцент4 41 4" xfId="15940"/>
    <cellStyle name="40% - Акцент4 41 4 2" xfId="15941"/>
    <cellStyle name="40% - Акцент4 41 5" xfId="15942"/>
    <cellStyle name="40% - Акцент4 42" xfId="15943"/>
    <cellStyle name="40% - Акцент4 42 2" xfId="15944"/>
    <cellStyle name="40% - Акцент4 42 2 2" xfId="15945"/>
    <cellStyle name="40% - Акцент4 42 2 2 2" xfId="15946"/>
    <cellStyle name="40% - Акцент4 42 2 3" xfId="15947"/>
    <cellStyle name="40% - Акцент4 42 3" xfId="15948"/>
    <cellStyle name="40% - Акцент4 42 3 2" xfId="15949"/>
    <cellStyle name="40% - Акцент4 42 3 2 2" xfId="15950"/>
    <cellStyle name="40% - Акцент4 42 3 3" xfId="15951"/>
    <cellStyle name="40% - Акцент4 42 4" xfId="15952"/>
    <cellStyle name="40% - Акцент4 42 4 2" xfId="15953"/>
    <cellStyle name="40% - Акцент4 42 5" xfId="15954"/>
    <cellStyle name="40% - Акцент4 43" xfId="15955"/>
    <cellStyle name="40% - Акцент4 43 2" xfId="15956"/>
    <cellStyle name="40% - Акцент4 43 2 2" xfId="15957"/>
    <cellStyle name="40% - Акцент4 43 2 2 2" xfId="15958"/>
    <cellStyle name="40% - Акцент4 43 2 3" xfId="15959"/>
    <cellStyle name="40% - Акцент4 43 3" xfId="15960"/>
    <cellStyle name="40% - Акцент4 43 3 2" xfId="15961"/>
    <cellStyle name="40% - Акцент4 43 3 2 2" xfId="15962"/>
    <cellStyle name="40% - Акцент4 43 3 3" xfId="15963"/>
    <cellStyle name="40% - Акцент4 43 4" xfId="15964"/>
    <cellStyle name="40% - Акцент4 43 4 2" xfId="15965"/>
    <cellStyle name="40% - Акцент4 43 5" xfId="15966"/>
    <cellStyle name="40% - Акцент4 44" xfId="15967"/>
    <cellStyle name="40% - Акцент4 44 2" xfId="15968"/>
    <cellStyle name="40% - Акцент4 44 2 2" xfId="15969"/>
    <cellStyle name="40% - Акцент4 44 2 2 2" xfId="15970"/>
    <cellStyle name="40% - Акцент4 44 2 3" xfId="15971"/>
    <cellStyle name="40% - Акцент4 44 3" xfId="15972"/>
    <cellStyle name="40% - Акцент4 44 3 2" xfId="15973"/>
    <cellStyle name="40% - Акцент4 44 3 2 2" xfId="15974"/>
    <cellStyle name="40% - Акцент4 44 3 3" xfId="15975"/>
    <cellStyle name="40% - Акцент4 44 4" xfId="15976"/>
    <cellStyle name="40% - Акцент4 44 4 2" xfId="15977"/>
    <cellStyle name="40% - Акцент4 44 5" xfId="15978"/>
    <cellStyle name="40% - Акцент4 45" xfId="15979"/>
    <cellStyle name="40% - Акцент4 45 2" xfId="15980"/>
    <cellStyle name="40% - Акцент4 45 2 2" xfId="15981"/>
    <cellStyle name="40% - Акцент4 45 2 2 2" xfId="15982"/>
    <cellStyle name="40% - Акцент4 45 2 3" xfId="15983"/>
    <cellStyle name="40% - Акцент4 45 3" xfId="15984"/>
    <cellStyle name="40% - Акцент4 45 3 2" xfId="15985"/>
    <cellStyle name="40% - Акцент4 45 3 2 2" xfId="15986"/>
    <cellStyle name="40% - Акцент4 45 3 3" xfId="15987"/>
    <cellStyle name="40% - Акцент4 45 4" xfId="15988"/>
    <cellStyle name="40% - Акцент4 45 4 2" xfId="15989"/>
    <cellStyle name="40% - Акцент4 45 5" xfId="15990"/>
    <cellStyle name="40% - Акцент4 46" xfId="15991"/>
    <cellStyle name="40% - Акцент4 46 2" xfId="15992"/>
    <cellStyle name="40% - Акцент4 46 2 2" xfId="15993"/>
    <cellStyle name="40% - Акцент4 46 2 2 2" xfId="15994"/>
    <cellStyle name="40% - Акцент4 46 2 3" xfId="15995"/>
    <cellStyle name="40% - Акцент4 46 3" xfId="15996"/>
    <cellStyle name="40% - Акцент4 46 3 2" xfId="15997"/>
    <cellStyle name="40% - Акцент4 46 3 2 2" xfId="15998"/>
    <cellStyle name="40% - Акцент4 46 3 3" xfId="15999"/>
    <cellStyle name="40% - Акцент4 46 4" xfId="16000"/>
    <cellStyle name="40% - Акцент4 46 4 2" xfId="16001"/>
    <cellStyle name="40% - Акцент4 46 5" xfId="16002"/>
    <cellStyle name="40% - Акцент4 47" xfId="16003"/>
    <cellStyle name="40% - Акцент4 47 2" xfId="16004"/>
    <cellStyle name="40% - Акцент4 47 2 2" xfId="16005"/>
    <cellStyle name="40% - Акцент4 47 2 2 2" xfId="16006"/>
    <cellStyle name="40% - Акцент4 47 2 3" xfId="16007"/>
    <cellStyle name="40% - Акцент4 47 3" xfId="16008"/>
    <cellStyle name="40% - Акцент4 47 3 2" xfId="16009"/>
    <cellStyle name="40% - Акцент4 47 3 2 2" xfId="16010"/>
    <cellStyle name="40% - Акцент4 47 3 3" xfId="16011"/>
    <cellStyle name="40% - Акцент4 47 4" xfId="16012"/>
    <cellStyle name="40% - Акцент4 47 4 2" xfId="16013"/>
    <cellStyle name="40% - Акцент4 47 5" xfId="16014"/>
    <cellStyle name="40% - Акцент4 48" xfId="16015"/>
    <cellStyle name="40% - Акцент4 48 2" xfId="16016"/>
    <cellStyle name="40% - Акцент4 48 2 2" xfId="16017"/>
    <cellStyle name="40% - Акцент4 48 2 2 2" xfId="16018"/>
    <cellStyle name="40% - Акцент4 48 2 3" xfId="16019"/>
    <cellStyle name="40% - Акцент4 48 3" xfId="16020"/>
    <cellStyle name="40% - Акцент4 48 3 2" xfId="16021"/>
    <cellStyle name="40% - Акцент4 48 3 2 2" xfId="16022"/>
    <cellStyle name="40% - Акцент4 48 3 3" xfId="16023"/>
    <cellStyle name="40% - Акцент4 48 4" xfId="16024"/>
    <cellStyle name="40% - Акцент4 48 4 2" xfId="16025"/>
    <cellStyle name="40% - Акцент4 48 5" xfId="16026"/>
    <cellStyle name="40% - Акцент4 49" xfId="16027"/>
    <cellStyle name="40% - Акцент4 49 2" xfId="16028"/>
    <cellStyle name="40% - Акцент4 49 2 2" xfId="16029"/>
    <cellStyle name="40% - Акцент4 49 2 2 2" xfId="16030"/>
    <cellStyle name="40% - Акцент4 49 2 3" xfId="16031"/>
    <cellStyle name="40% - Акцент4 49 3" xfId="16032"/>
    <cellStyle name="40% - Акцент4 49 3 2" xfId="16033"/>
    <cellStyle name="40% - Акцент4 49 3 2 2" xfId="16034"/>
    <cellStyle name="40% - Акцент4 49 3 3" xfId="16035"/>
    <cellStyle name="40% - Акцент4 49 4" xfId="16036"/>
    <cellStyle name="40% - Акцент4 49 4 2" xfId="16037"/>
    <cellStyle name="40% - Акцент4 49 5" xfId="16038"/>
    <cellStyle name="40% - Акцент4 5" xfId="16039"/>
    <cellStyle name="40% - Акцент4 5 2" xfId="16040"/>
    <cellStyle name="40% - Акцент4 5 2 2" xfId="16041"/>
    <cellStyle name="40% - Акцент4 5 2 2 2" xfId="16042"/>
    <cellStyle name="40% - Акцент4 5 2 2 2 2" xfId="16043"/>
    <cellStyle name="40% - Акцент4 5 2 2 3" xfId="16044"/>
    <cellStyle name="40% - Акцент4 5 2 3" xfId="16045"/>
    <cellStyle name="40% - Акцент4 5 2 3 2" xfId="16046"/>
    <cellStyle name="40% - Акцент4 5 2 3 2 2" xfId="16047"/>
    <cellStyle name="40% - Акцент4 5 2 3 3" xfId="16048"/>
    <cellStyle name="40% - Акцент4 5 2 4" xfId="16049"/>
    <cellStyle name="40% - Акцент4 5 2 4 2" xfId="16050"/>
    <cellStyle name="40% - Акцент4 5 2 5" xfId="16051"/>
    <cellStyle name="40% - Акцент4 5 3" xfId="16052"/>
    <cellStyle name="40% - Акцент4 5 3 2" xfId="16053"/>
    <cellStyle name="40% - Акцент4 5 3 2 2" xfId="16054"/>
    <cellStyle name="40% - Акцент4 5 3 2 2 2" xfId="16055"/>
    <cellStyle name="40% - Акцент4 5 3 2 3" xfId="16056"/>
    <cellStyle name="40% - Акцент4 5 3 3" xfId="16057"/>
    <cellStyle name="40% - Акцент4 5 3 3 2" xfId="16058"/>
    <cellStyle name="40% - Акцент4 5 3 3 2 2" xfId="16059"/>
    <cellStyle name="40% - Акцент4 5 3 3 3" xfId="16060"/>
    <cellStyle name="40% - Акцент4 5 3 4" xfId="16061"/>
    <cellStyle name="40% - Акцент4 5 3 4 2" xfId="16062"/>
    <cellStyle name="40% - Акцент4 5 3 5" xfId="16063"/>
    <cellStyle name="40% - Акцент4 5 4" xfId="16064"/>
    <cellStyle name="40% - Акцент4 5 4 2" xfId="16065"/>
    <cellStyle name="40% - Акцент4 5 4 2 2" xfId="16066"/>
    <cellStyle name="40% - Акцент4 5 4 2 2 2" xfId="16067"/>
    <cellStyle name="40% - Акцент4 5 4 2 3" xfId="16068"/>
    <cellStyle name="40% - Акцент4 5 4 3" xfId="16069"/>
    <cellStyle name="40% - Акцент4 5 4 3 2" xfId="16070"/>
    <cellStyle name="40% - Акцент4 5 4 3 2 2" xfId="16071"/>
    <cellStyle name="40% - Акцент4 5 4 3 3" xfId="16072"/>
    <cellStyle name="40% - Акцент4 5 4 4" xfId="16073"/>
    <cellStyle name="40% - Акцент4 5 4 4 2" xfId="16074"/>
    <cellStyle name="40% - Акцент4 5 4 5" xfId="16075"/>
    <cellStyle name="40% - Акцент4 5 5" xfId="16076"/>
    <cellStyle name="40% - Акцент4 5 5 2" xfId="16077"/>
    <cellStyle name="40% - Акцент4 5 5 2 2" xfId="16078"/>
    <cellStyle name="40% - Акцент4 5 5 2 2 2" xfId="16079"/>
    <cellStyle name="40% - Акцент4 5 5 2 3" xfId="16080"/>
    <cellStyle name="40% - Акцент4 5 5 3" xfId="16081"/>
    <cellStyle name="40% - Акцент4 5 5 3 2" xfId="16082"/>
    <cellStyle name="40% - Акцент4 5 5 3 2 2" xfId="16083"/>
    <cellStyle name="40% - Акцент4 5 5 3 3" xfId="16084"/>
    <cellStyle name="40% - Акцент4 5 5 4" xfId="16085"/>
    <cellStyle name="40% - Акцент4 5 5 4 2" xfId="16086"/>
    <cellStyle name="40% - Акцент4 5 5 5" xfId="16087"/>
    <cellStyle name="40% - Акцент4 5 6" xfId="16088"/>
    <cellStyle name="40% - Акцент4 5 6 2" xfId="16089"/>
    <cellStyle name="40% - Акцент4 5 6 2 2" xfId="16090"/>
    <cellStyle name="40% - Акцент4 5 6 3" xfId="16091"/>
    <cellStyle name="40% - Акцент4 5 7" xfId="16092"/>
    <cellStyle name="40% - Акцент4 5 7 2" xfId="16093"/>
    <cellStyle name="40% - Акцент4 5 7 2 2" xfId="16094"/>
    <cellStyle name="40% - Акцент4 5 7 3" xfId="16095"/>
    <cellStyle name="40% - Акцент4 5 8" xfId="16096"/>
    <cellStyle name="40% - Акцент4 5 8 2" xfId="16097"/>
    <cellStyle name="40% - Акцент4 5 9" xfId="16098"/>
    <cellStyle name="40% - Акцент4 50" xfId="16099"/>
    <cellStyle name="40% - Акцент4 50 2" xfId="16100"/>
    <cellStyle name="40% - Акцент4 50 2 2" xfId="16101"/>
    <cellStyle name="40% - Акцент4 50 2 2 2" xfId="16102"/>
    <cellStyle name="40% - Акцент4 50 2 3" xfId="16103"/>
    <cellStyle name="40% - Акцент4 50 3" xfId="16104"/>
    <cellStyle name="40% - Акцент4 50 3 2" xfId="16105"/>
    <cellStyle name="40% - Акцент4 50 3 2 2" xfId="16106"/>
    <cellStyle name="40% - Акцент4 50 3 3" xfId="16107"/>
    <cellStyle name="40% - Акцент4 50 4" xfId="16108"/>
    <cellStyle name="40% - Акцент4 50 4 2" xfId="16109"/>
    <cellStyle name="40% - Акцент4 50 5" xfId="16110"/>
    <cellStyle name="40% - Акцент4 51" xfId="16111"/>
    <cellStyle name="40% - Акцент4 51 2" xfId="16112"/>
    <cellStyle name="40% - Акцент4 51 2 2" xfId="16113"/>
    <cellStyle name="40% - Акцент4 51 2 2 2" xfId="16114"/>
    <cellStyle name="40% - Акцент4 51 2 3" xfId="16115"/>
    <cellStyle name="40% - Акцент4 51 3" xfId="16116"/>
    <cellStyle name="40% - Акцент4 51 3 2" xfId="16117"/>
    <cellStyle name="40% - Акцент4 51 3 2 2" xfId="16118"/>
    <cellStyle name="40% - Акцент4 51 3 3" xfId="16119"/>
    <cellStyle name="40% - Акцент4 51 4" xfId="16120"/>
    <cellStyle name="40% - Акцент4 51 4 2" xfId="16121"/>
    <cellStyle name="40% - Акцент4 51 5" xfId="16122"/>
    <cellStyle name="40% - Акцент4 52" xfId="16123"/>
    <cellStyle name="40% - Акцент4 52 2" xfId="16124"/>
    <cellStyle name="40% - Акцент4 52 2 2" xfId="16125"/>
    <cellStyle name="40% - Акцент4 52 2 2 2" xfId="16126"/>
    <cellStyle name="40% - Акцент4 52 2 3" xfId="16127"/>
    <cellStyle name="40% - Акцент4 52 3" xfId="16128"/>
    <cellStyle name="40% - Акцент4 52 3 2" xfId="16129"/>
    <cellStyle name="40% - Акцент4 52 3 2 2" xfId="16130"/>
    <cellStyle name="40% - Акцент4 52 3 3" xfId="16131"/>
    <cellStyle name="40% - Акцент4 52 4" xfId="16132"/>
    <cellStyle name="40% - Акцент4 52 4 2" xfId="16133"/>
    <cellStyle name="40% - Акцент4 52 5" xfId="16134"/>
    <cellStyle name="40% - Акцент4 53" xfId="16135"/>
    <cellStyle name="40% - Акцент4 53 2" xfId="16136"/>
    <cellStyle name="40% - Акцент4 53 2 2" xfId="16137"/>
    <cellStyle name="40% - Акцент4 53 2 2 2" xfId="16138"/>
    <cellStyle name="40% - Акцент4 53 2 3" xfId="16139"/>
    <cellStyle name="40% - Акцент4 53 3" xfId="16140"/>
    <cellStyle name="40% - Акцент4 53 3 2" xfId="16141"/>
    <cellStyle name="40% - Акцент4 53 3 2 2" xfId="16142"/>
    <cellStyle name="40% - Акцент4 53 3 3" xfId="16143"/>
    <cellStyle name="40% - Акцент4 53 4" xfId="16144"/>
    <cellStyle name="40% - Акцент4 53 4 2" xfId="16145"/>
    <cellStyle name="40% - Акцент4 53 5" xfId="16146"/>
    <cellStyle name="40% - Акцент4 54" xfId="16147"/>
    <cellStyle name="40% - Акцент4 54 2" xfId="16148"/>
    <cellStyle name="40% - Акцент4 54 2 2" xfId="16149"/>
    <cellStyle name="40% - Акцент4 54 2 2 2" xfId="16150"/>
    <cellStyle name="40% - Акцент4 54 2 3" xfId="16151"/>
    <cellStyle name="40% - Акцент4 54 3" xfId="16152"/>
    <cellStyle name="40% - Акцент4 54 3 2" xfId="16153"/>
    <cellStyle name="40% - Акцент4 54 3 2 2" xfId="16154"/>
    <cellStyle name="40% - Акцент4 54 3 3" xfId="16155"/>
    <cellStyle name="40% - Акцент4 54 4" xfId="16156"/>
    <cellStyle name="40% - Акцент4 54 4 2" xfId="16157"/>
    <cellStyle name="40% - Акцент4 54 5" xfId="16158"/>
    <cellStyle name="40% - Акцент4 55" xfId="16159"/>
    <cellStyle name="40% - Акцент4 55 2" xfId="16160"/>
    <cellStyle name="40% - Акцент4 55 2 2" xfId="16161"/>
    <cellStyle name="40% - Акцент4 55 2 2 2" xfId="16162"/>
    <cellStyle name="40% - Акцент4 55 2 3" xfId="16163"/>
    <cellStyle name="40% - Акцент4 55 3" xfId="16164"/>
    <cellStyle name="40% - Акцент4 55 3 2" xfId="16165"/>
    <cellStyle name="40% - Акцент4 55 3 2 2" xfId="16166"/>
    <cellStyle name="40% - Акцент4 55 3 3" xfId="16167"/>
    <cellStyle name="40% - Акцент4 55 4" xfId="16168"/>
    <cellStyle name="40% - Акцент4 55 4 2" xfId="16169"/>
    <cellStyle name="40% - Акцент4 55 5" xfId="16170"/>
    <cellStyle name="40% - Акцент4 56" xfId="16171"/>
    <cellStyle name="40% - Акцент4 56 2" xfId="16172"/>
    <cellStyle name="40% - Акцент4 56 2 2" xfId="16173"/>
    <cellStyle name="40% - Акцент4 56 2 2 2" xfId="16174"/>
    <cellStyle name="40% - Акцент4 56 2 3" xfId="16175"/>
    <cellStyle name="40% - Акцент4 56 3" xfId="16176"/>
    <cellStyle name="40% - Акцент4 56 3 2" xfId="16177"/>
    <cellStyle name="40% - Акцент4 56 3 2 2" xfId="16178"/>
    <cellStyle name="40% - Акцент4 56 3 3" xfId="16179"/>
    <cellStyle name="40% - Акцент4 56 4" xfId="16180"/>
    <cellStyle name="40% - Акцент4 56 4 2" xfId="16181"/>
    <cellStyle name="40% - Акцент4 56 5" xfId="16182"/>
    <cellStyle name="40% - Акцент4 57" xfId="16183"/>
    <cellStyle name="40% - Акцент4 57 2" xfId="16184"/>
    <cellStyle name="40% - Акцент4 57 2 2" xfId="16185"/>
    <cellStyle name="40% - Акцент4 57 2 2 2" xfId="16186"/>
    <cellStyle name="40% - Акцент4 57 2 3" xfId="16187"/>
    <cellStyle name="40% - Акцент4 57 3" xfId="16188"/>
    <cellStyle name="40% - Акцент4 57 3 2" xfId="16189"/>
    <cellStyle name="40% - Акцент4 57 3 2 2" xfId="16190"/>
    <cellStyle name="40% - Акцент4 57 3 3" xfId="16191"/>
    <cellStyle name="40% - Акцент4 57 4" xfId="16192"/>
    <cellStyle name="40% - Акцент4 57 4 2" xfId="16193"/>
    <cellStyle name="40% - Акцент4 57 5" xfId="16194"/>
    <cellStyle name="40% - Акцент4 58" xfId="16195"/>
    <cellStyle name="40% - Акцент4 58 2" xfId="16196"/>
    <cellStyle name="40% - Акцент4 58 2 2" xfId="16197"/>
    <cellStyle name="40% - Акцент4 58 2 2 2" xfId="16198"/>
    <cellStyle name="40% - Акцент4 58 2 3" xfId="16199"/>
    <cellStyle name="40% - Акцент4 58 3" xfId="16200"/>
    <cellStyle name="40% - Акцент4 58 3 2" xfId="16201"/>
    <cellStyle name="40% - Акцент4 58 3 2 2" xfId="16202"/>
    <cellStyle name="40% - Акцент4 58 3 3" xfId="16203"/>
    <cellStyle name="40% - Акцент4 58 4" xfId="16204"/>
    <cellStyle name="40% - Акцент4 58 4 2" xfId="16205"/>
    <cellStyle name="40% - Акцент4 58 5" xfId="16206"/>
    <cellStyle name="40% - Акцент4 59" xfId="16207"/>
    <cellStyle name="40% - Акцент4 59 2" xfId="16208"/>
    <cellStyle name="40% - Акцент4 59 2 2" xfId="16209"/>
    <cellStyle name="40% - Акцент4 59 2 2 2" xfId="16210"/>
    <cellStyle name="40% - Акцент4 59 2 3" xfId="16211"/>
    <cellStyle name="40% - Акцент4 59 3" xfId="16212"/>
    <cellStyle name="40% - Акцент4 59 3 2" xfId="16213"/>
    <cellStyle name="40% - Акцент4 59 3 2 2" xfId="16214"/>
    <cellStyle name="40% - Акцент4 59 3 3" xfId="16215"/>
    <cellStyle name="40% - Акцент4 59 4" xfId="16216"/>
    <cellStyle name="40% - Акцент4 59 4 2" xfId="16217"/>
    <cellStyle name="40% - Акцент4 59 5" xfId="16218"/>
    <cellStyle name="40% - Акцент4 6" xfId="16219"/>
    <cellStyle name="40% - Акцент4 6 2" xfId="16220"/>
    <cellStyle name="40% - Акцент4 6 2 2" xfId="16221"/>
    <cellStyle name="40% - Акцент4 6 2 2 2" xfId="16222"/>
    <cellStyle name="40% - Акцент4 6 2 2 2 2" xfId="16223"/>
    <cellStyle name="40% - Акцент4 6 2 2 3" xfId="16224"/>
    <cellStyle name="40% - Акцент4 6 2 3" xfId="16225"/>
    <cellStyle name="40% - Акцент4 6 2 3 2" xfId="16226"/>
    <cellStyle name="40% - Акцент4 6 2 3 2 2" xfId="16227"/>
    <cellStyle name="40% - Акцент4 6 2 3 3" xfId="16228"/>
    <cellStyle name="40% - Акцент4 6 2 4" xfId="16229"/>
    <cellStyle name="40% - Акцент4 6 2 4 2" xfId="16230"/>
    <cellStyle name="40% - Акцент4 6 2 5" xfId="16231"/>
    <cellStyle name="40% - Акцент4 6 3" xfId="16232"/>
    <cellStyle name="40% - Акцент4 6 3 2" xfId="16233"/>
    <cellStyle name="40% - Акцент4 6 3 2 2" xfId="16234"/>
    <cellStyle name="40% - Акцент4 6 3 2 2 2" xfId="16235"/>
    <cellStyle name="40% - Акцент4 6 3 2 3" xfId="16236"/>
    <cellStyle name="40% - Акцент4 6 3 3" xfId="16237"/>
    <cellStyle name="40% - Акцент4 6 3 3 2" xfId="16238"/>
    <cellStyle name="40% - Акцент4 6 3 3 2 2" xfId="16239"/>
    <cellStyle name="40% - Акцент4 6 3 3 3" xfId="16240"/>
    <cellStyle name="40% - Акцент4 6 3 4" xfId="16241"/>
    <cellStyle name="40% - Акцент4 6 3 4 2" xfId="16242"/>
    <cellStyle name="40% - Акцент4 6 3 5" xfId="16243"/>
    <cellStyle name="40% - Акцент4 6 4" xfId="16244"/>
    <cellStyle name="40% - Акцент4 6 4 2" xfId="16245"/>
    <cellStyle name="40% - Акцент4 6 4 2 2" xfId="16246"/>
    <cellStyle name="40% - Акцент4 6 4 2 2 2" xfId="16247"/>
    <cellStyle name="40% - Акцент4 6 4 2 3" xfId="16248"/>
    <cellStyle name="40% - Акцент4 6 4 3" xfId="16249"/>
    <cellStyle name="40% - Акцент4 6 4 3 2" xfId="16250"/>
    <cellStyle name="40% - Акцент4 6 4 3 2 2" xfId="16251"/>
    <cellStyle name="40% - Акцент4 6 4 3 3" xfId="16252"/>
    <cellStyle name="40% - Акцент4 6 4 4" xfId="16253"/>
    <cellStyle name="40% - Акцент4 6 4 4 2" xfId="16254"/>
    <cellStyle name="40% - Акцент4 6 4 5" xfId="16255"/>
    <cellStyle name="40% - Акцент4 6 5" xfId="16256"/>
    <cellStyle name="40% - Акцент4 6 5 2" xfId="16257"/>
    <cellStyle name="40% - Акцент4 6 5 2 2" xfId="16258"/>
    <cellStyle name="40% - Акцент4 6 5 2 2 2" xfId="16259"/>
    <cellStyle name="40% - Акцент4 6 5 2 3" xfId="16260"/>
    <cellStyle name="40% - Акцент4 6 5 3" xfId="16261"/>
    <cellStyle name="40% - Акцент4 6 5 3 2" xfId="16262"/>
    <cellStyle name="40% - Акцент4 6 5 3 2 2" xfId="16263"/>
    <cellStyle name="40% - Акцент4 6 5 3 3" xfId="16264"/>
    <cellStyle name="40% - Акцент4 6 5 4" xfId="16265"/>
    <cellStyle name="40% - Акцент4 6 5 4 2" xfId="16266"/>
    <cellStyle name="40% - Акцент4 6 5 5" xfId="16267"/>
    <cellStyle name="40% - Акцент4 6 6" xfId="16268"/>
    <cellStyle name="40% - Акцент4 6 6 2" xfId="16269"/>
    <cellStyle name="40% - Акцент4 6 6 2 2" xfId="16270"/>
    <cellStyle name="40% - Акцент4 6 6 3" xfId="16271"/>
    <cellStyle name="40% - Акцент4 6 7" xfId="16272"/>
    <cellStyle name="40% - Акцент4 6 7 2" xfId="16273"/>
    <cellStyle name="40% - Акцент4 6 7 2 2" xfId="16274"/>
    <cellStyle name="40% - Акцент4 6 7 3" xfId="16275"/>
    <cellStyle name="40% - Акцент4 6 8" xfId="16276"/>
    <cellStyle name="40% - Акцент4 6 8 2" xfId="16277"/>
    <cellStyle name="40% - Акцент4 6 9" xfId="16278"/>
    <cellStyle name="40% - Акцент4 60" xfId="16279"/>
    <cellStyle name="40% - Акцент4 60 2" xfId="16280"/>
    <cellStyle name="40% - Акцент4 60 2 2" xfId="16281"/>
    <cellStyle name="40% - Акцент4 60 2 2 2" xfId="16282"/>
    <cellStyle name="40% - Акцент4 60 2 3" xfId="16283"/>
    <cellStyle name="40% - Акцент4 60 3" xfId="16284"/>
    <cellStyle name="40% - Акцент4 60 3 2" xfId="16285"/>
    <cellStyle name="40% - Акцент4 60 3 2 2" xfId="16286"/>
    <cellStyle name="40% - Акцент4 60 3 3" xfId="16287"/>
    <cellStyle name="40% - Акцент4 60 4" xfId="16288"/>
    <cellStyle name="40% - Акцент4 60 4 2" xfId="16289"/>
    <cellStyle name="40% - Акцент4 60 5" xfId="16290"/>
    <cellStyle name="40% - Акцент4 61" xfId="16291"/>
    <cellStyle name="40% - Акцент4 61 2" xfId="16292"/>
    <cellStyle name="40% - Акцент4 61 2 2" xfId="16293"/>
    <cellStyle name="40% - Акцент4 61 2 2 2" xfId="16294"/>
    <cellStyle name="40% - Акцент4 61 2 3" xfId="16295"/>
    <cellStyle name="40% - Акцент4 61 3" xfId="16296"/>
    <cellStyle name="40% - Акцент4 61 3 2" xfId="16297"/>
    <cellStyle name="40% - Акцент4 61 3 2 2" xfId="16298"/>
    <cellStyle name="40% - Акцент4 61 3 3" xfId="16299"/>
    <cellStyle name="40% - Акцент4 61 4" xfId="16300"/>
    <cellStyle name="40% - Акцент4 61 4 2" xfId="16301"/>
    <cellStyle name="40% - Акцент4 61 5" xfId="16302"/>
    <cellStyle name="40% - Акцент4 62" xfId="16303"/>
    <cellStyle name="40% - Акцент4 62 2" xfId="16304"/>
    <cellStyle name="40% - Акцент4 62 2 2" xfId="16305"/>
    <cellStyle name="40% - Акцент4 62 2 2 2" xfId="16306"/>
    <cellStyle name="40% - Акцент4 62 2 3" xfId="16307"/>
    <cellStyle name="40% - Акцент4 62 3" xfId="16308"/>
    <cellStyle name="40% - Акцент4 62 3 2" xfId="16309"/>
    <cellStyle name="40% - Акцент4 62 3 2 2" xfId="16310"/>
    <cellStyle name="40% - Акцент4 62 3 3" xfId="16311"/>
    <cellStyle name="40% - Акцент4 62 4" xfId="16312"/>
    <cellStyle name="40% - Акцент4 62 4 2" xfId="16313"/>
    <cellStyle name="40% - Акцент4 62 5" xfId="16314"/>
    <cellStyle name="40% - Акцент4 63" xfId="16315"/>
    <cellStyle name="40% - Акцент4 63 2" xfId="16316"/>
    <cellStyle name="40% - Акцент4 63 2 2" xfId="16317"/>
    <cellStyle name="40% - Акцент4 63 2 2 2" xfId="16318"/>
    <cellStyle name="40% - Акцент4 63 2 3" xfId="16319"/>
    <cellStyle name="40% - Акцент4 63 3" xfId="16320"/>
    <cellStyle name="40% - Акцент4 63 3 2" xfId="16321"/>
    <cellStyle name="40% - Акцент4 63 3 2 2" xfId="16322"/>
    <cellStyle name="40% - Акцент4 63 3 3" xfId="16323"/>
    <cellStyle name="40% - Акцент4 63 4" xfId="16324"/>
    <cellStyle name="40% - Акцент4 63 4 2" xfId="16325"/>
    <cellStyle name="40% - Акцент4 63 5" xfId="16326"/>
    <cellStyle name="40% - Акцент4 64" xfId="16327"/>
    <cellStyle name="40% - Акцент4 64 2" xfId="16328"/>
    <cellStyle name="40% - Акцент4 64 2 2" xfId="16329"/>
    <cellStyle name="40% - Акцент4 64 2 2 2" xfId="16330"/>
    <cellStyle name="40% - Акцент4 64 2 3" xfId="16331"/>
    <cellStyle name="40% - Акцент4 64 3" xfId="16332"/>
    <cellStyle name="40% - Акцент4 64 3 2" xfId="16333"/>
    <cellStyle name="40% - Акцент4 64 3 2 2" xfId="16334"/>
    <cellStyle name="40% - Акцент4 64 3 3" xfId="16335"/>
    <cellStyle name="40% - Акцент4 64 4" xfId="16336"/>
    <cellStyle name="40% - Акцент4 64 4 2" xfId="16337"/>
    <cellStyle name="40% - Акцент4 64 5" xfId="16338"/>
    <cellStyle name="40% - Акцент4 65" xfId="16339"/>
    <cellStyle name="40% - Акцент4 65 2" xfId="16340"/>
    <cellStyle name="40% - Акцент4 65 2 2" xfId="16341"/>
    <cellStyle name="40% - Акцент4 65 2 2 2" xfId="16342"/>
    <cellStyle name="40% - Акцент4 65 2 3" xfId="16343"/>
    <cellStyle name="40% - Акцент4 65 3" xfId="16344"/>
    <cellStyle name="40% - Акцент4 65 3 2" xfId="16345"/>
    <cellStyle name="40% - Акцент4 65 3 2 2" xfId="16346"/>
    <cellStyle name="40% - Акцент4 65 3 3" xfId="16347"/>
    <cellStyle name="40% - Акцент4 65 4" xfId="16348"/>
    <cellStyle name="40% - Акцент4 65 4 2" xfId="16349"/>
    <cellStyle name="40% - Акцент4 65 5" xfId="16350"/>
    <cellStyle name="40% - Акцент4 66" xfId="16351"/>
    <cellStyle name="40% - Акцент4 66 2" xfId="16352"/>
    <cellStyle name="40% - Акцент4 66 2 2" xfId="16353"/>
    <cellStyle name="40% - Акцент4 66 2 2 2" xfId="16354"/>
    <cellStyle name="40% - Акцент4 66 2 3" xfId="16355"/>
    <cellStyle name="40% - Акцент4 66 3" xfId="16356"/>
    <cellStyle name="40% - Акцент4 66 3 2" xfId="16357"/>
    <cellStyle name="40% - Акцент4 66 3 2 2" xfId="16358"/>
    <cellStyle name="40% - Акцент4 66 3 3" xfId="16359"/>
    <cellStyle name="40% - Акцент4 66 4" xfId="16360"/>
    <cellStyle name="40% - Акцент4 66 4 2" xfId="16361"/>
    <cellStyle name="40% - Акцент4 66 5" xfId="16362"/>
    <cellStyle name="40% - Акцент4 67" xfId="16363"/>
    <cellStyle name="40% - Акцент4 67 2" xfId="16364"/>
    <cellStyle name="40% - Акцент4 67 2 2" xfId="16365"/>
    <cellStyle name="40% - Акцент4 67 2 2 2" xfId="16366"/>
    <cellStyle name="40% - Акцент4 67 2 3" xfId="16367"/>
    <cellStyle name="40% - Акцент4 67 3" xfId="16368"/>
    <cellStyle name="40% - Акцент4 67 3 2" xfId="16369"/>
    <cellStyle name="40% - Акцент4 67 3 2 2" xfId="16370"/>
    <cellStyle name="40% - Акцент4 67 3 3" xfId="16371"/>
    <cellStyle name="40% - Акцент4 67 4" xfId="16372"/>
    <cellStyle name="40% - Акцент4 67 4 2" xfId="16373"/>
    <cellStyle name="40% - Акцент4 67 5" xfId="16374"/>
    <cellStyle name="40% - Акцент4 68" xfId="16375"/>
    <cellStyle name="40% - Акцент4 68 2" xfId="16376"/>
    <cellStyle name="40% - Акцент4 68 2 2" xfId="16377"/>
    <cellStyle name="40% - Акцент4 68 2 2 2" xfId="16378"/>
    <cellStyle name="40% - Акцент4 68 2 3" xfId="16379"/>
    <cellStyle name="40% - Акцент4 68 3" xfId="16380"/>
    <cellStyle name="40% - Акцент4 68 3 2" xfId="16381"/>
    <cellStyle name="40% - Акцент4 68 3 2 2" xfId="16382"/>
    <cellStyle name="40% - Акцент4 68 3 3" xfId="16383"/>
    <cellStyle name="40% - Акцент4 68 4" xfId="16384"/>
    <cellStyle name="40% - Акцент4 68 4 2" xfId="16385"/>
    <cellStyle name="40% - Акцент4 68 5" xfId="16386"/>
    <cellStyle name="40% - Акцент4 69" xfId="16387"/>
    <cellStyle name="40% - Акцент4 69 2" xfId="16388"/>
    <cellStyle name="40% - Акцент4 69 2 2" xfId="16389"/>
    <cellStyle name="40% - Акцент4 69 2 2 2" xfId="16390"/>
    <cellStyle name="40% - Акцент4 69 2 3" xfId="16391"/>
    <cellStyle name="40% - Акцент4 69 3" xfId="16392"/>
    <cellStyle name="40% - Акцент4 69 3 2" xfId="16393"/>
    <cellStyle name="40% - Акцент4 69 3 2 2" xfId="16394"/>
    <cellStyle name="40% - Акцент4 69 3 3" xfId="16395"/>
    <cellStyle name="40% - Акцент4 69 4" xfId="16396"/>
    <cellStyle name="40% - Акцент4 69 4 2" xfId="16397"/>
    <cellStyle name="40% - Акцент4 69 5" xfId="16398"/>
    <cellStyle name="40% - Акцент4 7" xfId="16399"/>
    <cellStyle name="40% - Акцент4 7 2" xfId="16400"/>
    <cellStyle name="40% - Акцент4 7 2 2" xfId="16401"/>
    <cellStyle name="40% - Акцент4 7 2 2 2" xfId="16402"/>
    <cellStyle name="40% - Акцент4 7 2 2 2 2" xfId="16403"/>
    <cellStyle name="40% - Акцент4 7 2 2 3" xfId="16404"/>
    <cellStyle name="40% - Акцент4 7 2 3" xfId="16405"/>
    <cellStyle name="40% - Акцент4 7 2 3 2" xfId="16406"/>
    <cellStyle name="40% - Акцент4 7 2 3 2 2" xfId="16407"/>
    <cellStyle name="40% - Акцент4 7 2 3 3" xfId="16408"/>
    <cellStyle name="40% - Акцент4 7 2 4" xfId="16409"/>
    <cellStyle name="40% - Акцент4 7 2 4 2" xfId="16410"/>
    <cellStyle name="40% - Акцент4 7 2 5" xfId="16411"/>
    <cellStyle name="40% - Акцент4 7 3" xfId="16412"/>
    <cellStyle name="40% - Акцент4 7 3 2" xfId="16413"/>
    <cellStyle name="40% - Акцент4 7 3 2 2" xfId="16414"/>
    <cellStyle name="40% - Акцент4 7 3 2 2 2" xfId="16415"/>
    <cellStyle name="40% - Акцент4 7 3 2 3" xfId="16416"/>
    <cellStyle name="40% - Акцент4 7 3 3" xfId="16417"/>
    <cellStyle name="40% - Акцент4 7 3 3 2" xfId="16418"/>
    <cellStyle name="40% - Акцент4 7 3 3 2 2" xfId="16419"/>
    <cellStyle name="40% - Акцент4 7 3 3 3" xfId="16420"/>
    <cellStyle name="40% - Акцент4 7 3 4" xfId="16421"/>
    <cellStyle name="40% - Акцент4 7 3 4 2" xfId="16422"/>
    <cellStyle name="40% - Акцент4 7 3 5" xfId="16423"/>
    <cellStyle name="40% - Акцент4 7 4" xfId="16424"/>
    <cellStyle name="40% - Акцент4 7 4 2" xfId="16425"/>
    <cellStyle name="40% - Акцент4 7 4 2 2" xfId="16426"/>
    <cellStyle name="40% - Акцент4 7 4 2 2 2" xfId="16427"/>
    <cellStyle name="40% - Акцент4 7 4 2 3" xfId="16428"/>
    <cellStyle name="40% - Акцент4 7 4 3" xfId="16429"/>
    <cellStyle name="40% - Акцент4 7 4 3 2" xfId="16430"/>
    <cellStyle name="40% - Акцент4 7 4 3 2 2" xfId="16431"/>
    <cellStyle name="40% - Акцент4 7 4 3 3" xfId="16432"/>
    <cellStyle name="40% - Акцент4 7 4 4" xfId="16433"/>
    <cellStyle name="40% - Акцент4 7 4 4 2" xfId="16434"/>
    <cellStyle name="40% - Акцент4 7 4 5" xfId="16435"/>
    <cellStyle name="40% - Акцент4 7 5" xfId="16436"/>
    <cellStyle name="40% - Акцент4 7 5 2" xfId="16437"/>
    <cellStyle name="40% - Акцент4 7 5 2 2" xfId="16438"/>
    <cellStyle name="40% - Акцент4 7 5 2 2 2" xfId="16439"/>
    <cellStyle name="40% - Акцент4 7 5 2 3" xfId="16440"/>
    <cellStyle name="40% - Акцент4 7 5 3" xfId="16441"/>
    <cellStyle name="40% - Акцент4 7 5 3 2" xfId="16442"/>
    <cellStyle name="40% - Акцент4 7 5 3 2 2" xfId="16443"/>
    <cellStyle name="40% - Акцент4 7 5 3 3" xfId="16444"/>
    <cellStyle name="40% - Акцент4 7 5 4" xfId="16445"/>
    <cellStyle name="40% - Акцент4 7 5 4 2" xfId="16446"/>
    <cellStyle name="40% - Акцент4 7 5 5" xfId="16447"/>
    <cellStyle name="40% - Акцент4 7 6" xfId="16448"/>
    <cellStyle name="40% - Акцент4 7 6 2" xfId="16449"/>
    <cellStyle name="40% - Акцент4 7 6 2 2" xfId="16450"/>
    <cellStyle name="40% - Акцент4 7 6 3" xfId="16451"/>
    <cellStyle name="40% - Акцент4 7 7" xfId="16452"/>
    <cellStyle name="40% - Акцент4 7 7 2" xfId="16453"/>
    <cellStyle name="40% - Акцент4 7 7 2 2" xfId="16454"/>
    <cellStyle name="40% - Акцент4 7 7 3" xfId="16455"/>
    <cellStyle name="40% - Акцент4 7 8" xfId="16456"/>
    <cellStyle name="40% - Акцент4 7 8 2" xfId="16457"/>
    <cellStyle name="40% - Акцент4 7 9" xfId="16458"/>
    <cellStyle name="40% - Акцент4 70" xfId="16459"/>
    <cellStyle name="40% - Акцент4 70 2" xfId="16460"/>
    <cellStyle name="40% - Акцент4 70 2 2" xfId="16461"/>
    <cellStyle name="40% - Акцент4 70 2 2 2" xfId="16462"/>
    <cellStyle name="40% - Акцент4 70 2 3" xfId="16463"/>
    <cellStyle name="40% - Акцент4 70 3" xfId="16464"/>
    <cellStyle name="40% - Акцент4 70 3 2" xfId="16465"/>
    <cellStyle name="40% - Акцент4 70 3 2 2" xfId="16466"/>
    <cellStyle name="40% - Акцент4 70 3 3" xfId="16467"/>
    <cellStyle name="40% - Акцент4 70 4" xfId="16468"/>
    <cellStyle name="40% - Акцент4 70 4 2" xfId="16469"/>
    <cellStyle name="40% - Акцент4 70 5" xfId="16470"/>
    <cellStyle name="40% - Акцент4 71" xfId="16471"/>
    <cellStyle name="40% - Акцент4 71 2" xfId="16472"/>
    <cellStyle name="40% - Акцент4 71 2 2" xfId="16473"/>
    <cellStyle name="40% - Акцент4 71 2 2 2" xfId="16474"/>
    <cellStyle name="40% - Акцент4 71 2 3" xfId="16475"/>
    <cellStyle name="40% - Акцент4 71 3" xfId="16476"/>
    <cellStyle name="40% - Акцент4 71 3 2" xfId="16477"/>
    <cellStyle name="40% - Акцент4 71 3 2 2" xfId="16478"/>
    <cellStyle name="40% - Акцент4 71 3 3" xfId="16479"/>
    <cellStyle name="40% - Акцент4 71 4" xfId="16480"/>
    <cellStyle name="40% - Акцент4 71 4 2" xfId="16481"/>
    <cellStyle name="40% - Акцент4 71 5" xfId="16482"/>
    <cellStyle name="40% - Акцент4 72" xfId="16483"/>
    <cellStyle name="40% - Акцент4 72 2" xfId="16484"/>
    <cellStyle name="40% - Акцент4 72 2 2" xfId="16485"/>
    <cellStyle name="40% - Акцент4 72 2 2 2" xfId="16486"/>
    <cellStyle name="40% - Акцент4 72 2 3" xfId="16487"/>
    <cellStyle name="40% - Акцент4 72 3" xfId="16488"/>
    <cellStyle name="40% - Акцент4 72 3 2" xfId="16489"/>
    <cellStyle name="40% - Акцент4 72 3 2 2" xfId="16490"/>
    <cellStyle name="40% - Акцент4 72 3 3" xfId="16491"/>
    <cellStyle name="40% - Акцент4 72 4" xfId="16492"/>
    <cellStyle name="40% - Акцент4 72 4 2" xfId="16493"/>
    <cellStyle name="40% - Акцент4 72 5" xfId="16494"/>
    <cellStyle name="40% - Акцент4 73" xfId="16495"/>
    <cellStyle name="40% - Акцент4 73 2" xfId="16496"/>
    <cellStyle name="40% - Акцент4 73 2 2" xfId="16497"/>
    <cellStyle name="40% - Акцент4 73 2 2 2" xfId="16498"/>
    <cellStyle name="40% - Акцент4 73 2 3" xfId="16499"/>
    <cellStyle name="40% - Акцент4 73 3" xfId="16500"/>
    <cellStyle name="40% - Акцент4 73 3 2" xfId="16501"/>
    <cellStyle name="40% - Акцент4 73 3 2 2" xfId="16502"/>
    <cellStyle name="40% - Акцент4 73 3 3" xfId="16503"/>
    <cellStyle name="40% - Акцент4 73 4" xfId="16504"/>
    <cellStyle name="40% - Акцент4 73 4 2" xfId="16505"/>
    <cellStyle name="40% - Акцент4 73 5" xfId="16506"/>
    <cellStyle name="40% - Акцент4 74" xfId="16507"/>
    <cellStyle name="40% - Акцент4 74 2" xfId="16508"/>
    <cellStyle name="40% - Акцент4 74 2 2" xfId="16509"/>
    <cellStyle name="40% - Акцент4 74 2 2 2" xfId="16510"/>
    <cellStyle name="40% - Акцент4 74 2 3" xfId="16511"/>
    <cellStyle name="40% - Акцент4 74 3" xfId="16512"/>
    <cellStyle name="40% - Акцент4 74 3 2" xfId="16513"/>
    <cellStyle name="40% - Акцент4 74 3 2 2" xfId="16514"/>
    <cellStyle name="40% - Акцент4 74 3 3" xfId="16515"/>
    <cellStyle name="40% - Акцент4 74 4" xfId="16516"/>
    <cellStyle name="40% - Акцент4 74 4 2" xfId="16517"/>
    <cellStyle name="40% - Акцент4 74 5" xfId="16518"/>
    <cellStyle name="40% - Акцент4 75" xfId="16519"/>
    <cellStyle name="40% - Акцент4 75 2" xfId="16520"/>
    <cellStyle name="40% - Акцент4 75 2 2" xfId="16521"/>
    <cellStyle name="40% - Акцент4 75 2 2 2" xfId="16522"/>
    <cellStyle name="40% - Акцент4 75 2 3" xfId="16523"/>
    <cellStyle name="40% - Акцент4 75 3" xfId="16524"/>
    <cellStyle name="40% - Акцент4 75 3 2" xfId="16525"/>
    <cellStyle name="40% - Акцент4 75 3 2 2" xfId="16526"/>
    <cellStyle name="40% - Акцент4 75 3 3" xfId="16527"/>
    <cellStyle name="40% - Акцент4 75 4" xfId="16528"/>
    <cellStyle name="40% - Акцент4 75 4 2" xfId="16529"/>
    <cellStyle name="40% - Акцент4 75 5" xfId="16530"/>
    <cellStyle name="40% - Акцент4 76" xfId="16531"/>
    <cellStyle name="40% - Акцент4 76 2" xfId="16532"/>
    <cellStyle name="40% - Акцент4 76 2 2" xfId="16533"/>
    <cellStyle name="40% - Акцент4 76 2 2 2" xfId="16534"/>
    <cellStyle name="40% - Акцент4 76 2 3" xfId="16535"/>
    <cellStyle name="40% - Акцент4 76 3" xfId="16536"/>
    <cellStyle name="40% - Акцент4 76 3 2" xfId="16537"/>
    <cellStyle name="40% - Акцент4 76 3 2 2" xfId="16538"/>
    <cellStyle name="40% - Акцент4 76 3 3" xfId="16539"/>
    <cellStyle name="40% - Акцент4 76 4" xfId="16540"/>
    <cellStyle name="40% - Акцент4 76 4 2" xfId="16541"/>
    <cellStyle name="40% - Акцент4 76 5" xfId="16542"/>
    <cellStyle name="40% - Акцент4 77" xfId="16543"/>
    <cellStyle name="40% - Акцент4 77 2" xfId="16544"/>
    <cellStyle name="40% - Акцент4 77 2 2" xfId="16545"/>
    <cellStyle name="40% - Акцент4 77 2 2 2" xfId="16546"/>
    <cellStyle name="40% - Акцент4 77 2 3" xfId="16547"/>
    <cellStyle name="40% - Акцент4 77 3" xfId="16548"/>
    <cellStyle name="40% - Акцент4 77 3 2" xfId="16549"/>
    <cellStyle name="40% - Акцент4 77 3 2 2" xfId="16550"/>
    <cellStyle name="40% - Акцент4 77 3 3" xfId="16551"/>
    <cellStyle name="40% - Акцент4 77 4" xfId="16552"/>
    <cellStyle name="40% - Акцент4 77 4 2" xfId="16553"/>
    <cellStyle name="40% - Акцент4 77 5" xfId="16554"/>
    <cellStyle name="40% - Акцент4 78" xfId="16555"/>
    <cellStyle name="40% - Акцент4 78 2" xfId="16556"/>
    <cellStyle name="40% - Акцент4 78 2 2" xfId="16557"/>
    <cellStyle name="40% - Акцент4 78 2 2 2" xfId="16558"/>
    <cellStyle name="40% - Акцент4 78 2 3" xfId="16559"/>
    <cellStyle name="40% - Акцент4 78 3" xfId="16560"/>
    <cellStyle name="40% - Акцент4 78 3 2" xfId="16561"/>
    <cellStyle name="40% - Акцент4 78 3 2 2" xfId="16562"/>
    <cellStyle name="40% - Акцент4 78 3 3" xfId="16563"/>
    <cellStyle name="40% - Акцент4 78 4" xfId="16564"/>
    <cellStyle name="40% - Акцент4 78 4 2" xfId="16565"/>
    <cellStyle name="40% - Акцент4 78 5" xfId="16566"/>
    <cellStyle name="40% - Акцент4 79" xfId="16567"/>
    <cellStyle name="40% - Акцент4 79 2" xfId="16568"/>
    <cellStyle name="40% - Акцент4 79 2 2" xfId="16569"/>
    <cellStyle name="40% - Акцент4 79 2 2 2" xfId="16570"/>
    <cellStyle name="40% - Акцент4 79 2 3" xfId="16571"/>
    <cellStyle name="40% - Акцент4 79 3" xfId="16572"/>
    <cellStyle name="40% - Акцент4 79 3 2" xfId="16573"/>
    <cellStyle name="40% - Акцент4 79 3 2 2" xfId="16574"/>
    <cellStyle name="40% - Акцент4 79 3 3" xfId="16575"/>
    <cellStyle name="40% - Акцент4 79 4" xfId="16576"/>
    <cellStyle name="40% - Акцент4 79 4 2" xfId="16577"/>
    <cellStyle name="40% - Акцент4 79 5" xfId="16578"/>
    <cellStyle name="40% - Акцент4 8" xfId="16579"/>
    <cellStyle name="40% - Акцент4 8 2" xfId="16580"/>
    <cellStyle name="40% - Акцент4 8 2 2" xfId="16581"/>
    <cellStyle name="40% - Акцент4 8 2 2 2" xfId="16582"/>
    <cellStyle name="40% - Акцент4 8 2 2 2 2" xfId="16583"/>
    <cellStyle name="40% - Акцент4 8 2 2 3" xfId="16584"/>
    <cellStyle name="40% - Акцент4 8 2 3" xfId="16585"/>
    <cellStyle name="40% - Акцент4 8 2 3 2" xfId="16586"/>
    <cellStyle name="40% - Акцент4 8 2 3 2 2" xfId="16587"/>
    <cellStyle name="40% - Акцент4 8 2 3 3" xfId="16588"/>
    <cellStyle name="40% - Акцент4 8 2 4" xfId="16589"/>
    <cellStyle name="40% - Акцент4 8 2 4 2" xfId="16590"/>
    <cellStyle name="40% - Акцент4 8 2 5" xfId="16591"/>
    <cellStyle name="40% - Акцент4 8 3" xfId="16592"/>
    <cellStyle name="40% - Акцент4 8 3 2" xfId="16593"/>
    <cellStyle name="40% - Акцент4 8 3 2 2" xfId="16594"/>
    <cellStyle name="40% - Акцент4 8 3 2 2 2" xfId="16595"/>
    <cellStyle name="40% - Акцент4 8 3 2 3" xfId="16596"/>
    <cellStyle name="40% - Акцент4 8 3 3" xfId="16597"/>
    <cellStyle name="40% - Акцент4 8 3 3 2" xfId="16598"/>
    <cellStyle name="40% - Акцент4 8 3 3 2 2" xfId="16599"/>
    <cellStyle name="40% - Акцент4 8 3 3 3" xfId="16600"/>
    <cellStyle name="40% - Акцент4 8 3 4" xfId="16601"/>
    <cellStyle name="40% - Акцент4 8 3 4 2" xfId="16602"/>
    <cellStyle name="40% - Акцент4 8 3 5" xfId="16603"/>
    <cellStyle name="40% - Акцент4 8 4" xfId="16604"/>
    <cellStyle name="40% - Акцент4 8 4 2" xfId="16605"/>
    <cellStyle name="40% - Акцент4 8 4 2 2" xfId="16606"/>
    <cellStyle name="40% - Акцент4 8 4 2 2 2" xfId="16607"/>
    <cellStyle name="40% - Акцент4 8 4 2 3" xfId="16608"/>
    <cellStyle name="40% - Акцент4 8 4 3" xfId="16609"/>
    <cellStyle name="40% - Акцент4 8 4 3 2" xfId="16610"/>
    <cellStyle name="40% - Акцент4 8 4 3 2 2" xfId="16611"/>
    <cellStyle name="40% - Акцент4 8 4 3 3" xfId="16612"/>
    <cellStyle name="40% - Акцент4 8 4 4" xfId="16613"/>
    <cellStyle name="40% - Акцент4 8 4 4 2" xfId="16614"/>
    <cellStyle name="40% - Акцент4 8 4 5" xfId="16615"/>
    <cellStyle name="40% - Акцент4 8 5" xfId="16616"/>
    <cellStyle name="40% - Акцент4 8 5 2" xfId="16617"/>
    <cellStyle name="40% - Акцент4 8 5 2 2" xfId="16618"/>
    <cellStyle name="40% - Акцент4 8 5 2 2 2" xfId="16619"/>
    <cellStyle name="40% - Акцент4 8 5 2 3" xfId="16620"/>
    <cellStyle name="40% - Акцент4 8 5 3" xfId="16621"/>
    <cellStyle name="40% - Акцент4 8 5 3 2" xfId="16622"/>
    <cellStyle name="40% - Акцент4 8 5 3 2 2" xfId="16623"/>
    <cellStyle name="40% - Акцент4 8 5 3 3" xfId="16624"/>
    <cellStyle name="40% - Акцент4 8 5 4" xfId="16625"/>
    <cellStyle name="40% - Акцент4 8 5 4 2" xfId="16626"/>
    <cellStyle name="40% - Акцент4 8 5 5" xfId="16627"/>
    <cellStyle name="40% - Акцент4 8 6" xfId="16628"/>
    <cellStyle name="40% - Акцент4 8 6 2" xfId="16629"/>
    <cellStyle name="40% - Акцент4 8 6 2 2" xfId="16630"/>
    <cellStyle name="40% - Акцент4 8 6 3" xfId="16631"/>
    <cellStyle name="40% - Акцент4 8 7" xfId="16632"/>
    <cellStyle name="40% - Акцент4 8 7 2" xfId="16633"/>
    <cellStyle name="40% - Акцент4 8 7 2 2" xfId="16634"/>
    <cellStyle name="40% - Акцент4 8 7 3" xfId="16635"/>
    <cellStyle name="40% - Акцент4 8 8" xfId="16636"/>
    <cellStyle name="40% - Акцент4 8 8 2" xfId="16637"/>
    <cellStyle name="40% - Акцент4 8 9" xfId="16638"/>
    <cellStyle name="40% - Акцент4 80" xfId="16639"/>
    <cellStyle name="40% - Акцент4 80 2" xfId="16640"/>
    <cellStyle name="40% - Акцент4 80 2 2" xfId="16641"/>
    <cellStyle name="40% - Акцент4 80 2 2 2" xfId="16642"/>
    <cellStyle name="40% - Акцент4 80 2 3" xfId="16643"/>
    <cellStyle name="40% - Акцент4 80 3" xfId="16644"/>
    <cellStyle name="40% - Акцент4 80 3 2" xfId="16645"/>
    <cellStyle name="40% - Акцент4 80 3 2 2" xfId="16646"/>
    <cellStyle name="40% - Акцент4 80 3 3" xfId="16647"/>
    <cellStyle name="40% - Акцент4 80 4" xfId="16648"/>
    <cellStyle name="40% - Акцент4 80 4 2" xfId="16649"/>
    <cellStyle name="40% - Акцент4 80 5" xfId="16650"/>
    <cellStyle name="40% - Акцент4 81" xfId="16651"/>
    <cellStyle name="40% - Акцент4 81 2" xfId="16652"/>
    <cellStyle name="40% - Акцент4 81 2 2" xfId="16653"/>
    <cellStyle name="40% - Акцент4 81 2 2 2" xfId="16654"/>
    <cellStyle name="40% - Акцент4 81 2 3" xfId="16655"/>
    <cellStyle name="40% - Акцент4 81 3" xfId="16656"/>
    <cellStyle name="40% - Акцент4 81 3 2" xfId="16657"/>
    <cellStyle name="40% - Акцент4 81 3 2 2" xfId="16658"/>
    <cellStyle name="40% - Акцент4 81 3 3" xfId="16659"/>
    <cellStyle name="40% - Акцент4 81 4" xfId="16660"/>
    <cellStyle name="40% - Акцент4 81 4 2" xfId="16661"/>
    <cellStyle name="40% - Акцент4 81 5" xfId="16662"/>
    <cellStyle name="40% - Акцент4 82" xfId="16663"/>
    <cellStyle name="40% - Акцент4 82 2" xfId="16664"/>
    <cellStyle name="40% - Акцент4 82 2 2" xfId="16665"/>
    <cellStyle name="40% - Акцент4 82 2 2 2" xfId="16666"/>
    <cellStyle name="40% - Акцент4 82 2 3" xfId="16667"/>
    <cellStyle name="40% - Акцент4 82 3" xfId="16668"/>
    <cellStyle name="40% - Акцент4 82 3 2" xfId="16669"/>
    <cellStyle name="40% - Акцент4 82 3 2 2" xfId="16670"/>
    <cellStyle name="40% - Акцент4 82 3 3" xfId="16671"/>
    <cellStyle name="40% - Акцент4 82 4" xfId="16672"/>
    <cellStyle name="40% - Акцент4 82 4 2" xfId="16673"/>
    <cellStyle name="40% - Акцент4 82 5" xfId="16674"/>
    <cellStyle name="40% - Акцент4 83" xfId="16675"/>
    <cellStyle name="40% - Акцент4 83 2" xfId="16676"/>
    <cellStyle name="40% - Акцент4 83 2 2" xfId="16677"/>
    <cellStyle name="40% - Акцент4 83 2 2 2" xfId="16678"/>
    <cellStyle name="40% - Акцент4 83 2 3" xfId="16679"/>
    <cellStyle name="40% - Акцент4 83 3" xfId="16680"/>
    <cellStyle name="40% - Акцент4 83 3 2" xfId="16681"/>
    <cellStyle name="40% - Акцент4 83 3 2 2" xfId="16682"/>
    <cellStyle name="40% - Акцент4 83 3 3" xfId="16683"/>
    <cellStyle name="40% - Акцент4 83 4" xfId="16684"/>
    <cellStyle name="40% - Акцент4 83 4 2" xfId="16685"/>
    <cellStyle name="40% - Акцент4 83 5" xfId="16686"/>
    <cellStyle name="40% - Акцент4 84" xfId="16687"/>
    <cellStyle name="40% - Акцент4 84 2" xfId="16688"/>
    <cellStyle name="40% - Акцент4 84 2 2" xfId="16689"/>
    <cellStyle name="40% - Акцент4 84 2 2 2" xfId="16690"/>
    <cellStyle name="40% - Акцент4 84 2 3" xfId="16691"/>
    <cellStyle name="40% - Акцент4 84 3" xfId="16692"/>
    <cellStyle name="40% - Акцент4 84 3 2" xfId="16693"/>
    <cellStyle name="40% - Акцент4 84 3 2 2" xfId="16694"/>
    <cellStyle name="40% - Акцент4 84 3 3" xfId="16695"/>
    <cellStyle name="40% - Акцент4 84 4" xfId="16696"/>
    <cellStyle name="40% - Акцент4 84 4 2" xfId="16697"/>
    <cellStyle name="40% - Акцент4 84 5" xfId="16698"/>
    <cellStyle name="40% - Акцент4 85" xfId="16699"/>
    <cellStyle name="40% - Акцент4 85 2" xfId="16700"/>
    <cellStyle name="40% - Акцент4 85 2 2" xfId="16701"/>
    <cellStyle name="40% - Акцент4 85 2 2 2" xfId="16702"/>
    <cellStyle name="40% - Акцент4 85 2 3" xfId="16703"/>
    <cellStyle name="40% - Акцент4 85 3" xfId="16704"/>
    <cellStyle name="40% - Акцент4 85 3 2" xfId="16705"/>
    <cellStyle name="40% - Акцент4 85 3 2 2" xfId="16706"/>
    <cellStyle name="40% - Акцент4 85 3 3" xfId="16707"/>
    <cellStyle name="40% - Акцент4 85 4" xfId="16708"/>
    <cellStyle name="40% - Акцент4 85 4 2" xfId="16709"/>
    <cellStyle name="40% - Акцент4 85 5" xfId="16710"/>
    <cellStyle name="40% - Акцент4 86" xfId="16711"/>
    <cellStyle name="40% - Акцент4 86 2" xfId="16712"/>
    <cellStyle name="40% - Акцент4 86 2 2" xfId="16713"/>
    <cellStyle name="40% - Акцент4 86 2 2 2" xfId="16714"/>
    <cellStyle name="40% - Акцент4 86 2 3" xfId="16715"/>
    <cellStyle name="40% - Акцент4 86 3" xfId="16716"/>
    <cellStyle name="40% - Акцент4 86 3 2" xfId="16717"/>
    <cellStyle name="40% - Акцент4 86 3 2 2" xfId="16718"/>
    <cellStyle name="40% - Акцент4 86 3 3" xfId="16719"/>
    <cellStyle name="40% - Акцент4 86 4" xfId="16720"/>
    <cellStyle name="40% - Акцент4 86 4 2" xfId="16721"/>
    <cellStyle name="40% - Акцент4 86 5" xfId="16722"/>
    <cellStyle name="40% - Акцент4 87" xfId="16723"/>
    <cellStyle name="40% - Акцент4 87 2" xfId="16724"/>
    <cellStyle name="40% - Акцент4 87 2 2" xfId="16725"/>
    <cellStyle name="40% - Акцент4 87 2 2 2" xfId="16726"/>
    <cellStyle name="40% - Акцент4 87 2 3" xfId="16727"/>
    <cellStyle name="40% - Акцент4 87 3" xfId="16728"/>
    <cellStyle name="40% - Акцент4 87 3 2" xfId="16729"/>
    <cellStyle name="40% - Акцент4 87 3 2 2" xfId="16730"/>
    <cellStyle name="40% - Акцент4 87 3 3" xfId="16731"/>
    <cellStyle name="40% - Акцент4 87 4" xfId="16732"/>
    <cellStyle name="40% - Акцент4 87 4 2" xfId="16733"/>
    <cellStyle name="40% - Акцент4 87 5" xfId="16734"/>
    <cellStyle name="40% - Акцент4 88" xfId="16735"/>
    <cellStyle name="40% - Акцент4 88 2" xfId="16736"/>
    <cellStyle name="40% - Акцент4 88 2 2" xfId="16737"/>
    <cellStyle name="40% - Акцент4 88 3" xfId="16738"/>
    <cellStyle name="40% - Акцент4 89" xfId="16739"/>
    <cellStyle name="40% - Акцент4 89 2" xfId="16740"/>
    <cellStyle name="40% - Акцент4 89 2 2" xfId="16741"/>
    <cellStyle name="40% - Акцент4 89 3" xfId="16742"/>
    <cellStyle name="40% - Акцент4 9" xfId="16743"/>
    <cellStyle name="40% - Акцент4 9 2" xfId="16744"/>
    <cellStyle name="40% - Акцент4 9 2 2" xfId="16745"/>
    <cellStyle name="40% - Акцент4 9 2 2 2" xfId="16746"/>
    <cellStyle name="40% - Акцент4 9 2 2 2 2" xfId="16747"/>
    <cellStyle name="40% - Акцент4 9 2 2 3" xfId="16748"/>
    <cellStyle name="40% - Акцент4 9 2 3" xfId="16749"/>
    <cellStyle name="40% - Акцент4 9 2 3 2" xfId="16750"/>
    <cellStyle name="40% - Акцент4 9 2 3 2 2" xfId="16751"/>
    <cellStyle name="40% - Акцент4 9 2 3 3" xfId="16752"/>
    <cellStyle name="40% - Акцент4 9 2 4" xfId="16753"/>
    <cellStyle name="40% - Акцент4 9 2 4 2" xfId="16754"/>
    <cellStyle name="40% - Акцент4 9 2 5" xfId="16755"/>
    <cellStyle name="40% - Акцент4 9 3" xfId="16756"/>
    <cellStyle name="40% - Акцент4 9 3 2" xfId="16757"/>
    <cellStyle name="40% - Акцент4 9 3 2 2" xfId="16758"/>
    <cellStyle name="40% - Акцент4 9 3 2 2 2" xfId="16759"/>
    <cellStyle name="40% - Акцент4 9 3 2 3" xfId="16760"/>
    <cellStyle name="40% - Акцент4 9 3 3" xfId="16761"/>
    <cellStyle name="40% - Акцент4 9 3 3 2" xfId="16762"/>
    <cellStyle name="40% - Акцент4 9 3 3 2 2" xfId="16763"/>
    <cellStyle name="40% - Акцент4 9 3 3 3" xfId="16764"/>
    <cellStyle name="40% - Акцент4 9 3 4" xfId="16765"/>
    <cellStyle name="40% - Акцент4 9 3 4 2" xfId="16766"/>
    <cellStyle name="40% - Акцент4 9 3 5" xfId="16767"/>
    <cellStyle name="40% - Акцент4 9 4" xfId="16768"/>
    <cellStyle name="40% - Акцент4 9 4 2" xfId="16769"/>
    <cellStyle name="40% - Акцент4 9 4 2 2" xfId="16770"/>
    <cellStyle name="40% - Акцент4 9 4 2 2 2" xfId="16771"/>
    <cellStyle name="40% - Акцент4 9 4 2 3" xfId="16772"/>
    <cellStyle name="40% - Акцент4 9 4 3" xfId="16773"/>
    <cellStyle name="40% - Акцент4 9 4 3 2" xfId="16774"/>
    <cellStyle name="40% - Акцент4 9 4 3 2 2" xfId="16775"/>
    <cellStyle name="40% - Акцент4 9 4 3 3" xfId="16776"/>
    <cellStyle name="40% - Акцент4 9 4 4" xfId="16777"/>
    <cellStyle name="40% - Акцент4 9 4 4 2" xfId="16778"/>
    <cellStyle name="40% - Акцент4 9 4 5" xfId="16779"/>
    <cellStyle name="40% - Акцент4 9 5" xfId="16780"/>
    <cellStyle name="40% - Акцент4 9 5 2" xfId="16781"/>
    <cellStyle name="40% - Акцент4 9 5 2 2" xfId="16782"/>
    <cellStyle name="40% - Акцент4 9 5 2 2 2" xfId="16783"/>
    <cellStyle name="40% - Акцент4 9 5 2 3" xfId="16784"/>
    <cellStyle name="40% - Акцент4 9 5 3" xfId="16785"/>
    <cellStyle name="40% - Акцент4 9 5 3 2" xfId="16786"/>
    <cellStyle name="40% - Акцент4 9 5 3 2 2" xfId="16787"/>
    <cellStyle name="40% - Акцент4 9 5 3 3" xfId="16788"/>
    <cellStyle name="40% - Акцент4 9 5 4" xfId="16789"/>
    <cellStyle name="40% - Акцент4 9 5 4 2" xfId="16790"/>
    <cellStyle name="40% - Акцент4 9 5 5" xfId="16791"/>
    <cellStyle name="40% - Акцент4 9 6" xfId="16792"/>
    <cellStyle name="40% - Акцент4 9 6 2" xfId="16793"/>
    <cellStyle name="40% - Акцент4 9 6 2 2" xfId="16794"/>
    <cellStyle name="40% - Акцент4 9 6 3" xfId="16795"/>
    <cellStyle name="40% - Акцент4 9 7" xfId="16796"/>
    <cellStyle name="40% - Акцент4 9 7 2" xfId="16797"/>
    <cellStyle name="40% - Акцент4 9 7 2 2" xfId="16798"/>
    <cellStyle name="40% - Акцент4 9 7 3" xfId="16799"/>
    <cellStyle name="40% - Акцент4 9 8" xfId="16800"/>
    <cellStyle name="40% - Акцент4 9 8 2" xfId="16801"/>
    <cellStyle name="40% - Акцент4 9 9" xfId="16802"/>
    <cellStyle name="40% - Акцент4 90" xfId="16803"/>
    <cellStyle name="40% - Акцент4 90 2" xfId="16804"/>
    <cellStyle name="40% - Акцент4 90 2 2" xfId="16805"/>
    <cellStyle name="40% - Акцент4 90 3" xfId="16806"/>
    <cellStyle name="40% - Акцент4 91" xfId="16807"/>
    <cellStyle name="40% - Акцент4 91 2" xfId="16808"/>
    <cellStyle name="40% - Акцент4 91 2 2" xfId="16809"/>
    <cellStyle name="40% - Акцент4 91 3" xfId="16810"/>
    <cellStyle name="40% - Акцент4 92" xfId="16811"/>
    <cellStyle name="40% - Акцент4 92 2" xfId="16812"/>
    <cellStyle name="40% - Акцент4 92 2 2" xfId="16813"/>
    <cellStyle name="40% - Акцент4 92 3" xfId="16814"/>
    <cellStyle name="40% - Акцент4 93" xfId="16815"/>
    <cellStyle name="40% - Акцент4 93 2" xfId="16816"/>
    <cellStyle name="40% - Акцент4 93 2 2" xfId="16817"/>
    <cellStyle name="40% - Акцент4 93 3" xfId="16818"/>
    <cellStyle name="40% - Акцент4 94" xfId="16819"/>
    <cellStyle name="40% - Акцент4 94 2" xfId="16820"/>
    <cellStyle name="40% - Акцент4 94 2 2" xfId="16821"/>
    <cellStyle name="40% - Акцент4 94 3" xfId="16822"/>
    <cellStyle name="40% - Акцент4 95" xfId="16823"/>
    <cellStyle name="40% - Акцент4 95 2" xfId="16824"/>
    <cellStyle name="40% - Акцент4 95 2 2" xfId="16825"/>
    <cellStyle name="40% - Акцент4 95 3" xfId="16826"/>
    <cellStyle name="40% - Акцент4 96" xfId="16827"/>
    <cellStyle name="40% - Акцент4 96 2" xfId="16828"/>
    <cellStyle name="40% - Акцент4 96 2 2" xfId="16829"/>
    <cellStyle name="40% - Акцент4 96 3" xfId="16830"/>
    <cellStyle name="40% - Акцент4 97" xfId="16831"/>
    <cellStyle name="40% - Акцент4 97 2" xfId="16832"/>
    <cellStyle name="40% - Акцент4 97 2 2" xfId="16833"/>
    <cellStyle name="40% - Акцент4 97 3" xfId="16834"/>
    <cellStyle name="40% - Акцент4 98" xfId="16835"/>
    <cellStyle name="40% - Акцент4 98 2" xfId="16836"/>
    <cellStyle name="40% - Акцент4 98 2 2" xfId="16837"/>
    <cellStyle name="40% - Акцент4 98 3" xfId="16838"/>
    <cellStyle name="40% - Акцент4 99" xfId="16839"/>
    <cellStyle name="40% - Акцент4 99 2" xfId="16840"/>
    <cellStyle name="40% - Акцент4 99 2 2" xfId="16841"/>
    <cellStyle name="40% - Акцент4 99 3" xfId="16842"/>
    <cellStyle name="40% - Акцент5" xfId="16843" builtinId="47" customBuiltin="1"/>
    <cellStyle name="40% - Акцент5 10" xfId="16844"/>
    <cellStyle name="40% - Акцент5 10 2" xfId="16845"/>
    <cellStyle name="40% - Акцент5 10 2 2" xfId="16846"/>
    <cellStyle name="40% - Акцент5 10 2 2 2" xfId="16847"/>
    <cellStyle name="40% - Акцент5 10 2 3" xfId="16848"/>
    <cellStyle name="40% - Акцент5 10 3" xfId="16849"/>
    <cellStyle name="40% - Акцент5 10 3 2" xfId="16850"/>
    <cellStyle name="40% - Акцент5 10 3 2 2" xfId="16851"/>
    <cellStyle name="40% - Акцент5 10 3 3" xfId="16852"/>
    <cellStyle name="40% - Акцент5 10 4" xfId="16853"/>
    <cellStyle name="40% - Акцент5 10 4 2" xfId="16854"/>
    <cellStyle name="40% - Акцент5 10 5" xfId="16855"/>
    <cellStyle name="40% - Акцент5 100" xfId="16856"/>
    <cellStyle name="40% - Акцент5 100 2" xfId="16857"/>
    <cellStyle name="40% - Акцент5 100 2 2" xfId="16858"/>
    <cellStyle name="40% - Акцент5 100 3" xfId="16859"/>
    <cellStyle name="40% - Акцент5 101" xfId="16860"/>
    <cellStyle name="40% - Акцент5 101 2" xfId="16861"/>
    <cellStyle name="40% - Акцент5 101 2 2" xfId="16862"/>
    <cellStyle name="40% - Акцент5 101 3" xfId="16863"/>
    <cellStyle name="40% - Акцент5 102" xfId="16864"/>
    <cellStyle name="40% - Акцент5 102 2" xfId="16865"/>
    <cellStyle name="40% - Акцент5 102 2 2" xfId="16866"/>
    <cellStyle name="40% - Акцент5 102 3" xfId="16867"/>
    <cellStyle name="40% - Акцент5 103" xfId="16868"/>
    <cellStyle name="40% - Акцент5 103 2" xfId="16869"/>
    <cellStyle name="40% - Акцент5 103 2 2" xfId="16870"/>
    <cellStyle name="40% - Акцент5 103 3" xfId="16871"/>
    <cellStyle name="40% - Акцент5 104" xfId="16872"/>
    <cellStyle name="40% - Акцент5 104 2" xfId="16873"/>
    <cellStyle name="40% - Акцент5 104 2 2" xfId="16874"/>
    <cellStyle name="40% - Акцент5 104 3" xfId="16875"/>
    <cellStyle name="40% - Акцент5 105" xfId="16876"/>
    <cellStyle name="40% - Акцент5 105 2" xfId="16877"/>
    <cellStyle name="40% - Акцент5 105 2 2" xfId="16878"/>
    <cellStyle name="40% - Акцент5 105 3" xfId="16879"/>
    <cellStyle name="40% - Акцент5 106" xfId="16880"/>
    <cellStyle name="40% - Акцент5 106 2" xfId="16881"/>
    <cellStyle name="40% - Акцент5 106 2 2" xfId="16882"/>
    <cellStyle name="40% - Акцент5 106 3" xfId="16883"/>
    <cellStyle name="40% - Акцент5 107" xfId="16884"/>
    <cellStyle name="40% - Акцент5 107 2" xfId="16885"/>
    <cellStyle name="40% - Акцент5 107 2 2" xfId="16886"/>
    <cellStyle name="40% - Акцент5 107 3" xfId="16887"/>
    <cellStyle name="40% - Акцент5 108" xfId="16888"/>
    <cellStyle name="40% - Акцент5 108 2" xfId="16889"/>
    <cellStyle name="40% - Акцент5 108 2 2" xfId="16890"/>
    <cellStyle name="40% - Акцент5 108 3" xfId="16891"/>
    <cellStyle name="40% - Акцент5 109" xfId="16892"/>
    <cellStyle name="40% - Акцент5 109 2" xfId="16893"/>
    <cellStyle name="40% - Акцент5 109 2 2" xfId="16894"/>
    <cellStyle name="40% - Акцент5 109 3" xfId="16895"/>
    <cellStyle name="40% - Акцент5 11" xfId="16896"/>
    <cellStyle name="40% - Акцент5 11 2" xfId="16897"/>
    <cellStyle name="40% - Акцент5 11 2 2" xfId="16898"/>
    <cellStyle name="40% - Акцент5 11 2 2 2" xfId="16899"/>
    <cellStyle name="40% - Акцент5 11 2 3" xfId="16900"/>
    <cellStyle name="40% - Акцент5 11 3" xfId="16901"/>
    <cellStyle name="40% - Акцент5 11 3 2" xfId="16902"/>
    <cellStyle name="40% - Акцент5 11 3 2 2" xfId="16903"/>
    <cellStyle name="40% - Акцент5 11 3 3" xfId="16904"/>
    <cellStyle name="40% - Акцент5 11 4" xfId="16905"/>
    <cellStyle name="40% - Акцент5 11 4 2" xfId="16906"/>
    <cellStyle name="40% - Акцент5 11 5" xfId="16907"/>
    <cellStyle name="40% - Акцент5 110" xfId="16908"/>
    <cellStyle name="40% - Акцент5 110 2" xfId="16909"/>
    <cellStyle name="40% - Акцент5 110 2 2" xfId="16910"/>
    <cellStyle name="40% - Акцент5 110 3" xfId="16911"/>
    <cellStyle name="40% - Акцент5 111" xfId="16912"/>
    <cellStyle name="40% - Акцент5 111 2" xfId="16913"/>
    <cellStyle name="40% - Акцент5 111 2 2" xfId="16914"/>
    <cellStyle name="40% - Акцент5 111 3" xfId="16915"/>
    <cellStyle name="40% - Акцент5 112" xfId="16916"/>
    <cellStyle name="40% - Акцент5 112 2" xfId="16917"/>
    <cellStyle name="40% - Акцент5 112 2 2" xfId="16918"/>
    <cellStyle name="40% - Акцент5 112 3" xfId="16919"/>
    <cellStyle name="40% - Акцент5 113" xfId="16920"/>
    <cellStyle name="40% - Акцент5 113 2" xfId="16921"/>
    <cellStyle name="40% - Акцент5 113 2 2" xfId="16922"/>
    <cellStyle name="40% - Акцент5 113 3" xfId="16923"/>
    <cellStyle name="40% - Акцент5 114" xfId="16924"/>
    <cellStyle name="40% - Акцент5 114 2" xfId="16925"/>
    <cellStyle name="40% - Акцент5 114 2 2" xfId="16926"/>
    <cellStyle name="40% - Акцент5 114 3" xfId="16927"/>
    <cellStyle name="40% - Акцент5 115" xfId="16928"/>
    <cellStyle name="40% - Акцент5 115 2" xfId="16929"/>
    <cellStyle name="40% - Акцент5 115 2 2" xfId="16930"/>
    <cellStyle name="40% - Акцент5 115 3" xfId="16931"/>
    <cellStyle name="40% - Акцент5 116" xfId="16932"/>
    <cellStyle name="40% - Акцент5 116 2" xfId="16933"/>
    <cellStyle name="40% - Акцент5 116 2 2" xfId="16934"/>
    <cellStyle name="40% - Акцент5 116 3" xfId="16935"/>
    <cellStyle name="40% - Акцент5 117" xfId="16936"/>
    <cellStyle name="40% - Акцент5 117 2" xfId="16937"/>
    <cellStyle name="40% - Акцент5 117 2 2" xfId="16938"/>
    <cellStyle name="40% - Акцент5 117 3" xfId="16939"/>
    <cellStyle name="40% - Акцент5 118" xfId="16940"/>
    <cellStyle name="40% - Акцент5 118 2" xfId="16941"/>
    <cellStyle name="40% - Акцент5 118 2 2" xfId="16942"/>
    <cellStyle name="40% - Акцент5 118 3" xfId="16943"/>
    <cellStyle name="40% - Акцент5 119" xfId="16944"/>
    <cellStyle name="40% - Акцент5 119 2" xfId="16945"/>
    <cellStyle name="40% - Акцент5 119 2 2" xfId="16946"/>
    <cellStyle name="40% - Акцент5 119 3" xfId="16947"/>
    <cellStyle name="40% - Акцент5 12" xfId="16948"/>
    <cellStyle name="40% - Акцент5 12 2" xfId="16949"/>
    <cellStyle name="40% - Акцент5 12 2 2" xfId="16950"/>
    <cellStyle name="40% - Акцент5 12 2 2 2" xfId="16951"/>
    <cellStyle name="40% - Акцент5 12 2 3" xfId="16952"/>
    <cellStyle name="40% - Акцент5 12 3" xfId="16953"/>
    <cellStyle name="40% - Акцент5 12 3 2" xfId="16954"/>
    <cellStyle name="40% - Акцент5 12 3 2 2" xfId="16955"/>
    <cellStyle name="40% - Акцент5 12 3 3" xfId="16956"/>
    <cellStyle name="40% - Акцент5 12 4" xfId="16957"/>
    <cellStyle name="40% - Акцент5 12 4 2" xfId="16958"/>
    <cellStyle name="40% - Акцент5 12 5" xfId="16959"/>
    <cellStyle name="40% - Акцент5 120" xfId="16960"/>
    <cellStyle name="40% - Акцент5 120 2" xfId="16961"/>
    <cellStyle name="40% - Акцент5 120 2 2" xfId="16962"/>
    <cellStyle name="40% - Акцент5 120 3" xfId="16963"/>
    <cellStyle name="40% - Акцент5 121" xfId="16964"/>
    <cellStyle name="40% - Акцент5 121 2" xfId="16965"/>
    <cellStyle name="40% - Акцент5 121 2 2" xfId="16966"/>
    <cellStyle name="40% - Акцент5 121 3" xfId="16967"/>
    <cellStyle name="40% - Акцент5 122" xfId="16968"/>
    <cellStyle name="40% - Акцент5 122 2" xfId="16969"/>
    <cellStyle name="40% - Акцент5 122 2 2" xfId="16970"/>
    <cellStyle name="40% - Акцент5 122 3" xfId="16971"/>
    <cellStyle name="40% - Акцент5 123" xfId="16972"/>
    <cellStyle name="40% - Акцент5 123 2" xfId="16973"/>
    <cellStyle name="40% - Акцент5 123 2 2" xfId="16974"/>
    <cellStyle name="40% - Акцент5 123 3" xfId="16975"/>
    <cellStyle name="40% - Акцент5 124" xfId="16976"/>
    <cellStyle name="40% - Акцент5 124 2" xfId="16977"/>
    <cellStyle name="40% - Акцент5 124 2 2" xfId="16978"/>
    <cellStyle name="40% - Акцент5 124 3" xfId="16979"/>
    <cellStyle name="40% - Акцент5 125" xfId="16980"/>
    <cellStyle name="40% - Акцент5 125 2" xfId="16981"/>
    <cellStyle name="40% - Акцент5 125 2 2" xfId="16982"/>
    <cellStyle name="40% - Акцент5 125 3" xfId="16983"/>
    <cellStyle name="40% - Акцент5 126" xfId="16984"/>
    <cellStyle name="40% - Акцент5 126 2" xfId="16985"/>
    <cellStyle name="40% - Акцент5 126 2 2" xfId="16986"/>
    <cellStyle name="40% - Акцент5 126 3" xfId="16987"/>
    <cellStyle name="40% - Акцент5 127" xfId="16988"/>
    <cellStyle name="40% - Акцент5 127 2" xfId="16989"/>
    <cellStyle name="40% - Акцент5 127 2 2" xfId="16990"/>
    <cellStyle name="40% - Акцент5 127 3" xfId="16991"/>
    <cellStyle name="40% - Акцент5 128" xfId="16992"/>
    <cellStyle name="40% - Акцент5 128 2" xfId="16993"/>
    <cellStyle name="40% - Акцент5 128 2 2" xfId="16994"/>
    <cellStyle name="40% - Акцент5 128 3" xfId="16995"/>
    <cellStyle name="40% - Акцент5 129" xfId="16996"/>
    <cellStyle name="40% - Акцент5 129 2" xfId="16997"/>
    <cellStyle name="40% - Акцент5 129 2 2" xfId="16998"/>
    <cellStyle name="40% - Акцент5 129 3" xfId="16999"/>
    <cellStyle name="40% - Акцент5 13" xfId="17000"/>
    <cellStyle name="40% - Акцент5 13 2" xfId="17001"/>
    <cellStyle name="40% - Акцент5 13 2 2" xfId="17002"/>
    <cellStyle name="40% - Акцент5 13 2 2 2" xfId="17003"/>
    <cellStyle name="40% - Акцент5 13 2 3" xfId="17004"/>
    <cellStyle name="40% - Акцент5 13 3" xfId="17005"/>
    <cellStyle name="40% - Акцент5 13 3 2" xfId="17006"/>
    <cellStyle name="40% - Акцент5 13 3 2 2" xfId="17007"/>
    <cellStyle name="40% - Акцент5 13 3 3" xfId="17008"/>
    <cellStyle name="40% - Акцент5 13 4" xfId="17009"/>
    <cellStyle name="40% - Акцент5 13 4 2" xfId="17010"/>
    <cellStyle name="40% - Акцент5 13 5" xfId="17011"/>
    <cellStyle name="40% - Акцент5 130" xfId="17012"/>
    <cellStyle name="40% - Акцент5 130 2" xfId="17013"/>
    <cellStyle name="40% - Акцент5 130 2 2" xfId="17014"/>
    <cellStyle name="40% - Акцент5 130 3" xfId="17015"/>
    <cellStyle name="40% - Акцент5 131" xfId="17016"/>
    <cellStyle name="40% - Акцент5 131 2" xfId="17017"/>
    <cellStyle name="40% - Акцент5 131 2 2" xfId="17018"/>
    <cellStyle name="40% - Акцент5 131 3" xfId="17019"/>
    <cellStyle name="40% - Акцент5 132" xfId="17020"/>
    <cellStyle name="40% - Акцент5 132 2" xfId="17021"/>
    <cellStyle name="40% - Акцент5 132 2 2" xfId="17022"/>
    <cellStyle name="40% - Акцент5 132 3" xfId="17023"/>
    <cellStyle name="40% - Акцент5 133" xfId="17024"/>
    <cellStyle name="40% - Акцент5 133 2" xfId="17025"/>
    <cellStyle name="40% - Акцент5 133 2 2" xfId="17026"/>
    <cellStyle name="40% - Акцент5 133 3" xfId="17027"/>
    <cellStyle name="40% - Акцент5 134" xfId="17028"/>
    <cellStyle name="40% - Акцент5 134 2" xfId="17029"/>
    <cellStyle name="40% - Акцент5 134 2 2" xfId="17030"/>
    <cellStyle name="40% - Акцент5 134 3" xfId="17031"/>
    <cellStyle name="40% - Акцент5 135" xfId="17032"/>
    <cellStyle name="40% - Акцент5 135 2" xfId="17033"/>
    <cellStyle name="40% - Акцент5 135 2 2" xfId="17034"/>
    <cellStyle name="40% - Акцент5 135 3" xfId="17035"/>
    <cellStyle name="40% - Акцент5 136" xfId="17036"/>
    <cellStyle name="40% - Акцент5 136 2" xfId="17037"/>
    <cellStyle name="40% - Акцент5 136 2 2" xfId="17038"/>
    <cellStyle name="40% - Акцент5 136 3" xfId="17039"/>
    <cellStyle name="40% - Акцент5 137" xfId="17040"/>
    <cellStyle name="40% - Акцент5 138" xfId="17041"/>
    <cellStyle name="40% - Акцент5 14" xfId="17042"/>
    <cellStyle name="40% - Акцент5 14 2" xfId="17043"/>
    <cellStyle name="40% - Акцент5 14 2 2" xfId="17044"/>
    <cellStyle name="40% - Акцент5 14 2 2 2" xfId="17045"/>
    <cellStyle name="40% - Акцент5 14 2 3" xfId="17046"/>
    <cellStyle name="40% - Акцент5 14 3" xfId="17047"/>
    <cellStyle name="40% - Акцент5 14 3 2" xfId="17048"/>
    <cellStyle name="40% - Акцент5 14 3 2 2" xfId="17049"/>
    <cellStyle name="40% - Акцент5 14 3 3" xfId="17050"/>
    <cellStyle name="40% - Акцент5 14 4" xfId="17051"/>
    <cellStyle name="40% - Акцент5 14 4 2" xfId="17052"/>
    <cellStyle name="40% - Акцент5 14 5" xfId="17053"/>
    <cellStyle name="40% - Акцент5 15" xfId="17054"/>
    <cellStyle name="40% - Акцент5 15 2" xfId="17055"/>
    <cellStyle name="40% - Акцент5 15 2 2" xfId="17056"/>
    <cellStyle name="40% - Акцент5 15 2 2 2" xfId="17057"/>
    <cellStyle name="40% - Акцент5 15 2 3" xfId="17058"/>
    <cellStyle name="40% - Акцент5 15 3" xfId="17059"/>
    <cellStyle name="40% - Акцент5 15 3 2" xfId="17060"/>
    <cellStyle name="40% - Акцент5 15 3 2 2" xfId="17061"/>
    <cellStyle name="40% - Акцент5 15 3 3" xfId="17062"/>
    <cellStyle name="40% - Акцент5 15 4" xfId="17063"/>
    <cellStyle name="40% - Акцент5 15 4 2" xfId="17064"/>
    <cellStyle name="40% - Акцент5 15 5" xfId="17065"/>
    <cellStyle name="40% - Акцент5 16" xfId="17066"/>
    <cellStyle name="40% - Акцент5 16 2" xfId="17067"/>
    <cellStyle name="40% - Акцент5 16 2 2" xfId="17068"/>
    <cellStyle name="40% - Акцент5 16 2 2 2" xfId="17069"/>
    <cellStyle name="40% - Акцент5 16 2 3" xfId="17070"/>
    <cellStyle name="40% - Акцент5 16 3" xfId="17071"/>
    <cellStyle name="40% - Акцент5 16 3 2" xfId="17072"/>
    <cellStyle name="40% - Акцент5 16 3 2 2" xfId="17073"/>
    <cellStyle name="40% - Акцент5 16 3 3" xfId="17074"/>
    <cellStyle name="40% - Акцент5 16 4" xfId="17075"/>
    <cellStyle name="40% - Акцент5 16 4 2" xfId="17076"/>
    <cellStyle name="40% - Акцент5 16 5" xfId="17077"/>
    <cellStyle name="40% - Акцент5 17" xfId="17078"/>
    <cellStyle name="40% - Акцент5 17 2" xfId="17079"/>
    <cellStyle name="40% - Акцент5 17 2 2" xfId="17080"/>
    <cellStyle name="40% - Акцент5 17 2 2 2" xfId="17081"/>
    <cellStyle name="40% - Акцент5 17 2 3" xfId="17082"/>
    <cellStyle name="40% - Акцент5 17 3" xfId="17083"/>
    <cellStyle name="40% - Акцент5 17 3 2" xfId="17084"/>
    <cellStyle name="40% - Акцент5 17 3 2 2" xfId="17085"/>
    <cellStyle name="40% - Акцент5 17 3 3" xfId="17086"/>
    <cellStyle name="40% - Акцент5 17 4" xfId="17087"/>
    <cellStyle name="40% - Акцент5 17 4 2" xfId="17088"/>
    <cellStyle name="40% - Акцент5 17 5" xfId="17089"/>
    <cellStyle name="40% - Акцент5 18" xfId="17090"/>
    <cellStyle name="40% - Акцент5 18 2" xfId="17091"/>
    <cellStyle name="40% - Акцент5 18 2 2" xfId="17092"/>
    <cellStyle name="40% - Акцент5 18 2 2 2" xfId="17093"/>
    <cellStyle name="40% - Акцент5 18 2 3" xfId="17094"/>
    <cellStyle name="40% - Акцент5 18 3" xfId="17095"/>
    <cellStyle name="40% - Акцент5 18 3 2" xfId="17096"/>
    <cellStyle name="40% - Акцент5 18 3 2 2" xfId="17097"/>
    <cellStyle name="40% - Акцент5 18 3 3" xfId="17098"/>
    <cellStyle name="40% - Акцент5 18 4" xfId="17099"/>
    <cellStyle name="40% - Акцент5 18 4 2" xfId="17100"/>
    <cellStyle name="40% - Акцент5 18 5" xfId="17101"/>
    <cellStyle name="40% - Акцент5 19" xfId="17102"/>
    <cellStyle name="40% - Акцент5 19 2" xfId="17103"/>
    <cellStyle name="40% - Акцент5 19 2 2" xfId="17104"/>
    <cellStyle name="40% - Акцент5 19 2 2 2" xfId="17105"/>
    <cellStyle name="40% - Акцент5 19 2 3" xfId="17106"/>
    <cellStyle name="40% - Акцент5 19 3" xfId="17107"/>
    <cellStyle name="40% - Акцент5 19 3 2" xfId="17108"/>
    <cellStyle name="40% - Акцент5 19 3 2 2" xfId="17109"/>
    <cellStyle name="40% - Акцент5 19 3 3" xfId="17110"/>
    <cellStyle name="40% - Акцент5 19 4" xfId="17111"/>
    <cellStyle name="40% - Акцент5 19 4 2" xfId="17112"/>
    <cellStyle name="40% - Акцент5 19 5" xfId="17113"/>
    <cellStyle name="40% - Акцент5 2" xfId="17114"/>
    <cellStyle name="40% - Акцент5 2 10" xfId="17115"/>
    <cellStyle name="40% - Акцент5 2 10 2" xfId="17116"/>
    <cellStyle name="40% - Акцент5 2 10 2 2" xfId="17117"/>
    <cellStyle name="40% - Акцент5 2 10 3" xfId="17118"/>
    <cellStyle name="40% - Акцент5 2 11" xfId="17119"/>
    <cellStyle name="40% - Акцент5 2 11 2" xfId="17120"/>
    <cellStyle name="40% - Акцент5 2 11 2 2" xfId="17121"/>
    <cellStyle name="40% - Акцент5 2 11 3" xfId="17122"/>
    <cellStyle name="40% - Акцент5 2 12" xfId="17123"/>
    <cellStyle name="40% - Акцент5 2 12 2" xfId="17124"/>
    <cellStyle name="40% - Акцент5 2 12 2 2" xfId="17125"/>
    <cellStyle name="40% - Акцент5 2 12 3" xfId="17126"/>
    <cellStyle name="40% - Акцент5 2 13" xfId="17127"/>
    <cellStyle name="40% - Акцент5 2 13 2" xfId="17128"/>
    <cellStyle name="40% - Акцент5 2 13 2 2" xfId="17129"/>
    <cellStyle name="40% - Акцент5 2 13 3" xfId="17130"/>
    <cellStyle name="40% - Акцент5 2 14" xfId="17131"/>
    <cellStyle name="40% - Акцент5 2 14 2" xfId="17132"/>
    <cellStyle name="40% - Акцент5 2 14 2 2" xfId="17133"/>
    <cellStyle name="40% - Акцент5 2 14 3" xfId="17134"/>
    <cellStyle name="40% - Акцент5 2 15" xfId="17135"/>
    <cellStyle name="40% - Акцент5 2 15 2" xfId="17136"/>
    <cellStyle name="40% - Акцент5 2 15 2 2" xfId="17137"/>
    <cellStyle name="40% - Акцент5 2 15 3" xfId="17138"/>
    <cellStyle name="40% - Акцент5 2 16" xfId="17139"/>
    <cellStyle name="40% - Акцент5 2 16 2" xfId="17140"/>
    <cellStyle name="40% - Акцент5 2 16 2 2" xfId="17141"/>
    <cellStyle name="40% - Акцент5 2 16 3" xfId="17142"/>
    <cellStyle name="40% - Акцент5 2 17" xfId="17143"/>
    <cellStyle name="40% - Акцент5 2 17 2" xfId="17144"/>
    <cellStyle name="40% - Акцент5 2 17 2 2" xfId="17145"/>
    <cellStyle name="40% - Акцент5 2 17 3" xfId="17146"/>
    <cellStyle name="40% - Акцент5 2 18" xfId="17147"/>
    <cellStyle name="40% - Акцент5 2 18 2" xfId="17148"/>
    <cellStyle name="40% - Акцент5 2 18 2 2" xfId="17149"/>
    <cellStyle name="40% - Акцент5 2 18 3" xfId="17150"/>
    <cellStyle name="40% - Акцент5 2 19" xfId="17151"/>
    <cellStyle name="40% - Акцент5 2 19 2" xfId="17152"/>
    <cellStyle name="40% - Акцент5 2 19 2 2" xfId="17153"/>
    <cellStyle name="40% - Акцент5 2 19 3" xfId="17154"/>
    <cellStyle name="40% - Акцент5 2 2" xfId="17155"/>
    <cellStyle name="40% - Акцент5 2 2 2" xfId="17156"/>
    <cellStyle name="40% - Акцент5 2 2 2 2" xfId="17157"/>
    <cellStyle name="40% - Акцент5 2 2 2 2 2" xfId="17158"/>
    <cellStyle name="40% - Акцент5 2 2 2 3" xfId="17159"/>
    <cellStyle name="40% - Акцент5 2 2 3" xfId="17160"/>
    <cellStyle name="40% - Акцент5 2 2 3 2" xfId="17161"/>
    <cellStyle name="40% - Акцент5 2 2 3 2 2" xfId="17162"/>
    <cellStyle name="40% - Акцент5 2 2 3 3" xfId="17163"/>
    <cellStyle name="40% - Акцент5 2 2 4" xfId="17164"/>
    <cellStyle name="40% - Акцент5 2 2 4 2" xfId="17165"/>
    <cellStyle name="40% - Акцент5 2 2 5" xfId="17166"/>
    <cellStyle name="40% - Акцент5 2 20" xfId="17167"/>
    <cellStyle name="40% - Акцент5 2 20 2" xfId="17168"/>
    <cellStyle name="40% - Акцент5 2 20 2 2" xfId="17169"/>
    <cellStyle name="40% - Акцент5 2 20 3" xfId="17170"/>
    <cellStyle name="40% - Акцент5 2 21" xfId="17171"/>
    <cellStyle name="40% - Акцент5 2 21 2" xfId="17172"/>
    <cellStyle name="40% - Акцент5 2 21 2 2" xfId="17173"/>
    <cellStyle name="40% - Акцент5 2 21 3" xfId="17174"/>
    <cellStyle name="40% - Акцент5 2 22" xfId="17175"/>
    <cellStyle name="40% - Акцент5 2 22 2" xfId="17176"/>
    <cellStyle name="40% - Акцент5 2 22 2 2" xfId="17177"/>
    <cellStyle name="40% - Акцент5 2 22 3" xfId="17178"/>
    <cellStyle name="40% - Акцент5 2 23" xfId="17179"/>
    <cellStyle name="40% - Акцент5 2 23 2" xfId="17180"/>
    <cellStyle name="40% - Акцент5 2 23 2 2" xfId="17181"/>
    <cellStyle name="40% - Акцент5 2 23 3" xfId="17182"/>
    <cellStyle name="40% - Акцент5 2 24" xfId="17183"/>
    <cellStyle name="40% - Акцент5 2 24 2" xfId="17184"/>
    <cellStyle name="40% - Акцент5 2 24 2 2" xfId="17185"/>
    <cellStyle name="40% - Акцент5 2 24 3" xfId="17186"/>
    <cellStyle name="40% - Акцент5 2 25" xfId="17187"/>
    <cellStyle name="40% - Акцент5 2 25 2" xfId="17188"/>
    <cellStyle name="40% - Акцент5 2 26" xfId="17189"/>
    <cellStyle name="40% - Акцент5 2 3" xfId="17190"/>
    <cellStyle name="40% - Акцент5 2 3 2" xfId="17191"/>
    <cellStyle name="40% - Акцент5 2 3 2 2" xfId="17192"/>
    <cellStyle name="40% - Акцент5 2 3 2 2 2" xfId="17193"/>
    <cellStyle name="40% - Акцент5 2 3 2 3" xfId="17194"/>
    <cellStyle name="40% - Акцент5 2 3 3" xfId="17195"/>
    <cellStyle name="40% - Акцент5 2 3 3 2" xfId="17196"/>
    <cellStyle name="40% - Акцент5 2 3 3 2 2" xfId="17197"/>
    <cellStyle name="40% - Акцент5 2 3 3 3" xfId="17198"/>
    <cellStyle name="40% - Акцент5 2 3 4" xfId="17199"/>
    <cellStyle name="40% - Акцент5 2 3 4 2" xfId="17200"/>
    <cellStyle name="40% - Акцент5 2 3 5" xfId="17201"/>
    <cellStyle name="40% - Акцент5 2 4" xfId="17202"/>
    <cellStyle name="40% - Акцент5 2 4 2" xfId="17203"/>
    <cellStyle name="40% - Акцент5 2 4 2 2" xfId="17204"/>
    <cellStyle name="40% - Акцент5 2 4 2 2 2" xfId="17205"/>
    <cellStyle name="40% - Акцент5 2 4 2 3" xfId="17206"/>
    <cellStyle name="40% - Акцент5 2 4 3" xfId="17207"/>
    <cellStyle name="40% - Акцент5 2 4 3 2" xfId="17208"/>
    <cellStyle name="40% - Акцент5 2 4 3 2 2" xfId="17209"/>
    <cellStyle name="40% - Акцент5 2 4 3 3" xfId="17210"/>
    <cellStyle name="40% - Акцент5 2 4 4" xfId="17211"/>
    <cellStyle name="40% - Акцент5 2 4 4 2" xfId="17212"/>
    <cellStyle name="40% - Акцент5 2 4 5" xfId="17213"/>
    <cellStyle name="40% - Акцент5 2 5" xfId="17214"/>
    <cellStyle name="40% - Акцент5 2 5 2" xfId="17215"/>
    <cellStyle name="40% - Акцент5 2 5 2 2" xfId="17216"/>
    <cellStyle name="40% - Акцент5 2 5 2 2 2" xfId="17217"/>
    <cellStyle name="40% - Акцент5 2 5 2 3" xfId="17218"/>
    <cellStyle name="40% - Акцент5 2 5 3" xfId="17219"/>
    <cellStyle name="40% - Акцент5 2 5 3 2" xfId="17220"/>
    <cellStyle name="40% - Акцент5 2 5 3 2 2" xfId="17221"/>
    <cellStyle name="40% - Акцент5 2 5 3 3" xfId="17222"/>
    <cellStyle name="40% - Акцент5 2 5 4" xfId="17223"/>
    <cellStyle name="40% - Акцент5 2 5 4 2" xfId="17224"/>
    <cellStyle name="40% - Акцент5 2 5 5" xfId="17225"/>
    <cellStyle name="40% - Акцент5 2 6" xfId="17226"/>
    <cellStyle name="40% - Акцент5 2 6 2" xfId="17227"/>
    <cellStyle name="40% - Акцент5 2 6 2 2" xfId="17228"/>
    <cellStyle name="40% - Акцент5 2 6 3" xfId="17229"/>
    <cellStyle name="40% - Акцент5 2 7" xfId="17230"/>
    <cellStyle name="40% - Акцент5 2 7 2" xfId="17231"/>
    <cellStyle name="40% - Акцент5 2 7 2 2" xfId="17232"/>
    <cellStyle name="40% - Акцент5 2 7 3" xfId="17233"/>
    <cellStyle name="40% - Акцент5 2 8" xfId="17234"/>
    <cellStyle name="40% - Акцент5 2 8 2" xfId="17235"/>
    <cellStyle name="40% - Акцент5 2 8 2 2" xfId="17236"/>
    <cellStyle name="40% - Акцент5 2 8 3" xfId="17237"/>
    <cellStyle name="40% - Акцент5 2 9" xfId="17238"/>
    <cellStyle name="40% - Акцент5 2 9 2" xfId="17239"/>
    <cellStyle name="40% - Акцент5 2 9 2 2" xfId="17240"/>
    <cellStyle name="40% - Акцент5 2 9 3" xfId="17241"/>
    <cellStyle name="40% - Акцент5 20" xfId="17242"/>
    <cellStyle name="40% - Акцент5 20 2" xfId="17243"/>
    <cellStyle name="40% - Акцент5 20 2 2" xfId="17244"/>
    <cellStyle name="40% - Акцент5 20 2 2 2" xfId="17245"/>
    <cellStyle name="40% - Акцент5 20 2 3" xfId="17246"/>
    <cellStyle name="40% - Акцент5 20 3" xfId="17247"/>
    <cellStyle name="40% - Акцент5 20 3 2" xfId="17248"/>
    <cellStyle name="40% - Акцент5 20 3 2 2" xfId="17249"/>
    <cellStyle name="40% - Акцент5 20 3 3" xfId="17250"/>
    <cellStyle name="40% - Акцент5 20 4" xfId="17251"/>
    <cellStyle name="40% - Акцент5 20 4 2" xfId="17252"/>
    <cellStyle name="40% - Акцент5 20 5" xfId="17253"/>
    <cellStyle name="40% - Акцент5 21" xfId="17254"/>
    <cellStyle name="40% - Акцент5 21 2" xfId="17255"/>
    <cellStyle name="40% - Акцент5 21 2 2" xfId="17256"/>
    <cellStyle name="40% - Акцент5 21 2 2 2" xfId="17257"/>
    <cellStyle name="40% - Акцент5 21 2 3" xfId="17258"/>
    <cellStyle name="40% - Акцент5 21 3" xfId="17259"/>
    <cellStyle name="40% - Акцент5 21 3 2" xfId="17260"/>
    <cellStyle name="40% - Акцент5 21 3 2 2" xfId="17261"/>
    <cellStyle name="40% - Акцент5 21 3 3" xfId="17262"/>
    <cellStyle name="40% - Акцент5 21 4" xfId="17263"/>
    <cellStyle name="40% - Акцент5 21 4 2" xfId="17264"/>
    <cellStyle name="40% - Акцент5 21 5" xfId="17265"/>
    <cellStyle name="40% - Акцент5 22" xfId="17266"/>
    <cellStyle name="40% - Акцент5 22 2" xfId="17267"/>
    <cellStyle name="40% - Акцент5 22 2 2" xfId="17268"/>
    <cellStyle name="40% - Акцент5 22 2 2 2" xfId="17269"/>
    <cellStyle name="40% - Акцент5 22 2 3" xfId="17270"/>
    <cellStyle name="40% - Акцент5 22 3" xfId="17271"/>
    <cellStyle name="40% - Акцент5 22 3 2" xfId="17272"/>
    <cellStyle name="40% - Акцент5 22 3 2 2" xfId="17273"/>
    <cellStyle name="40% - Акцент5 22 3 3" xfId="17274"/>
    <cellStyle name="40% - Акцент5 22 4" xfId="17275"/>
    <cellStyle name="40% - Акцент5 22 4 2" xfId="17276"/>
    <cellStyle name="40% - Акцент5 22 5" xfId="17277"/>
    <cellStyle name="40% - Акцент5 23" xfId="17278"/>
    <cellStyle name="40% - Акцент5 23 2" xfId="17279"/>
    <cellStyle name="40% - Акцент5 23 2 2" xfId="17280"/>
    <cellStyle name="40% - Акцент5 23 2 2 2" xfId="17281"/>
    <cellStyle name="40% - Акцент5 23 2 3" xfId="17282"/>
    <cellStyle name="40% - Акцент5 23 3" xfId="17283"/>
    <cellStyle name="40% - Акцент5 23 3 2" xfId="17284"/>
    <cellStyle name="40% - Акцент5 23 3 2 2" xfId="17285"/>
    <cellStyle name="40% - Акцент5 23 3 3" xfId="17286"/>
    <cellStyle name="40% - Акцент5 23 4" xfId="17287"/>
    <cellStyle name="40% - Акцент5 23 4 2" xfId="17288"/>
    <cellStyle name="40% - Акцент5 23 5" xfId="17289"/>
    <cellStyle name="40% - Акцент5 24" xfId="17290"/>
    <cellStyle name="40% - Акцент5 24 2" xfId="17291"/>
    <cellStyle name="40% - Акцент5 24 2 2" xfId="17292"/>
    <cellStyle name="40% - Акцент5 24 2 2 2" xfId="17293"/>
    <cellStyle name="40% - Акцент5 24 2 3" xfId="17294"/>
    <cellStyle name="40% - Акцент5 24 3" xfId="17295"/>
    <cellStyle name="40% - Акцент5 24 3 2" xfId="17296"/>
    <cellStyle name="40% - Акцент5 24 3 2 2" xfId="17297"/>
    <cellStyle name="40% - Акцент5 24 3 3" xfId="17298"/>
    <cellStyle name="40% - Акцент5 24 4" xfId="17299"/>
    <cellStyle name="40% - Акцент5 24 4 2" xfId="17300"/>
    <cellStyle name="40% - Акцент5 24 5" xfId="17301"/>
    <cellStyle name="40% - Акцент5 25" xfId="17302"/>
    <cellStyle name="40% - Акцент5 25 2" xfId="17303"/>
    <cellStyle name="40% - Акцент5 25 2 2" xfId="17304"/>
    <cellStyle name="40% - Акцент5 25 2 2 2" xfId="17305"/>
    <cellStyle name="40% - Акцент5 25 2 3" xfId="17306"/>
    <cellStyle name="40% - Акцент5 25 3" xfId="17307"/>
    <cellStyle name="40% - Акцент5 25 3 2" xfId="17308"/>
    <cellStyle name="40% - Акцент5 25 3 2 2" xfId="17309"/>
    <cellStyle name="40% - Акцент5 25 3 3" xfId="17310"/>
    <cellStyle name="40% - Акцент5 25 4" xfId="17311"/>
    <cellStyle name="40% - Акцент5 25 4 2" xfId="17312"/>
    <cellStyle name="40% - Акцент5 25 5" xfId="17313"/>
    <cellStyle name="40% - Акцент5 26" xfId="17314"/>
    <cellStyle name="40% - Акцент5 26 2" xfId="17315"/>
    <cellStyle name="40% - Акцент5 26 2 2" xfId="17316"/>
    <cellStyle name="40% - Акцент5 26 2 2 2" xfId="17317"/>
    <cellStyle name="40% - Акцент5 26 2 3" xfId="17318"/>
    <cellStyle name="40% - Акцент5 26 3" xfId="17319"/>
    <cellStyle name="40% - Акцент5 26 3 2" xfId="17320"/>
    <cellStyle name="40% - Акцент5 26 3 2 2" xfId="17321"/>
    <cellStyle name="40% - Акцент5 26 3 3" xfId="17322"/>
    <cellStyle name="40% - Акцент5 26 4" xfId="17323"/>
    <cellStyle name="40% - Акцент5 26 4 2" xfId="17324"/>
    <cellStyle name="40% - Акцент5 26 5" xfId="17325"/>
    <cellStyle name="40% - Акцент5 27" xfId="17326"/>
    <cellStyle name="40% - Акцент5 27 2" xfId="17327"/>
    <cellStyle name="40% - Акцент5 27 2 2" xfId="17328"/>
    <cellStyle name="40% - Акцент5 27 2 2 2" xfId="17329"/>
    <cellStyle name="40% - Акцент5 27 2 3" xfId="17330"/>
    <cellStyle name="40% - Акцент5 27 3" xfId="17331"/>
    <cellStyle name="40% - Акцент5 27 3 2" xfId="17332"/>
    <cellStyle name="40% - Акцент5 27 3 2 2" xfId="17333"/>
    <cellStyle name="40% - Акцент5 27 3 3" xfId="17334"/>
    <cellStyle name="40% - Акцент5 27 4" xfId="17335"/>
    <cellStyle name="40% - Акцент5 27 4 2" xfId="17336"/>
    <cellStyle name="40% - Акцент5 27 5" xfId="17337"/>
    <cellStyle name="40% - Акцент5 28" xfId="17338"/>
    <cellStyle name="40% - Акцент5 28 2" xfId="17339"/>
    <cellStyle name="40% - Акцент5 28 2 2" xfId="17340"/>
    <cellStyle name="40% - Акцент5 28 2 2 2" xfId="17341"/>
    <cellStyle name="40% - Акцент5 28 2 3" xfId="17342"/>
    <cellStyle name="40% - Акцент5 28 3" xfId="17343"/>
    <cellStyle name="40% - Акцент5 28 3 2" xfId="17344"/>
    <cellStyle name="40% - Акцент5 28 3 2 2" xfId="17345"/>
    <cellStyle name="40% - Акцент5 28 3 3" xfId="17346"/>
    <cellStyle name="40% - Акцент5 28 4" xfId="17347"/>
    <cellStyle name="40% - Акцент5 28 4 2" xfId="17348"/>
    <cellStyle name="40% - Акцент5 28 5" xfId="17349"/>
    <cellStyle name="40% - Акцент5 29" xfId="17350"/>
    <cellStyle name="40% - Акцент5 29 2" xfId="17351"/>
    <cellStyle name="40% - Акцент5 29 2 2" xfId="17352"/>
    <cellStyle name="40% - Акцент5 29 2 2 2" xfId="17353"/>
    <cellStyle name="40% - Акцент5 29 2 3" xfId="17354"/>
    <cellStyle name="40% - Акцент5 29 3" xfId="17355"/>
    <cellStyle name="40% - Акцент5 29 3 2" xfId="17356"/>
    <cellStyle name="40% - Акцент5 29 3 2 2" xfId="17357"/>
    <cellStyle name="40% - Акцент5 29 3 3" xfId="17358"/>
    <cellStyle name="40% - Акцент5 29 4" xfId="17359"/>
    <cellStyle name="40% - Акцент5 29 4 2" xfId="17360"/>
    <cellStyle name="40% - Акцент5 29 5" xfId="17361"/>
    <cellStyle name="40% - Акцент5 3" xfId="17362"/>
    <cellStyle name="40% - Акцент5 3 2" xfId="17363"/>
    <cellStyle name="40% - Акцент5 3 2 2" xfId="17364"/>
    <cellStyle name="40% - Акцент5 3 2 2 2" xfId="17365"/>
    <cellStyle name="40% - Акцент5 3 2 2 2 2" xfId="17366"/>
    <cellStyle name="40% - Акцент5 3 2 2 3" xfId="17367"/>
    <cellStyle name="40% - Акцент5 3 2 3" xfId="17368"/>
    <cellStyle name="40% - Акцент5 3 2 3 2" xfId="17369"/>
    <cellStyle name="40% - Акцент5 3 2 3 2 2" xfId="17370"/>
    <cellStyle name="40% - Акцент5 3 2 3 3" xfId="17371"/>
    <cellStyle name="40% - Акцент5 3 2 4" xfId="17372"/>
    <cellStyle name="40% - Акцент5 3 2 4 2" xfId="17373"/>
    <cellStyle name="40% - Акцент5 3 2 5" xfId="17374"/>
    <cellStyle name="40% - Акцент5 3 3" xfId="17375"/>
    <cellStyle name="40% - Акцент5 3 3 2" xfId="17376"/>
    <cellStyle name="40% - Акцент5 3 3 2 2" xfId="17377"/>
    <cellStyle name="40% - Акцент5 3 3 2 2 2" xfId="17378"/>
    <cellStyle name="40% - Акцент5 3 3 2 3" xfId="17379"/>
    <cellStyle name="40% - Акцент5 3 3 3" xfId="17380"/>
    <cellStyle name="40% - Акцент5 3 3 3 2" xfId="17381"/>
    <cellStyle name="40% - Акцент5 3 3 3 2 2" xfId="17382"/>
    <cellStyle name="40% - Акцент5 3 3 3 3" xfId="17383"/>
    <cellStyle name="40% - Акцент5 3 3 4" xfId="17384"/>
    <cellStyle name="40% - Акцент5 3 3 4 2" xfId="17385"/>
    <cellStyle name="40% - Акцент5 3 3 5" xfId="17386"/>
    <cellStyle name="40% - Акцент5 3 4" xfId="17387"/>
    <cellStyle name="40% - Акцент5 3 4 2" xfId="17388"/>
    <cellStyle name="40% - Акцент5 3 4 2 2" xfId="17389"/>
    <cellStyle name="40% - Акцент5 3 4 2 2 2" xfId="17390"/>
    <cellStyle name="40% - Акцент5 3 4 2 3" xfId="17391"/>
    <cellStyle name="40% - Акцент5 3 4 3" xfId="17392"/>
    <cellStyle name="40% - Акцент5 3 4 3 2" xfId="17393"/>
    <cellStyle name="40% - Акцент5 3 4 3 2 2" xfId="17394"/>
    <cellStyle name="40% - Акцент5 3 4 3 3" xfId="17395"/>
    <cellStyle name="40% - Акцент5 3 4 4" xfId="17396"/>
    <cellStyle name="40% - Акцент5 3 4 4 2" xfId="17397"/>
    <cellStyle name="40% - Акцент5 3 4 5" xfId="17398"/>
    <cellStyle name="40% - Акцент5 3 5" xfId="17399"/>
    <cellStyle name="40% - Акцент5 3 5 2" xfId="17400"/>
    <cellStyle name="40% - Акцент5 3 5 2 2" xfId="17401"/>
    <cellStyle name="40% - Акцент5 3 5 2 2 2" xfId="17402"/>
    <cellStyle name="40% - Акцент5 3 5 2 3" xfId="17403"/>
    <cellStyle name="40% - Акцент5 3 5 3" xfId="17404"/>
    <cellStyle name="40% - Акцент5 3 5 3 2" xfId="17405"/>
    <cellStyle name="40% - Акцент5 3 5 3 2 2" xfId="17406"/>
    <cellStyle name="40% - Акцент5 3 5 3 3" xfId="17407"/>
    <cellStyle name="40% - Акцент5 3 5 4" xfId="17408"/>
    <cellStyle name="40% - Акцент5 3 5 4 2" xfId="17409"/>
    <cellStyle name="40% - Акцент5 3 5 5" xfId="17410"/>
    <cellStyle name="40% - Акцент5 3 6" xfId="17411"/>
    <cellStyle name="40% - Акцент5 3 6 2" xfId="17412"/>
    <cellStyle name="40% - Акцент5 3 6 2 2" xfId="17413"/>
    <cellStyle name="40% - Акцент5 3 6 3" xfId="17414"/>
    <cellStyle name="40% - Акцент5 3 7" xfId="17415"/>
    <cellStyle name="40% - Акцент5 3 7 2" xfId="17416"/>
    <cellStyle name="40% - Акцент5 3 7 2 2" xfId="17417"/>
    <cellStyle name="40% - Акцент5 3 7 3" xfId="17418"/>
    <cellStyle name="40% - Акцент5 3 8" xfId="17419"/>
    <cellStyle name="40% - Акцент5 3 8 2" xfId="17420"/>
    <cellStyle name="40% - Акцент5 3 9" xfId="17421"/>
    <cellStyle name="40% - Акцент5 30" xfId="17422"/>
    <cellStyle name="40% - Акцент5 30 2" xfId="17423"/>
    <cellStyle name="40% - Акцент5 30 2 2" xfId="17424"/>
    <cellStyle name="40% - Акцент5 30 2 2 2" xfId="17425"/>
    <cellStyle name="40% - Акцент5 30 2 3" xfId="17426"/>
    <cellStyle name="40% - Акцент5 30 3" xfId="17427"/>
    <cellStyle name="40% - Акцент5 30 3 2" xfId="17428"/>
    <cellStyle name="40% - Акцент5 30 3 2 2" xfId="17429"/>
    <cellStyle name="40% - Акцент5 30 3 3" xfId="17430"/>
    <cellStyle name="40% - Акцент5 30 4" xfId="17431"/>
    <cellStyle name="40% - Акцент5 30 4 2" xfId="17432"/>
    <cellStyle name="40% - Акцент5 30 5" xfId="17433"/>
    <cellStyle name="40% - Акцент5 31" xfId="17434"/>
    <cellStyle name="40% - Акцент5 31 2" xfId="17435"/>
    <cellStyle name="40% - Акцент5 31 2 2" xfId="17436"/>
    <cellStyle name="40% - Акцент5 31 2 2 2" xfId="17437"/>
    <cellStyle name="40% - Акцент5 31 2 3" xfId="17438"/>
    <cellStyle name="40% - Акцент5 31 3" xfId="17439"/>
    <cellStyle name="40% - Акцент5 31 3 2" xfId="17440"/>
    <cellStyle name="40% - Акцент5 31 3 2 2" xfId="17441"/>
    <cellStyle name="40% - Акцент5 31 3 3" xfId="17442"/>
    <cellStyle name="40% - Акцент5 31 4" xfId="17443"/>
    <cellStyle name="40% - Акцент5 31 4 2" xfId="17444"/>
    <cellStyle name="40% - Акцент5 31 5" xfId="17445"/>
    <cellStyle name="40% - Акцент5 32" xfId="17446"/>
    <cellStyle name="40% - Акцент5 32 2" xfId="17447"/>
    <cellStyle name="40% - Акцент5 32 2 2" xfId="17448"/>
    <cellStyle name="40% - Акцент5 32 2 2 2" xfId="17449"/>
    <cellStyle name="40% - Акцент5 32 2 3" xfId="17450"/>
    <cellStyle name="40% - Акцент5 32 3" xfId="17451"/>
    <cellStyle name="40% - Акцент5 32 3 2" xfId="17452"/>
    <cellStyle name="40% - Акцент5 32 3 2 2" xfId="17453"/>
    <cellStyle name="40% - Акцент5 32 3 3" xfId="17454"/>
    <cellStyle name="40% - Акцент5 32 4" xfId="17455"/>
    <cellStyle name="40% - Акцент5 32 4 2" xfId="17456"/>
    <cellStyle name="40% - Акцент5 32 5" xfId="17457"/>
    <cellStyle name="40% - Акцент5 33" xfId="17458"/>
    <cellStyle name="40% - Акцент5 33 2" xfId="17459"/>
    <cellStyle name="40% - Акцент5 33 2 2" xfId="17460"/>
    <cellStyle name="40% - Акцент5 33 2 2 2" xfId="17461"/>
    <cellStyle name="40% - Акцент5 33 2 3" xfId="17462"/>
    <cellStyle name="40% - Акцент5 33 3" xfId="17463"/>
    <cellStyle name="40% - Акцент5 33 3 2" xfId="17464"/>
    <cellStyle name="40% - Акцент5 33 3 2 2" xfId="17465"/>
    <cellStyle name="40% - Акцент5 33 3 3" xfId="17466"/>
    <cellStyle name="40% - Акцент5 33 4" xfId="17467"/>
    <cellStyle name="40% - Акцент5 33 4 2" xfId="17468"/>
    <cellStyle name="40% - Акцент5 33 5" xfId="17469"/>
    <cellStyle name="40% - Акцент5 34" xfId="17470"/>
    <cellStyle name="40% - Акцент5 34 2" xfId="17471"/>
    <cellStyle name="40% - Акцент5 34 2 2" xfId="17472"/>
    <cellStyle name="40% - Акцент5 34 2 2 2" xfId="17473"/>
    <cellStyle name="40% - Акцент5 34 2 3" xfId="17474"/>
    <cellStyle name="40% - Акцент5 34 3" xfId="17475"/>
    <cellStyle name="40% - Акцент5 34 3 2" xfId="17476"/>
    <cellStyle name="40% - Акцент5 34 3 2 2" xfId="17477"/>
    <cellStyle name="40% - Акцент5 34 3 3" xfId="17478"/>
    <cellStyle name="40% - Акцент5 34 4" xfId="17479"/>
    <cellStyle name="40% - Акцент5 34 4 2" xfId="17480"/>
    <cellStyle name="40% - Акцент5 34 5" xfId="17481"/>
    <cellStyle name="40% - Акцент5 35" xfId="17482"/>
    <cellStyle name="40% - Акцент5 35 2" xfId="17483"/>
    <cellStyle name="40% - Акцент5 35 2 2" xfId="17484"/>
    <cellStyle name="40% - Акцент5 35 2 2 2" xfId="17485"/>
    <cellStyle name="40% - Акцент5 35 2 3" xfId="17486"/>
    <cellStyle name="40% - Акцент5 35 3" xfId="17487"/>
    <cellStyle name="40% - Акцент5 35 3 2" xfId="17488"/>
    <cellStyle name="40% - Акцент5 35 3 2 2" xfId="17489"/>
    <cellStyle name="40% - Акцент5 35 3 3" xfId="17490"/>
    <cellStyle name="40% - Акцент5 35 4" xfId="17491"/>
    <cellStyle name="40% - Акцент5 35 4 2" xfId="17492"/>
    <cellStyle name="40% - Акцент5 35 5" xfId="17493"/>
    <cellStyle name="40% - Акцент5 36" xfId="17494"/>
    <cellStyle name="40% - Акцент5 36 2" xfId="17495"/>
    <cellStyle name="40% - Акцент5 36 2 2" xfId="17496"/>
    <cellStyle name="40% - Акцент5 36 2 2 2" xfId="17497"/>
    <cellStyle name="40% - Акцент5 36 2 3" xfId="17498"/>
    <cellStyle name="40% - Акцент5 36 3" xfId="17499"/>
    <cellStyle name="40% - Акцент5 36 3 2" xfId="17500"/>
    <cellStyle name="40% - Акцент5 36 3 2 2" xfId="17501"/>
    <cellStyle name="40% - Акцент5 36 3 3" xfId="17502"/>
    <cellStyle name="40% - Акцент5 36 4" xfId="17503"/>
    <cellStyle name="40% - Акцент5 36 4 2" xfId="17504"/>
    <cellStyle name="40% - Акцент5 36 5" xfId="17505"/>
    <cellStyle name="40% - Акцент5 37" xfId="17506"/>
    <cellStyle name="40% - Акцент5 37 2" xfId="17507"/>
    <cellStyle name="40% - Акцент5 37 2 2" xfId="17508"/>
    <cellStyle name="40% - Акцент5 37 2 2 2" xfId="17509"/>
    <cellStyle name="40% - Акцент5 37 2 3" xfId="17510"/>
    <cellStyle name="40% - Акцент5 37 3" xfId="17511"/>
    <cellStyle name="40% - Акцент5 37 3 2" xfId="17512"/>
    <cellStyle name="40% - Акцент5 37 3 2 2" xfId="17513"/>
    <cellStyle name="40% - Акцент5 37 3 3" xfId="17514"/>
    <cellStyle name="40% - Акцент5 37 4" xfId="17515"/>
    <cellStyle name="40% - Акцент5 37 4 2" xfId="17516"/>
    <cellStyle name="40% - Акцент5 37 5" xfId="17517"/>
    <cellStyle name="40% - Акцент5 38" xfId="17518"/>
    <cellStyle name="40% - Акцент5 38 2" xfId="17519"/>
    <cellStyle name="40% - Акцент5 38 2 2" xfId="17520"/>
    <cellStyle name="40% - Акцент5 38 2 2 2" xfId="17521"/>
    <cellStyle name="40% - Акцент5 38 2 3" xfId="17522"/>
    <cellStyle name="40% - Акцент5 38 3" xfId="17523"/>
    <cellStyle name="40% - Акцент5 38 3 2" xfId="17524"/>
    <cellStyle name="40% - Акцент5 38 3 2 2" xfId="17525"/>
    <cellStyle name="40% - Акцент5 38 3 3" xfId="17526"/>
    <cellStyle name="40% - Акцент5 38 4" xfId="17527"/>
    <cellStyle name="40% - Акцент5 38 4 2" xfId="17528"/>
    <cellStyle name="40% - Акцент5 38 5" xfId="17529"/>
    <cellStyle name="40% - Акцент5 39" xfId="17530"/>
    <cellStyle name="40% - Акцент5 39 2" xfId="17531"/>
    <cellStyle name="40% - Акцент5 39 2 2" xfId="17532"/>
    <cellStyle name="40% - Акцент5 39 2 2 2" xfId="17533"/>
    <cellStyle name="40% - Акцент5 39 2 3" xfId="17534"/>
    <cellStyle name="40% - Акцент5 39 3" xfId="17535"/>
    <cellStyle name="40% - Акцент5 39 3 2" xfId="17536"/>
    <cellStyle name="40% - Акцент5 39 3 2 2" xfId="17537"/>
    <cellStyle name="40% - Акцент5 39 3 3" xfId="17538"/>
    <cellStyle name="40% - Акцент5 39 4" xfId="17539"/>
    <cellStyle name="40% - Акцент5 39 4 2" xfId="17540"/>
    <cellStyle name="40% - Акцент5 39 5" xfId="17541"/>
    <cellStyle name="40% - Акцент5 4" xfId="17542"/>
    <cellStyle name="40% - Акцент5 4 2" xfId="17543"/>
    <cellStyle name="40% - Акцент5 4 2 2" xfId="17544"/>
    <cellStyle name="40% - Акцент5 4 2 2 2" xfId="17545"/>
    <cellStyle name="40% - Акцент5 4 2 2 2 2" xfId="17546"/>
    <cellStyle name="40% - Акцент5 4 2 2 3" xfId="17547"/>
    <cellStyle name="40% - Акцент5 4 2 3" xfId="17548"/>
    <cellStyle name="40% - Акцент5 4 2 3 2" xfId="17549"/>
    <cellStyle name="40% - Акцент5 4 2 3 2 2" xfId="17550"/>
    <cellStyle name="40% - Акцент5 4 2 3 3" xfId="17551"/>
    <cellStyle name="40% - Акцент5 4 2 4" xfId="17552"/>
    <cellStyle name="40% - Акцент5 4 2 4 2" xfId="17553"/>
    <cellStyle name="40% - Акцент5 4 2 5" xfId="17554"/>
    <cellStyle name="40% - Акцент5 4 3" xfId="17555"/>
    <cellStyle name="40% - Акцент5 4 3 2" xfId="17556"/>
    <cellStyle name="40% - Акцент5 4 3 2 2" xfId="17557"/>
    <cellStyle name="40% - Акцент5 4 3 2 2 2" xfId="17558"/>
    <cellStyle name="40% - Акцент5 4 3 2 3" xfId="17559"/>
    <cellStyle name="40% - Акцент5 4 3 3" xfId="17560"/>
    <cellStyle name="40% - Акцент5 4 3 3 2" xfId="17561"/>
    <cellStyle name="40% - Акцент5 4 3 3 2 2" xfId="17562"/>
    <cellStyle name="40% - Акцент5 4 3 3 3" xfId="17563"/>
    <cellStyle name="40% - Акцент5 4 3 4" xfId="17564"/>
    <cellStyle name="40% - Акцент5 4 3 4 2" xfId="17565"/>
    <cellStyle name="40% - Акцент5 4 3 5" xfId="17566"/>
    <cellStyle name="40% - Акцент5 4 4" xfId="17567"/>
    <cellStyle name="40% - Акцент5 4 4 2" xfId="17568"/>
    <cellStyle name="40% - Акцент5 4 4 2 2" xfId="17569"/>
    <cellStyle name="40% - Акцент5 4 4 2 2 2" xfId="17570"/>
    <cellStyle name="40% - Акцент5 4 4 2 3" xfId="17571"/>
    <cellStyle name="40% - Акцент5 4 4 3" xfId="17572"/>
    <cellStyle name="40% - Акцент5 4 4 3 2" xfId="17573"/>
    <cellStyle name="40% - Акцент5 4 4 3 2 2" xfId="17574"/>
    <cellStyle name="40% - Акцент5 4 4 3 3" xfId="17575"/>
    <cellStyle name="40% - Акцент5 4 4 4" xfId="17576"/>
    <cellStyle name="40% - Акцент5 4 4 4 2" xfId="17577"/>
    <cellStyle name="40% - Акцент5 4 4 5" xfId="17578"/>
    <cellStyle name="40% - Акцент5 4 5" xfId="17579"/>
    <cellStyle name="40% - Акцент5 4 5 2" xfId="17580"/>
    <cellStyle name="40% - Акцент5 4 5 2 2" xfId="17581"/>
    <cellStyle name="40% - Акцент5 4 5 2 2 2" xfId="17582"/>
    <cellStyle name="40% - Акцент5 4 5 2 3" xfId="17583"/>
    <cellStyle name="40% - Акцент5 4 5 3" xfId="17584"/>
    <cellStyle name="40% - Акцент5 4 5 3 2" xfId="17585"/>
    <cellStyle name="40% - Акцент5 4 5 3 2 2" xfId="17586"/>
    <cellStyle name="40% - Акцент5 4 5 3 3" xfId="17587"/>
    <cellStyle name="40% - Акцент5 4 5 4" xfId="17588"/>
    <cellStyle name="40% - Акцент5 4 5 4 2" xfId="17589"/>
    <cellStyle name="40% - Акцент5 4 5 5" xfId="17590"/>
    <cellStyle name="40% - Акцент5 4 6" xfId="17591"/>
    <cellStyle name="40% - Акцент5 4 6 2" xfId="17592"/>
    <cellStyle name="40% - Акцент5 4 6 2 2" xfId="17593"/>
    <cellStyle name="40% - Акцент5 4 6 3" xfId="17594"/>
    <cellStyle name="40% - Акцент5 4 7" xfId="17595"/>
    <cellStyle name="40% - Акцент5 4 7 2" xfId="17596"/>
    <cellStyle name="40% - Акцент5 4 7 2 2" xfId="17597"/>
    <cellStyle name="40% - Акцент5 4 7 3" xfId="17598"/>
    <cellStyle name="40% - Акцент5 4 8" xfId="17599"/>
    <cellStyle name="40% - Акцент5 4 8 2" xfId="17600"/>
    <cellStyle name="40% - Акцент5 4 9" xfId="17601"/>
    <cellStyle name="40% - Акцент5 40" xfId="17602"/>
    <cellStyle name="40% - Акцент5 40 2" xfId="17603"/>
    <cellStyle name="40% - Акцент5 40 2 2" xfId="17604"/>
    <cellStyle name="40% - Акцент5 40 2 2 2" xfId="17605"/>
    <cellStyle name="40% - Акцент5 40 2 3" xfId="17606"/>
    <cellStyle name="40% - Акцент5 40 3" xfId="17607"/>
    <cellStyle name="40% - Акцент5 40 3 2" xfId="17608"/>
    <cellStyle name="40% - Акцент5 40 3 2 2" xfId="17609"/>
    <cellStyle name="40% - Акцент5 40 3 3" xfId="17610"/>
    <cellStyle name="40% - Акцент5 40 4" xfId="17611"/>
    <cellStyle name="40% - Акцент5 40 4 2" xfId="17612"/>
    <cellStyle name="40% - Акцент5 40 5" xfId="17613"/>
    <cellStyle name="40% - Акцент5 41" xfId="17614"/>
    <cellStyle name="40% - Акцент5 41 2" xfId="17615"/>
    <cellStyle name="40% - Акцент5 41 2 2" xfId="17616"/>
    <cellStyle name="40% - Акцент5 41 2 2 2" xfId="17617"/>
    <cellStyle name="40% - Акцент5 41 2 3" xfId="17618"/>
    <cellStyle name="40% - Акцент5 41 3" xfId="17619"/>
    <cellStyle name="40% - Акцент5 41 3 2" xfId="17620"/>
    <cellStyle name="40% - Акцент5 41 3 2 2" xfId="17621"/>
    <cellStyle name="40% - Акцент5 41 3 3" xfId="17622"/>
    <cellStyle name="40% - Акцент5 41 4" xfId="17623"/>
    <cellStyle name="40% - Акцент5 41 4 2" xfId="17624"/>
    <cellStyle name="40% - Акцент5 41 5" xfId="17625"/>
    <cellStyle name="40% - Акцент5 42" xfId="17626"/>
    <cellStyle name="40% - Акцент5 42 2" xfId="17627"/>
    <cellStyle name="40% - Акцент5 42 2 2" xfId="17628"/>
    <cellStyle name="40% - Акцент5 42 2 2 2" xfId="17629"/>
    <cellStyle name="40% - Акцент5 42 2 3" xfId="17630"/>
    <cellStyle name="40% - Акцент5 42 3" xfId="17631"/>
    <cellStyle name="40% - Акцент5 42 3 2" xfId="17632"/>
    <cellStyle name="40% - Акцент5 42 3 2 2" xfId="17633"/>
    <cellStyle name="40% - Акцент5 42 3 3" xfId="17634"/>
    <cellStyle name="40% - Акцент5 42 4" xfId="17635"/>
    <cellStyle name="40% - Акцент5 42 4 2" xfId="17636"/>
    <cellStyle name="40% - Акцент5 42 5" xfId="17637"/>
    <cellStyle name="40% - Акцент5 43" xfId="17638"/>
    <cellStyle name="40% - Акцент5 43 2" xfId="17639"/>
    <cellStyle name="40% - Акцент5 43 2 2" xfId="17640"/>
    <cellStyle name="40% - Акцент5 43 2 2 2" xfId="17641"/>
    <cellStyle name="40% - Акцент5 43 2 3" xfId="17642"/>
    <cellStyle name="40% - Акцент5 43 3" xfId="17643"/>
    <cellStyle name="40% - Акцент5 43 3 2" xfId="17644"/>
    <cellStyle name="40% - Акцент5 43 3 2 2" xfId="17645"/>
    <cellStyle name="40% - Акцент5 43 3 3" xfId="17646"/>
    <cellStyle name="40% - Акцент5 43 4" xfId="17647"/>
    <cellStyle name="40% - Акцент5 43 4 2" xfId="17648"/>
    <cellStyle name="40% - Акцент5 43 5" xfId="17649"/>
    <cellStyle name="40% - Акцент5 44" xfId="17650"/>
    <cellStyle name="40% - Акцент5 44 2" xfId="17651"/>
    <cellStyle name="40% - Акцент5 44 2 2" xfId="17652"/>
    <cellStyle name="40% - Акцент5 44 2 2 2" xfId="17653"/>
    <cellStyle name="40% - Акцент5 44 2 3" xfId="17654"/>
    <cellStyle name="40% - Акцент5 44 3" xfId="17655"/>
    <cellStyle name="40% - Акцент5 44 3 2" xfId="17656"/>
    <cellStyle name="40% - Акцент5 44 3 2 2" xfId="17657"/>
    <cellStyle name="40% - Акцент5 44 3 3" xfId="17658"/>
    <cellStyle name="40% - Акцент5 44 4" xfId="17659"/>
    <cellStyle name="40% - Акцент5 44 4 2" xfId="17660"/>
    <cellStyle name="40% - Акцент5 44 5" xfId="17661"/>
    <cellStyle name="40% - Акцент5 45" xfId="17662"/>
    <cellStyle name="40% - Акцент5 45 2" xfId="17663"/>
    <cellStyle name="40% - Акцент5 45 2 2" xfId="17664"/>
    <cellStyle name="40% - Акцент5 45 2 2 2" xfId="17665"/>
    <cellStyle name="40% - Акцент5 45 2 3" xfId="17666"/>
    <cellStyle name="40% - Акцент5 45 3" xfId="17667"/>
    <cellStyle name="40% - Акцент5 45 3 2" xfId="17668"/>
    <cellStyle name="40% - Акцент5 45 3 2 2" xfId="17669"/>
    <cellStyle name="40% - Акцент5 45 3 3" xfId="17670"/>
    <cellStyle name="40% - Акцент5 45 4" xfId="17671"/>
    <cellStyle name="40% - Акцент5 45 4 2" xfId="17672"/>
    <cellStyle name="40% - Акцент5 45 5" xfId="17673"/>
    <cellStyle name="40% - Акцент5 46" xfId="17674"/>
    <cellStyle name="40% - Акцент5 46 2" xfId="17675"/>
    <cellStyle name="40% - Акцент5 46 2 2" xfId="17676"/>
    <cellStyle name="40% - Акцент5 46 2 2 2" xfId="17677"/>
    <cellStyle name="40% - Акцент5 46 2 3" xfId="17678"/>
    <cellStyle name="40% - Акцент5 46 3" xfId="17679"/>
    <cellStyle name="40% - Акцент5 46 3 2" xfId="17680"/>
    <cellStyle name="40% - Акцент5 46 3 2 2" xfId="17681"/>
    <cellStyle name="40% - Акцент5 46 3 3" xfId="17682"/>
    <cellStyle name="40% - Акцент5 46 4" xfId="17683"/>
    <cellStyle name="40% - Акцент5 46 4 2" xfId="17684"/>
    <cellStyle name="40% - Акцент5 46 5" xfId="17685"/>
    <cellStyle name="40% - Акцент5 47" xfId="17686"/>
    <cellStyle name="40% - Акцент5 47 2" xfId="17687"/>
    <cellStyle name="40% - Акцент5 47 2 2" xfId="17688"/>
    <cellStyle name="40% - Акцент5 47 2 2 2" xfId="17689"/>
    <cellStyle name="40% - Акцент5 47 2 3" xfId="17690"/>
    <cellStyle name="40% - Акцент5 47 3" xfId="17691"/>
    <cellStyle name="40% - Акцент5 47 3 2" xfId="17692"/>
    <cellStyle name="40% - Акцент5 47 3 2 2" xfId="17693"/>
    <cellStyle name="40% - Акцент5 47 3 3" xfId="17694"/>
    <cellStyle name="40% - Акцент5 47 4" xfId="17695"/>
    <cellStyle name="40% - Акцент5 47 4 2" xfId="17696"/>
    <cellStyle name="40% - Акцент5 47 5" xfId="17697"/>
    <cellStyle name="40% - Акцент5 48" xfId="17698"/>
    <cellStyle name="40% - Акцент5 48 2" xfId="17699"/>
    <cellStyle name="40% - Акцент5 48 2 2" xfId="17700"/>
    <cellStyle name="40% - Акцент5 48 2 2 2" xfId="17701"/>
    <cellStyle name="40% - Акцент5 48 2 3" xfId="17702"/>
    <cellStyle name="40% - Акцент5 48 3" xfId="17703"/>
    <cellStyle name="40% - Акцент5 48 3 2" xfId="17704"/>
    <cellStyle name="40% - Акцент5 48 3 2 2" xfId="17705"/>
    <cellStyle name="40% - Акцент5 48 3 3" xfId="17706"/>
    <cellStyle name="40% - Акцент5 48 4" xfId="17707"/>
    <cellStyle name="40% - Акцент5 48 4 2" xfId="17708"/>
    <cellStyle name="40% - Акцент5 48 5" xfId="17709"/>
    <cellStyle name="40% - Акцент5 49" xfId="17710"/>
    <cellStyle name="40% - Акцент5 49 2" xfId="17711"/>
    <cellStyle name="40% - Акцент5 49 2 2" xfId="17712"/>
    <cellStyle name="40% - Акцент5 49 2 2 2" xfId="17713"/>
    <cellStyle name="40% - Акцент5 49 2 3" xfId="17714"/>
    <cellStyle name="40% - Акцент5 49 3" xfId="17715"/>
    <cellStyle name="40% - Акцент5 49 3 2" xfId="17716"/>
    <cellStyle name="40% - Акцент5 49 3 2 2" xfId="17717"/>
    <cellStyle name="40% - Акцент5 49 3 3" xfId="17718"/>
    <cellStyle name="40% - Акцент5 49 4" xfId="17719"/>
    <cellStyle name="40% - Акцент5 49 4 2" xfId="17720"/>
    <cellStyle name="40% - Акцент5 49 5" xfId="17721"/>
    <cellStyle name="40% - Акцент5 5" xfId="17722"/>
    <cellStyle name="40% - Акцент5 5 2" xfId="17723"/>
    <cellStyle name="40% - Акцент5 5 2 2" xfId="17724"/>
    <cellStyle name="40% - Акцент5 5 2 2 2" xfId="17725"/>
    <cellStyle name="40% - Акцент5 5 2 2 2 2" xfId="17726"/>
    <cellStyle name="40% - Акцент5 5 2 2 3" xfId="17727"/>
    <cellStyle name="40% - Акцент5 5 2 3" xfId="17728"/>
    <cellStyle name="40% - Акцент5 5 2 3 2" xfId="17729"/>
    <cellStyle name="40% - Акцент5 5 2 3 2 2" xfId="17730"/>
    <cellStyle name="40% - Акцент5 5 2 3 3" xfId="17731"/>
    <cellStyle name="40% - Акцент5 5 2 4" xfId="17732"/>
    <cellStyle name="40% - Акцент5 5 2 4 2" xfId="17733"/>
    <cellStyle name="40% - Акцент5 5 2 5" xfId="17734"/>
    <cellStyle name="40% - Акцент5 5 3" xfId="17735"/>
    <cellStyle name="40% - Акцент5 5 3 2" xfId="17736"/>
    <cellStyle name="40% - Акцент5 5 3 2 2" xfId="17737"/>
    <cellStyle name="40% - Акцент5 5 3 2 2 2" xfId="17738"/>
    <cellStyle name="40% - Акцент5 5 3 2 3" xfId="17739"/>
    <cellStyle name="40% - Акцент5 5 3 3" xfId="17740"/>
    <cellStyle name="40% - Акцент5 5 3 3 2" xfId="17741"/>
    <cellStyle name="40% - Акцент5 5 3 3 2 2" xfId="17742"/>
    <cellStyle name="40% - Акцент5 5 3 3 3" xfId="17743"/>
    <cellStyle name="40% - Акцент5 5 3 4" xfId="17744"/>
    <cellStyle name="40% - Акцент5 5 3 4 2" xfId="17745"/>
    <cellStyle name="40% - Акцент5 5 3 5" xfId="17746"/>
    <cellStyle name="40% - Акцент5 5 4" xfId="17747"/>
    <cellStyle name="40% - Акцент5 5 4 2" xfId="17748"/>
    <cellStyle name="40% - Акцент5 5 4 2 2" xfId="17749"/>
    <cellStyle name="40% - Акцент5 5 4 2 2 2" xfId="17750"/>
    <cellStyle name="40% - Акцент5 5 4 2 3" xfId="17751"/>
    <cellStyle name="40% - Акцент5 5 4 3" xfId="17752"/>
    <cellStyle name="40% - Акцент5 5 4 3 2" xfId="17753"/>
    <cellStyle name="40% - Акцент5 5 4 3 2 2" xfId="17754"/>
    <cellStyle name="40% - Акцент5 5 4 3 3" xfId="17755"/>
    <cellStyle name="40% - Акцент5 5 4 4" xfId="17756"/>
    <cellStyle name="40% - Акцент5 5 4 4 2" xfId="17757"/>
    <cellStyle name="40% - Акцент5 5 4 5" xfId="17758"/>
    <cellStyle name="40% - Акцент5 5 5" xfId="17759"/>
    <cellStyle name="40% - Акцент5 5 5 2" xfId="17760"/>
    <cellStyle name="40% - Акцент5 5 5 2 2" xfId="17761"/>
    <cellStyle name="40% - Акцент5 5 5 2 2 2" xfId="17762"/>
    <cellStyle name="40% - Акцент5 5 5 2 3" xfId="17763"/>
    <cellStyle name="40% - Акцент5 5 5 3" xfId="17764"/>
    <cellStyle name="40% - Акцент5 5 5 3 2" xfId="17765"/>
    <cellStyle name="40% - Акцент5 5 5 3 2 2" xfId="17766"/>
    <cellStyle name="40% - Акцент5 5 5 3 3" xfId="17767"/>
    <cellStyle name="40% - Акцент5 5 5 4" xfId="17768"/>
    <cellStyle name="40% - Акцент5 5 5 4 2" xfId="17769"/>
    <cellStyle name="40% - Акцент5 5 5 5" xfId="17770"/>
    <cellStyle name="40% - Акцент5 5 6" xfId="17771"/>
    <cellStyle name="40% - Акцент5 5 6 2" xfId="17772"/>
    <cellStyle name="40% - Акцент5 5 6 2 2" xfId="17773"/>
    <cellStyle name="40% - Акцент5 5 6 3" xfId="17774"/>
    <cellStyle name="40% - Акцент5 5 7" xfId="17775"/>
    <cellStyle name="40% - Акцент5 5 7 2" xfId="17776"/>
    <cellStyle name="40% - Акцент5 5 7 2 2" xfId="17777"/>
    <cellStyle name="40% - Акцент5 5 7 3" xfId="17778"/>
    <cellStyle name="40% - Акцент5 5 8" xfId="17779"/>
    <cellStyle name="40% - Акцент5 5 8 2" xfId="17780"/>
    <cellStyle name="40% - Акцент5 5 9" xfId="17781"/>
    <cellStyle name="40% - Акцент5 50" xfId="17782"/>
    <cellStyle name="40% - Акцент5 50 2" xfId="17783"/>
    <cellStyle name="40% - Акцент5 50 2 2" xfId="17784"/>
    <cellStyle name="40% - Акцент5 50 2 2 2" xfId="17785"/>
    <cellStyle name="40% - Акцент5 50 2 3" xfId="17786"/>
    <cellStyle name="40% - Акцент5 50 3" xfId="17787"/>
    <cellStyle name="40% - Акцент5 50 3 2" xfId="17788"/>
    <cellStyle name="40% - Акцент5 50 3 2 2" xfId="17789"/>
    <cellStyle name="40% - Акцент5 50 3 3" xfId="17790"/>
    <cellStyle name="40% - Акцент5 50 4" xfId="17791"/>
    <cellStyle name="40% - Акцент5 50 4 2" xfId="17792"/>
    <cellStyle name="40% - Акцент5 50 5" xfId="17793"/>
    <cellStyle name="40% - Акцент5 51" xfId="17794"/>
    <cellStyle name="40% - Акцент5 51 2" xfId="17795"/>
    <cellStyle name="40% - Акцент5 51 2 2" xfId="17796"/>
    <cellStyle name="40% - Акцент5 51 2 2 2" xfId="17797"/>
    <cellStyle name="40% - Акцент5 51 2 3" xfId="17798"/>
    <cellStyle name="40% - Акцент5 51 3" xfId="17799"/>
    <cellStyle name="40% - Акцент5 51 3 2" xfId="17800"/>
    <cellStyle name="40% - Акцент5 51 3 2 2" xfId="17801"/>
    <cellStyle name="40% - Акцент5 51 3 3" xfId="17802"/>
    <cellStyle name="40% - Акцент5 51 4" xfId="17803"/>
    <cellStyle name="40% - Акцент5 51 4 2" xfId="17804"/>
    <cellStyle name="40% - Акцент5 51 5" xfId="17805"/>
    <cellStyle name="40% - Акцент5 52" xfId="17806"/>
    <cellStyle name="40% - Акцент5 52 2" xfId="17807"/>
    <cellStyle name="40% - Акцент5 52 2 2" xfId="17808"/>
    <cellStyle name="40% - Акцент5 52 2 2 2" xfId="17809"/>
    <cellStyle name="40% - Акцент5 52 2 3" xfId="17810"/>
    <cellStyle name="40% - Акцент5 52 3" xfId="17811"/>
    <cellStyle name="40% - Акцент5 52 3 2" xfId="17812"/>
    <cellStyle name="40% - Акцент5 52 3 2 2" xfId="17813"/>
    <cellStyle name="40% - Акцент5 52 3 3" xfId="17814"/>
    <cellStyle name="40% - Акцент5 52 4" xfId="17815"/>
    <cellStyle name="40% - Акцент5 52 4 2" xfId="17816"/>
    <cellStyle name="40% - Акцент5 52 5" xfId="17817"/>
    <cellStyle name="40% - Акцент5 53" xfId="17818"/>
    <cellStyle name="40% - Акцент5 53 2" xfId="17819"/>
    <cellStyle name="40% - Акцент5 53 2 2" xfId="17820"/>
    <cellStyle name="40% - Акцент5 53 2 2 2" xfId="17821"/>
    <cellStyle name="40% - Акцент5 53 2 3" xfId="17822"/>
    <cellStyle name="40% - Акцент5 53 3" xfId="17823"/>
    <cellStyle name="40% - Акцент5 53 3 2" xfId="17824"/>
    <cellStyle name="40% - Акцент5 53 3 2 2" xfId="17825"/>
    <cellStyle name="40% - Акцент5 53 3 3" xfId="17826"/>
    <cellStyle name="40% - Акцент5 53 4" xfId="17827"/>
    <cellStyle name="40% - Акцент5 53 4 2" xfId="17828"/>
    <cellStyle name="40% - Акцент5 53 5" xfId="17829"/>
    <cellStyle name="40% - Акцент5 54" xfId="17830"/>
    <cellStyle name="40% - Акцент5 54 2" xfId="17831"/>
    <cellStyle name="40% - Акцент5 54 2 2" xfId="17832"/>
    <cellStyle name="40% - Акцент5 54 2 2 2" xfId="17833"/>
    <cellStyle name="40% - Акцент5 54 2 3" xfId="17834"/>
    <cellStyle name="40% - Акцент5 54 3" xfId="17835"/>
    <cellStyle name="40% - Акцент5 54 3 2" xfId="17836"/>
    <cellStyle name="40% - Акцент5 54 3 2 2" xfId="17837"/>
    <cellStyle name="40% - Акцент5 54 3 3" xfId="17838"/>
    <cellStyle name="40% - Акцент5 54 4" xfId="17839"/>
    <cellStyle name="40% - Акцент5 54 4 2" xfId="17840"/>
    <cellStyle name="40% - Акцент5 54 5" xfId="17841"/>
    <cellStyle name="40% - Акцент5 55" xfId="17842"/>
    <cellStyle name="40% - Акцент5 55 2" xfId="17843"/>
    <cellStyle name="40% - Акцент5 55 2 2" xfId="17844"/>
    <cellStyle name="40% - Акцент5 55 2 2 2" xfId="17845"/>
    <cellStyle name="40% - Акцент5 55 2 3" xfId="17846"/>
    <cellStyle name="40% - Акцент5 55 3" xfId="17847"/>
    <cellStyle name="40% - Акцент5 55 3 2" xfId="17848"/>
    <cellStyle name="40% - Акцент5 55 3 2 2" xfId="17849"/>
    <cellStyle name="40% - Акцент5 55 3 3" xfId="17850"/>
    <cellStyle name="40% - Акцент5 55 4" xfId="17851"/>
    <cellStyle name="40% - Акцент5 55 4 2" xfId="17852"/>
    <cellStyle name="40% - Акцент5 55 5" xfId="17853"/>
    <cellStyle name="40% - Акцент5 56" xfId="17854"/>
    <cellStyle name="40% - Акцент5 56 2" xfId="17855"/>
    <cellStyle name="40% - Акцент5 56 2 2" xfId="17856"/>
    <cellStyle name="40% - Акцент5 56 2 2 2" xfId="17857"/>
    <cellStyle name="40% - Акцент5 56 2 3" xfId="17858"/>
    <cellStyle name="40% - Акцент5 56 3" xfId="17859"/>
    <cellStyle name="40% - Акцент5 56 3 2" xfId="17860"/>
    <cellStyle name="40% - Акцент5 56 3 2 2" xfId="17861"/>
    <cellStyle name="40% - Акцент5 56 3 3" xfId="17862"/>
    <cellStyle name="40% - Акцент5 56 4" xfId="17863"/>
    <cellStyle name="40% - Акцент5 56 4 2" xfId="17864"/>
    <cellStyle name="40% - Акцент5 56 5" xfId="17865"/>
    <cellStyle name="40% - Акцент5 57" xfId="17866"/>
    <cellStyle name="40% - Акцент5 57 2" xfId="17867"/>
    <cellStyle name="40% - Акцент5 57 2 2" xfId="17868"/>
    <cellStyle name="40% - Акцент5 57 2 2 2" xfId="17869"/>
    <cellStyle name="40% - Акцент5 57 2 3" xfId="17870"/>
    <cellStyle name="40% - Акцент5 57 3" xfId="17871"/>
    <cellStyle name="40% - Акцент5 57 3 2" xfId="17872"/>
    <cellStyle name="40% - Акцент5 57 3 2 2" xfId="17873"/>
    <cellStyle name="40% - Акцент5 57 3 3" xfId="17874"/>
    <cellStyle name="40% - Акцент5 57 4" xfId="17875"/>
    <cellStyle name="40% - Акцент5 57 4 2" xfId="17876"/>
    <cellStyle name="40% - Акцент5 57 5" xfId="17877"/>
    <cellStyle name="40% - Акцент5 58" xfId="17878"/>
    <cellStyle name="40% - Акцент5 58 2" xfId="17879"/>
    <cellStyle name="40% - Акцент5 58 2 2" xfId="17880"/>
    <cellStyle name="40% - Акцент5 58 2 2 2" xfId="17881"/>
    <cellStyle name="40% - Акцент5 58 2 3" xfId="17882"/>
    <cellStyle name="40% - Акцент5 58 3" xfId="17883"/>
    <cellStyle name="40% - Акцент5 58 3 2" xfId="17884"/>
    <cellStyle name="40% - Акцент5 58 3 2 2" xfId="17885"/>
    <cellStyle name="40% - Акцент5 58 3 3" xfId="17886"/>
    <cellStyle name="40% - Акцент5 58 4" xfId="17887"/>
    <cellStyle name="40% - Акцент5 58 4 2" xfId="17888"/>
    <cellStyle name="40% - Акцент5 58 5" xfId="17889"/>
    <cellStyle name="40% - Акцент5 59" xfId="17890"/>
    <cellStyle name="40% - Акцент5 59 2" xfId="17891"/>
    <cellStyle name="40% - Акцент5 59 2 2" xfId="17892"/>
    <cellStyle name="40% - Акцент5 59 2 2 2" xfId="17893"/>
    <cellStyle name="40% - Акцент5 59 2 3" xfId="17894"/>
    <cellStyle name="40% - Акцент5 59 3" xfId="17895"/>
    <cellStyle name="40% - Акцент5 59 3 2" xfId="17896"/>
    <cellStyle name="40% - Акцент5 59 3 2 2" xfId="17897"/>
    <cellStyle name="40% - Акцент5 59 3 3" xfId="17898"/>
    <cellStyle name="40% - Акцент5 59 4" xfId="17899"/>
    <cellStyle name="40% - Акцент5 59 4 2" xfId="17900"/>
    <cellStyle name="40% - Акцент5 59 5" xfId="17901"/>
    <cellStyle name="40% - Акцент5 6" xfId="17902"/>
    <cellStyle name="40% - Акцент5 6 2" xfId="17903"/>
    <cellStyle name="40% - Акцент5 6 2 2" xfId="17904"/>
    <cellStyle name="40% - Акцент5 6 2 2 2" xfId="17905"/>
    <cellStyle name="40% - Акцент5 6 2 2 2 2" xfId="17906"/>
    <cellStyle name="40% - Акцент5 6 2 2 3" xfId="17907"/>
    <cellStyle name="40% - Акцент5 6 2 3" xfId="17908"/>
    <cellStyle name="40% - Акцент5 6 2 3 2" xfId="17909"/>
    <cellStyle name="40% - Акцент5 6 2 3 2 2" xfId="17910"/>
    <cellStyle name="40% - Акцент5 6 2 3 3" xfId="17911"/>
    <cellStyle name="40% - Акцент5 6 2 4" xfId="17912"/>
    <cellStyle name="40% - Акцент5 6 2 4 2" xfId="17913"/>
    <cellStyle name="40% - Акцент5 6 2 5" xfId="17914"/>
    <cellStyle name="40% - Акцент5 6 3" xfId="17915"/>
    <cellStyle name="40% - Акцент5 6 3 2" xfId="17916"/>
    <cellStyle name="40% - Акцент5 6 3 2 2" xfId="17917"/>
    <cellStyle name="40% - Акцент5 6 3 2 2 2" xfId="17918"/>
    <cellStyle name="40% - Акцент5 6 3 2 3" xfId="17919"/>
    <cellStyle name="40% - Акцент5 6 3 3" xfId="17920"/>
    <cellStyle name="40% - Акцент5 6 3 3 2" xfId="17921"/>
    <cellStyle name="40% - Акцент5 6 3 3 2 2" xfId="17922"/>
    <cellStyle name="40% - Акцент5 6 3 3 3" xfId="17923"/>
    <cellStyle name="40% - Акцент5 6 3 4" xfId="17924"/>
    <cellStyle name="40% - Акцент5 6 3 4 2" xfId="17925"/>
    <cellStyle name="40% - Акцент5 6 3 5" xfId="17926"/>
    <cellStyle name="40% - Акцент5 6 4" xfId="17927"/>
    <cellStyle name="40% - Акцент5 6 4 2" xfId="17928"/>
    <cellStyle name="40% - Акцент5 6 4 2 2" xfId="17929"/>
    <cellStyle name="40% - Акцент5 6 4 2 2 2" xfId="17930"/>
    <cellStyle name="40% - Акцент5 6 4 2 3" xfId="17931"/>
    <cellStyle name="40% - Акцент5 6 4 3" xfId="17932"/>
    <cellStyle name="40% - Акцент5 6 4 3 2" xfId="17933"/>
    <cellStyle name="40% - Акцент5 6 4 3 2 2" xfId="17934"/>
    <cellStyle name="40% - Акцент5 6 4 3 3" xfId="17935"/>
    <cellStyle name="40% - Акцент5 6 4 4" xfId="17936"/>
    <cellStyle name="40% - Акцент5 6 4 4 2" xfId="17937"/>
    <cellStyle name="40% - Акцент5 6 4 5" xfId="17938"/>
    <cellStyle name="40% - Акцент5 6 5" xfId="17939"/>
    <cellStyle name="40% - Акцент5 6 5 2" xfId="17940"/>
    <cellStyle name="40% - Акцент5 6 5 2 2" xfId="17941"/>
    <cellStyle name="40% - Акцент5 6 5 2 2 2" xfId="17942"/>
    <cellStyle name="40% - Акцент5 6 5 2 3" xfId="17943"/>
    <cellStyle name="40% - Акцент5 6 5 3" xfId="17944"/>
    <cellStyle name="40% - Акцент5 6 5 3 2" xfId="17945"/>
    <cellStyle name="40% - Акцент5 6 5 3 2 2" xfId="17946"/>
    <cellStyle name="40% - Акцент5 6 5 3 3" xfId="17947"/>
    <cellStyle name="40% - Акцент5 6 5 4" xfId="17948"/>
    <cellStyle name="40% - Акцент5 6 5 4 2" xfId="17949"/>
    <cellStyle name="40% - Акцент5 6 5 5" xfId="17950"/>
    <cellStyle name="40% - Акцент5 6 6" xfId="17951"/>
    <cellStyle name="40% - Акцент5 6 6 2" xfId="17952"/>
    <cellStyle name="40% - Акцент5 6 6 2 2" xfId="17953"/>
    <cellStyle name="40% - Акцент5 6 6 3" xfId="17954"/>
    <cellStyle name="40% - Акцент5 6 7" xfId="17955"/>
    <cellStyle name="40% - Акцент5 6 7 2" xfId="17956"/>
    <cellStyle name="40% - Акцент5 6 7 2 2" xfId="17957"/>
    <cellStyle name="40% - Акцент5 6 7 3" xfId="17958"/>
    <cellStyle name="40% - Акцент5 6 8" xfId="17959"/>
    <cellStyle name="40% - Акцент5 6 8 2" xfId="17960"/>
    <cellStyle name="40% - Акцент5 6 9" xfId="17961"/>
    <cellStyle name="40% - Акцент5 60" xfId="17962"/>
    <cellStyle name="40% - Акцент5 60 2" xfId="17963"/>
    <cellStyle name="40% - Акцент5 60 2 2" xfId="17964"/>
    <cellStyle name="40% - Акцент5 60 2 2 2" xfId="17965"/>
    <cellStyle name="40% - Акцент5 60 2 3" xfId="17966"/>
    <cellStyle name="40% - Акцент5 60 3" xfId="17967"/>
    <cellStyle name="40% - Акцент5 60 3 2" xfId="17968"/>
    <cellStyle name="40% - Акцент5 60 3 2 2" xfId="17969"/>
    <cellStyle name="40% - Акцент5 60 3 3" xfId="17970"/>
    <cellStyle name="40% - Акцент5 60 4" xfId="17971"/>
    <cellStyle name="40% - Акцент5 60 4 2" xfId="17972"/>
    <cellStyle name="40% - Акцент5 60 5" xfId="17973"/>
    <cellStyle name="40% - Акцент5 61" xfId="17974"/>
    <cellStyle name="40% - Акцент5 61 2" xfId="17975"/>
    <cellStyle name="40% - Акцент5 61 2 2" xfId="17976"/>
    <cellStyle name="40% - Акцент5 61 2 2 2" xfId="17977"/>
    <cellStyle name="40% - Акцент5 61 2 3" xfId="17978"/>
    <cellStyle name="40% - Акцент5 61 3" xfId="17979"/>
    <cellStyle name="40% - Акцент5 61 3 2" xfId="17980"/>
    <cellStyle name="40% - Акцент5 61 3 2 2" xfId="17981"/>
    <cellStyle name="40% - Акцент5 61 3 3" xfId="17982"/>
    <cellStyle name="40% - Акцент5 61 4" xfId="17983"/>
    <cellStyle name="40% - Акцент5 61 4 2" xfId="17984"/>
    <cellStyle name="40% - Акцент5 61 5" xfId="17985"/>
    <cellStyle name="40% - Акцент5 62" xfId="17986"/>
    <cellStyle name="40% - Акцент5 62 2" xfId="17987"/>
    <cellStyle name="40% - Акцент5 62 2 2" xfId="17988"/>
    <cellStyle name="40% - Акцент5 62 2 2 2" xfId="17989"/>
    <cellStyle name="40% - Акцент5 62 2 3" xfId="17990"/>
    <cellStyle name="40% - Акцент5 62 3" xfId="17991"/>
    <cellStyle name="40% - Акцент5 62 3 2" xfId="17992"/>
    <cellStyle name="40% - Акцент5 62 3 2 2" xfId="17993"/>
    <cellStyle name="40% - Акцент5 62 3 3" xfId="17994"/>
    <cellStyle name="40% - Акцент5 62 4" xfId="17995"/>
    <cellStyle name="40% - Акцент5 62 4 2" xfId="17996"/>
    <cellStyle name="40% - Акцент5 62 5" xfId="17997"/>
    <cellStyle name="40% - Акцент5 63" xfId="17998"/>
    <cellStyle name="40% - Акцент5 63 2" xfId="17999"/>
    <cellStyle name="40% - Акцент5 63 2 2" xfId="18000"/>
    <cellStyle name="40% - Акцент5 63 2 2 2" xfId="18001"/>
    <cellStyle name="40% - Акцент5 63 2 3" xfId="18002"/>
    <cellStyle name="40% - Акцент5 63 3" xfId="18003"/>
    <cellStyle name="40% - Акцент5 63 3 2" xfId="18004"/>
    <cellStyle name="40% - Акцент5 63 3 2 2" xfId="18005"/>
    <cellStyle name="40% - Акцент5 63 3 3" xfId="18006"/>
    <cellStyle name="40% - Акцент5 63 4" xfId="18007"/>
    <cellStyle name="40% - Акцент5 63 4 2" xfId="18008"/>
    <cellStyle name="40% - Акцент5 63 5" xfId="18009"/>
    <cellStyle name="40% - Акцент5 64" xfId="18010"/>
    <cellStyle name="40% - Акцент5 64 2" xfId="18011"/>
    <cellStyle name="40% - Акцент5 64 2 2" xfId="18012"/>
    <cellStyle name="40% - Акцент5 64 2 2 2" xfId="18013"/>
    <cellStyle name="40% - Акцент5 64 2 3" xfId="18014"/>
    <cellStyle name="40% - Акцент5 64 3" xfId="18015"/>
    <cellStyle name="40% - Акцент5 64 3 2" xfId="18016"/>
    <cellStyle name="40% - Акцент5 64 3 2 2" xfId="18017"/>
    <cellStyle name="40% - Акцент5 64 3 3" xfId="18018"/>
    <cellStyle name="40% - Акцент5 64 4" xfId="18019"/>
    <cellStyle name="40% - Акцент5 64 4 2" xfId="18020"/>
    <cellStyle name="40% - Акцент5 64 5" xfId="18021"/>
    <cellStyle name="40% - Акцент5 65" xfId="18022"/>
    <cellStyle name="40% - Акцент5 65 2" xfId="18023"/>
    <cellStyle name="40% - Акцент5 65 2 2" xfId="18024"/>
    <cellStyle name="40% - Акцент5 65 2 2 2" xfId="18025"/>
    <cellStyle name="40% - Акцент5 65 2 3" xfId="18026"/>
    <cellStyle name="40% - Акцент5 65 3" xfId="18027"/>
    <cellStyle name="40% - Акцент5 65 3 2" xfId="18028"/>
    <cellStyle name="40% - Акцент5 65 3 2 2" xfId="18029"/>
    <cellStyle name="40% - Акцент5 65 3 3" xfId="18030"/>
    <cellStyle name="40% - Акцент5 65 4" xfId="18031"/>
    <cellStyle name="40% - Акцент5 65 4 2" xfId="18032"/>
    <cellStyle name="40% - Акцент5 65 5" xfId="18033"/>
    <cellStyle name="40% - Акцент5 66" xfId="18034"/>
    <cellStyle name="40% - Акцент5 66 2" xfId="18035"/>
    <cellStyle name="40% - Акцент5 66 2 2" xfId="18036"/>
    <cellStyle name="40% - Акцент5 66 2 2 2" xfId="18037"/>
    <cellStyle name="40% - Акцент5 66 2 3" xfId="18038"/>
    <cellStyle name="40% - Акцент5 66 3" xfId="18039"/>
    <cellStyle name="40% - Акцент5 66 3 2" xfId="18040"/>
    <cellStyle name="40% - Акцент5 66 3 2 2" xfId="18041"/>
    <cellStyle name="40% - Акцент5 66 3 3" xfId="18042"/>
    <cellStyle name="40% - Акцент5 66 4" xfId="18043"/>
    <cellStyle name="40% - Акцент5 66 4 2" xfId="18044"/>
    <cellStyle name="40% - Акцент5 66 5" xfId="18045"/>
    <cellStyle name="40% - Акцент5 67" xfId="18046"/>
    <cellStyle name="40% - Акцент5 67 2" xfId="18047"/>
    <cellStyle name="40% - Акцент5 67 2 2" xfId="18048"/>
    <cellStyle name="40% - Акцент5 67 2 2 2" xfId="18049"/>
    <cellStyle name="40% - Акцент5 67 2 3" xfId="18050"/>
    <cellStyle name="40% - Акцент5 67 3" xfId="18051"/>
    <cellStyle name="40% - Акцент5 67 3 2" xfId="18052"/>
    <cellStyle name="40% - Акцент5 67 3 2 2" xfId="18053"/>
    <cellStyle name="40% - Акцент5 67 3 3" xfId="18054"/>
    <cellStyle name="40% - Акцент5 67 4" xfId="18055"/>
    <cellStyle name="40% - Акцент5 67 4 2" xfId="18056"/>
    <cellStyle name="40% - Акцент5 67 5" xfId="18057"/>
    <cellStyle name="40% - Акцент5 68" xfId="18058"/>
    <cellStyle name="40% - Акцент5 68 2" xfId="18059"/>
    <cellStyle name="40% - Акцент5 68 2 2" xfId="18060"/>
    <cellStyle name="40% - Акцент5 68 2 2 2" xfId="18061"/>
    <cellStyle name="40% - Акцент5 68 2 3" xfId="18062"/>
    <cellStyle name="40% - Акцент5 68 3" xfId="18063"/>
    <cellStyle name="40% - Акцент5 68 3 2" xfId="18064"/>
    <cellStyle name="40% - Акцент5 68 3 2 2" xfId="18065"/>
    <cellStyle name="40% - Акцент5 68 3 3" xfId="18066"/>
    <cellStyle name="40% - Акцент5 68 4" xfId="18067"/>
    <cellStyle name="40% - Акцент5 68 4 2" xfId="18068"/>
    <cellStyle name="40% - Акцент5 68 5" xfId="18069"/>
    <cellStyle name="40% - Акцент5 69" xfId="18070"/>
    <cellStyle name="40% - Акцент5 69 2" xfId="18071"/>
    <cellStyle name="40% - Акцент5 69 2 2" xfId="18072"/>
    <cellStyle name="40% - Акцент5 69 2 2 2" xfId="18073"/>
    <cellStyle name="40% - Акцент5 69 2 3" xfId="18074"/>
    <cellStyle name="40% - Акцент5 69 3" xfId="18075"/>
    <cellStyle name="40% - Акцент5 69 3 2" xfId="18076"/>
    <cellStyle name="40% - Акцент5 69 3 2 2" xfId="18077"/>
    <cellStyle name="40% - Акцент5 69 3 3" xfId="18078"/>
    <cellStyle name="40% - Акцент5 69 4" xfId="18079"/>
    <cellStyle name="40% - Акцент5 69 4 2" xfId="18080"/>
    <cellStyle name="40% - Акцент5 69 5" xfId="18081"/>
    <cellStyle name="40% - Акцент5 7" xfId="18082"/>
    <cellStyle name="40% - Акцент5 7 2" xfId="18083"/>
    <cellStyle name="40% - Акцент5 7 2 2" xfId="18084"/>
    <cellStyle name="40% - Акцент5 7 2 2 2" xfId="18085"/>
    <cellStyle name="40% - Акцент5 7 2 2 2 2" xfId="18086"/>
    <cellStyle name="40% - Акцент5 7 2 2 3" xfId="18087"/>
    <cellStyle name="40% - Акцент5 7 2 3" xfId="18088"/>
    <cellStyle name="40% - Акцент5 7 2 3 2" xfId="18089"/>
    <cellStyle name="40% - Акцент5 7 2 3 2 2" xfId="18090"/>
    <cellStyle name="40% - Акцент5 7 2 3 3" xfId="18091"/>
    <cellStyle name="40% - Акцент5 7 2 4" xfId="18092"/>
    <cellStyle name="40% - Акцент5 7 2 4 2" xfId="18093"/>
    <cellStyle name="40% - Акцент5 7 2 5" xfId="18094"/>
    <cellStyle name="40% - Акцент5 7 3" xfId="18095"/>
    <cellStyle name="40% - Акцент5 7 3 2" xfId="18096"/>
    <cellStyle name="40% - Акцент5 7 3 2 2" xfId="18097"/>
    <cellStyle name="40% - Акцент5 7 3 2 2 2" xfId="18098"/>
    <cellStyle name="40% - Акцент5 7 3 2 3" xfId="18099"/>
    <cellStyle name="40% - Акцент5 7 3 3" xfId="18100"/>
    <cellStyle name="40% - Акцент5 7 3 3 2" xfId="18101"/>
    <cellStyle name="40% - Акцент5 7 3 3 2 2" xfId="18102"/>
    <cellStyle name="40% - Акцент5 7 3 3 3" xfId="18103"/>
    <cellStyle name="40% - Акцент5 7 3 4" xfId="18104"/>
    <cellStyle name="40% - Акцент5 7 3 4 2" xfId="18105"/>
    <cellStyle name="40% - Акцент5 7 3 5" xfId="18106"/>
    <cellStyle name="40% - Акцент5 7 4" xfId="18107"/>
    <cellStyle name="40% - Акцент5 7 4 2" xfId="18108"/>
    <cellStyle name="40% - Акцент5 7 4 2 2" xfId="18109"/>
    <cellStyle name="40% - Акцент5 7 4 2 2 2" xfId="18110"/>
    <cellStyle name="40% - Акцент5 7 4 2 3" xfId="18111"/>
    <cellStyle name="40% - Акцент5 7 4 3" xfId="18112"/>
    <cellStyle name="40% - Акцент5 7 4 3 2" xfId="18113"/>
    <cellStyle name="40% - Акцент5 7 4 3 2 2" xfId="18114"/>
    <cellStyle name="40% - Акцент5 7 4 3 3" xfId="18115"/>
    <cellStyle name="40% - Акцент5 7 4 4" xfId="18116"/>
    <cellStyle name="40% - Акцент5 7 4 4 2" xfId="18117"/>
    <cellStyle name="40% - Акцент5 7 4 5" xfId="18118"/>
    <cellStyle name="40% - Акцент5 7 5" xfId="18119"/>
    <cellStyle name="40% - Акцент5 7 5 2" xfId="18120"/>
    <cellStyle name="40% - Акцент5 7 5 2 2" xfId="18121"/>
    <cellStyle name="40% - Акцент5 7 5 2 2 2" xfId="18122"/>
    <cellStyle name="40% - Акцент5 7 5 2 3" xfId="18123"/>
    <cellStyle name="40% - Акцент5 7 5 3" xfId="18124"/>
    <cellStyle name="40% - Акцент5 7 5 3 2" xfId="18125"/>
    <cellStyle name="40% - Акцент5 7 5 3 2 2" xfId="18126"/>
    <cellStyle name="40% - Акцент5 7 5 3 3" xfId="18127"/>
    <cellStyle name="40% - Акцент5 7 5 4" xfId="18128"/>
    <cellStyle name="40% - Акцент5 7 5 4 2" xfId="18129"/>
    <cellStyle name="40% - Акцент5 7 5 5" xfId="18130"/>
    <cellStyle name="40% - Акцент5 7 6" xfId="18131"/>
    <cellStyle name="40% - Акцент5 7 6 2" xfId="18132"/>
    <cellStyle name="40% - Акцент5 7 6 2 2" xfId="18133"/>
    <cellStyle name="40% - Акцент5 7 6 3" xfId="18134"/>
    <cellStyle name="40% - Акцент5 7 7" xfId="18135"/>
    <cellStyle name="40% - Акцент5 7 7 2" xfId="18136"/>
    <cellStyle name="40% - Акцент5 7 7 2 2" xfId="18137"/>
    <cellStyle name="40% - Акцент5 7 7 3" xfId="18138"/>
    <cellStyle name="40% - Акцент5 7 8" xfId="18139"/>
    <cellStyle name="40% - Акцент5 7 8 2" xfId="18140"/>
    <cellStyle name="40% - Акцент5 7 9" xfId="18141"/>
    <cellStyle name="40% - Акцент5 70" xfId="18142"/>
    <cellStyle name="40% - Акцент5 70 2" xfId="18143"/>
    <cellStyle name="40% - Акцент5 70 2 2" xfId="18144"/>
    <cellStyle name="40% - Акцент5 70 2 2 2" xfId="18145"/>
    <cellStyle name="40% - Акцент5 70 2 3" xfId="18146"/>
    <cellStyle name="40% - Акцент5 70 3" xfId="18147"/>
    <cellStyle name="40% - Акцент5 70 3 2" xfId="18148"/>
    <cellStyle name="40% - Акцент5 70 3 2 2" xfId="18149"/>
    <cellStyle name="40% - Акцент5 70 3 3" xfId="18150"/>
    <cellStyle name="40% - Акцент5 70 4" xfId="18151"/>
    <cellStyle name="40% - Акцент5 70 4 2" xfId="18152"/>
    <cellStyle name="40% - Акцент5 70 5" xfId="18153"/>
    <cellStyle name="40% - Акцент5 71" xfId="18154"/>
    <cellStyle name="40% - Акцент5 71 2" xfId="18155"/>
    <cellStyle name="40% - Акцент5 71 2 2" xfId="18156"/>
    <cellStyle name="40% - Акцент5 71 2 2 2" xfId="18157"/>
    <cellStyle name="40% - Акцент5 71 2 3" xfId="18158"/>
    <cellStyle name="40% - Акцент5 71 3" xfId="18159"/>
    <cellStyle name="40% - Акцент5 71 3 2" xfId="18160"/>
    <cellStyle name="40% - Акцент5 71 3 2 2" xfId="18161"/>
    <cellStyle name="40% - Акцент5 71 3 3" xfId="18162"/>
    <cellStyle name="40% - Акцент5 71 4" xfId="18163"/>
    <cellStyle name="40% - Акцент5 71 4 2" xfId="18164"/>
    <cellStyle name="40% - Акцент5 71 5" xfId="18165"/>
    <cellStyle name="40% - Акцент5 72" xfId="18166"/>
    <cellStyle name="40% - Акцент5 72 2" xfId="18167"/>
    <cellStyle name="40% - Акцент5 72 2 2" xfId="18168"/>
    <cellStyle name="40% - Акцент5 72 2 2 2" xfId="18169"/>
    <cellStyle name="40% - Акцент5 72 2 3" xfId="18170"/>
    <cellStyle name="40% - Акцент5 72 3" xfId="18171"/>
    <cellStyle name="40% - Акцент5 72 3 2" xfId="18172"/>
    <cellStyle name="40% - Акцент5 72 3 2 2" xfId="18173"/>
    <cellStyle name="40% - Акцент5 72 3 3" xfId="18174"/>
    <cellStyle name="40% - Акцент5 72 4" xfId="18175"/>
    <cellStyle name="40% - Акцент5 72 4 2" xfId="18176"/>
    <cellStyle name="40% - Акцент5 72 5" xfId="18177"/>
    <cellStyle name="40% - Акцент5 73" xfId="18178"/>
    <cellStyle name="40% - Акцент5 73 2" xfId="18179"/>
    <cellStyle name="40% - Акцент5 73 2 2" xfId="18180"/>
    <cellStyle name="40% - Акцент5 73 2 2 2" xfId="18181"/>
    <cellStyle name="40% - Акцент5 73 2 3" xfId="18182"/>
    <cellStyle name="40% - Акцент5 73 3" xfId="18183"/>
    <cellStyle name="40% - Акцент5 73 3 2" xfId="18184"/>
    <cellStyle name="40% - Акцент5 73 3 2 2" xfId="18185"/>
    <cellStyle name="40% - Акцент5 73 3 3" xfId="18186"/>
    <cellStyle name="40% - Акцент5 73 4" xfId="18187"/>
    <cellStyle name="40% - Акцент5 73 4 2" xfId="18188"/>
    <cellStyle name="40% - Акцент5 73 5" xfId="18189"/>
    <cellStyle name="40% - Акцент5 74" xfId="18190"/>
    <cellStyle name="40% - Акцент5 74 2" xfId="18191"/>
    <cellStyle name="40% - Акцент5 74 2 2" xfId="18192"/>
    <cellStyle name="40% - Акцент5 74 2 2 2" xfId="18193"/>
    <cellStyle name="40% - Акцент5 74 2 3" xfId="18194"/>
    <cellStyle name="40% - Акцент5 74 3" xfId="18195"/>
    <cellStyle name="40% - Акцент5 74 3 2" xfId="18196"/>
    <cellStyle name="40% - Акцент5 74 3 2 2" xfId="18197"/>
    <cellStyle name="40% - Акцент5 74 3 3" xfId="18198"/>
    <cellStyle name="40% - Акцент5 74 4" xfId="18199"/>
    <cellStyle name="40% - Акцент5 74 4 2" xfId="18200"/>
    <cellStyle name="40% - Акцент5 74 5" xfId="18201"/>
    <cellStyle name="40% - Акцент5 75" xfId="18202"/>
    <cellStyle name="40% - Акцент5 75 2" xfId="18203"/>
    <cellStyle name="40% - Акцент5 75 2 2" xfId="18204"/>
    <cellStyle name="40% - Акцент5 75 2 2 2" xfId="18205"/>
    <cellStyle name="40% - Акцент5 75 2 3" xfId="18206"/>
    <cellStyle name="40% - Акцент5 75 3" xfId="18207"/>
    <cellStyle name="40% - Акцент5 75 3 2" xfId="18208"/>
    <cellStyle name="40% - Акцент5 75 3 2 2" xfId="18209"/>
    <cellStyle name="40% - Акцент5 75 3 3" xfId="18210"/>
    <cellStyle name="40% - Акцент5 75 4" xfId="18211"/>
    <cellStyle name="40% - Акцент5 75 4 2" xfId="18212"/>
    <cellStyle name="40% - Акцент5 75 5" xfId="18213"/>
    <cellStyle name="40% - Акцент5 76" xfId="18214"/>
    <cellStyle name="40% - Акцент5 76 2" xfId="18215"/>
    <cellStyle name="40% - Акцент5 76 2 2" xfId="18216"/>
    <cellStyle name="40% - Акцент5 76 2 2 2" xfId="18217"/>
    <cellStyle name="40% - Акцент5 76 2 3" xfId="18218"/>
    <cellStyle name="40% - Акцент5 76 3" xfId="18219"/>
    <cellStyle name="40% - Акцент5 76 3 2" xfId="18220"/>
    <cellStyle name="40% - Акцент5 76 3 2 2" xfId="18221"/>
    <cellStyle name="40% - Акцент5 76 3 3" xfId="18222"/>
    <cellStyle name="40% - Акцент5 76 4" xfId="18223"/>
    <cellStyle name="40% - Акцент5 76 4 2" xfId="18224"/>
    <cellStyle name="40% - Акцент5 76 5" xfId="18225"/>
    <cellStyle name="40% - Акцент5 77" xfId="18226"/>
    <cellStyle name="40% - Акцент5 77 2" xfId="18227"/>
    <cellStyle name="40% - Акцент5 77 2 2" xfId="18228"/>
    <cellStyle name="40% - Акцент5 77 2 2 2" xfId="18229"/>
    <cellStyle name="40% - Акцент5 77 2 3" xfId="18230"/>
    <cellStyle name="40% - Акцент5 77 3" xfId="18231"/>
    <cellStyle name="40% - Акцент5 77 3 2" xfId="18232"/>
    <cellStyle name="40% - Акцент5 77 3 2 2" xfId="18233"/>
    <cellStyle name="40% - Акцент5 77 3 3" xfId="18234"/>
    <cellStyle name="40% - Акцент5 77 4" xfId="18235"/>
    <cellStyle name="40% - Акцент5 77 4 2" xfId="18236"/>
    <cellStyle name="40% - Акцент5 77 5" xfId="18237"/>
    <cellStyle name="40% - Акцент5 78" xfId="18238"/>
    <cellStyle name="40% - Акцент5 78 2" xfId="18239"/>
    <cellStyle name="40% - Акцент5 78 2 2" xfId="18240"/>
    <cellStyle name="40% - Акцент5 78 2 2 2" xfId="18241"/>
    <cellStyle name="40% - Акцент5 78 2 3" xfId="18242"/>
    <cellStyle name="40% - Акцент5 78 3" xfId="18243"/>
    <cellStyle name="40% - Акцент5 78 3 2" xfId="18244"/>
    <cellStyle name="40% - Акцент5 78 3 2 2" xfId="18245"/>
    <cellStyle name="40% - Акцент5 78 3 3" xfId="18246"/>
    <cellStyle name="40% - Акцент5 78 4" xfId="18247"/>
    <cellStyle name="40% - Акцент5 78 4 2" xfId="18248"/>
    <cellStyle name="40% - Акцент5 78 5" xfId="18249"/>
    <cellStyle name="40% - Акцент5 79" xfId="18250"/>
    <cellStyle name="40% - Акцент5 79 2" xfId="18251"/>
    <cellStyle name="40% - Акцент5 79 2 2" xfId="18252"/>
    <cellStyle name="40% - Акцент5 79 2 2 2" xfId="18253"/>
    <cellStyle name="40% - Акцент5 79 2 3" xfId="18254"/>
    <cellStyle name="40% - Акцент5 79 3" xfId="18255"/>
    <cellStyle name="40% - Акцент5 79 3 2" xfId="18256"/>
    <cellStyle name="40% - Акцент5 79 3 2 2" xfId="18257"/>
    <cellStyle name="40% - Акцент5 79 3 3" xfId="18258"/>
    <cellStyle name="40% - Акцент5 79 4" xfId="18259"/>
    <cellStyle name="40% - Акцент5 79 4 2" xfId="18260"/>
    <cellStyle name="40% - Акцент5 79 5" xfId="18261"/>
    <cellStyle name="40% - Акцент5 8" xfId="18262"/>
    <cellStyle name="40% - Акцент5 8 2" xfId="18263"/>
    <cellStyle name="40% - Акцент5 8 2 2" xfId="18264"/>
    <cellStyle name="40% - Акцент5 8 2 2 2" xfId="18265"/>
    <cellStyle name="40% - Акцент5 8 2 2 2 2" xfId="18266"/>
    <cellStyle name="40% - Акцент5 8 2 2 3" xfId="18267"/>
    <cellStyle name="40% - Акцент5 8 2 3" xfId="18268"/>
    <cellStyle name="40% - Акцент5 8 2 3 2" xfId="18269"/>
    <cellStyle name="40% - Акцент5 8 2 3 2 2" xfId="18270"/>
    <cellStyle name="40% - Акцент5 8 2 3 3" xfId="18271"/>
    <cellStyle name="40% - Акцент5 8 2 4" xfId="18272"/>
    <cellStyle name="40% - Акцент5 8 2 4 2" xfId="18273"/>
    <cellStyle name="40% - Акцент5 8 2 5" xfId="18274"/>
    <cellStyle name="40% - Акцент5 8 3" xfId="18275"/>
    <cellStyle name="40% - Акцент5 8 3 2" xfId="18276"/>
    <cellStyle name="40% - Акцент5 8 3 2 2" xfId="18277"/>
    <cellStyle name="40% - Акцент5 8 3 2 2 2" xfId="18278"/>
    <cellStyle name="40% - Акцент5 8 3 2 3" xfId="18279"/>
    <cellStyle name="40% - Акцент5 8 3 3" xfId="18280"/>
    <cellStyle name="40% - Акцент5 8 3 3 2" xfId="18281"/>
    <cellStyle name="40% - Акцент5 8 3 3 2 2" xfId="18282"/>
    <cellStyle name="40% - Акцент5 8 3 3 3" xfId="18283"/>
    <cellStyle name="40% - Акцент5 8 3 4" xfId="18284"/>
    <cellStyle name="40% - Акцент5 8 3 4 2" xfId="18285"/>
    <cellStyle name="40% - Акцент5 8 3 5" xfId="18286"/>
    <cellStyle name="40% - Акцент5 8 4" xfId="18287"/>
    <cellStyle name="40% - Акцент5 8 4 2" xfId="18288"/>
    <cellStyle name="40% - Акцент5 8 4 2 2" xfId="18289"/>
    <cellStyle name="40% - Акцент5 8 4 2 2 2" xfId="18290"/>
    <cellStyle name="40% - Акцент5 8 4 2 3" xfId="18291"/>
    <cellStyle name="40% - Акцент5 8 4 3" xfId="18292"/>
    <cellStyle name="40% - Акцент5 8 4 3 2" xfId="18293"/>
    <cellStyle name="40% - Акцент5 8 4 3 2 2" xfId="18294"/>
    <cellStyle name="40% - Акцент5 8 4 3 3" xfId="18295"/>
    <cellStyle name="40% - Акцент5 8 4 4" xfId="18296"/>
    <cellStyle name="40% - Акцент5 8 4 4 2" xfId="18297"/>
    <cellStyle name="40% - Акцент5 8 4 5" xfId="18298"/>
    <cellStyle name="40% - Акцент5 8 5" xfId="18299"/>
    <cellStyle name="40% - Акцент5 8 5 2" xfId="18300"/>
    <cellStyle name="40% - Акцент5 8 5 2 2" xfId="18301"/>
    <cellStyle name="40% - Акцент5 8 5 2 2 2" xfId="18302"/>
    <cellStyle name="40% - Акцент5 8 5 2 3" xfId="18303"/>
    <cellStyle name="40% - Акцент5 8 5 3" xfId="18304"/>
    <cellStyle name="40% - Акцент5 8 5 3 2" xfId="18305"/>
    <cellStyle name="40% - Акцент5 8 5 3 2 2" xfId="18306"/>
    <cellStyle name="40% - Акцент5 8 5 3 3" xfId="18307"/>
    <cellStyle name="40% - Акцент5 8 5 4" xfId="18308"/>
    <cellStyle name="40% - Акцент5 8 5 4 2" xfId="18309"/>
    <cellStyle name="40% - Акцент5 8 5 5" xfId="18310"/>
    <cellStyle name="40% - Акцент5 8 6" xfId="18311"/>
    <cellStyle name="40% - Акцент5 8 6 2" xfId="18312"/>
    <cellStyle name="40% - Акцент5 8 6 2 2" xfId="18313"/>
    <cellStyle name="40% - Акцент5 8 6 3" xfId="18314"/>
    <cellStyle name="40% - Акцент5 8 7" xfId="18315"/>
    <cellStyle name="40% - Акцент5 8 7 2" xfId="18316"/>
    <cellStyle name="40% - Акцент5 8 7 2 2" xfId="18317"/>
    <cellStyle name="40% - Акцент5 8 7 3" xfId="18318"/>
    <cellStyle name="40% - Акцент5 8 8" xfId="18319"/>
    <cellStyle name="40% - Акцент5 8 8 2" xfId="18320"/>
    <cellStyle name="40% - Акцент5 8 9" xfId="18321"/>
    <cellStyle name="40% - Акцент5 80" xfId="18322"/>
    <cellStyle name="40% - Акцент5 80 2" xfId="18323"/>
    <cellStyle name="40% - Акцент5 80 2 2" xfId="18324"/>
    <cellStyle name="40% - Акцент5 80 2 2 2" xfId="18325"/>
    <cellStyle name="40% - Акцент5 80 2 3" xfId="18326"/>
    <cellStyle name="40% - Акцент5 80 3" xfId="18327"/>
    <cellStyle name="40% - Акцент5 80 3 2" xfId="18328"/>
    <cellStyle name="40% - Акцент5 80 3 2 2" xfId="18329"/>
    <cellStyle name="40% - Акцент5 80 3 3" xfId="18330"/>
    <cellStyle name="40% - Акцент5 80 4" xfId="18331"/>
    <cellStyle name="40% - Акцент5 80 4 2" xfId="18332"/>
    <cellStyle name="40% - Акцент5 80 5" xfId="18333"/>
    <cellStyle name="40% - Акцент5 81" xfId="18334"/>
    <cellStyle name="40% - Акцент5 81 2" xfId="18335"/>
    <cellStyle name="40% - Акцент5 81 2 2" xfId="18336"/>
    <cellStyle name="40% - Акцент5 81 2 2 2" xfId="18337"/>
    <cellStyle name="40% - Акцент5 81 2 3" xfId="18338"/>
    <cellStyle name="40% - Акцент5 81 3" xfId="18339"/>
    <cellStyle name="40% - Акцент5 81 3 2" xfId="18340"/>
    <cellStyle name="40% - Акцент5 81 3 2 2" xfId="18341"/>
    <cellStyle name="40% - Акцент5 81 3 3" xfId="18342"/>
    <cellStyle name="40% - Акцент5 81 4" xfId="18343"/>
    <cellStyle name="40% - Акцент5 81 4 2" xfId="18344"/>
    <cellStyle name="40% - Акцент5 81 5" xfId="18345"/>
    <cellStyle name="40% - Акцент5 82" xfId="18346"/>
    <cellStyle name="40% - Акцент5 82 2" xfId="18347"/>
    <cellStyle name="40% - Акцент5 82 2 2" xfId="18348"/>
    <cellStyle name="40% - Акцент5 82 2 2 2" xfId="18349"/>
    <cellStyle name="40% - Акцент5 82 2 3" xfId="18350"/>
    <cellStyle name="40% - Акцент5 82 3" xfId="18351"/>
    <cellStyle name="40% - Акцент5 82 3 2" xfId="18352"/>
    <cellStyle name="40% - Акцент5 82 3 2 2" xfId="18353"/>
    <cellStyle name="40% - Акцент5 82 3 3" xfId="18354"/>
    <cellStyle name="40% - Акцент5 82 4" xfId="18355"/>
    <cellStyle name="40% - Акцент5 82 4 2" xfId="18356"/>
    <cellStyle name="40% - Акцент5 82 5" xfId="18357"/>
    <cellStyle name="40% - Акцент5 83" xfId="18358"/>
    <cellStyle name="40% - Акцент5 83 2" xfId="18359"/>
    <cellStyle name="40% - Акцент5 83 2 2" xfId="18360"/>
    <cellStyle name="40% - Акцент5 83 2 2 2" xfId="18361"/>
    <cellStyle name="40% - Акцент5 83 2 3" xfId="18362"/>
    <cellStyle name="40% - Акцент5 83 3" xfId="18363"/>
    <cellStyle name="40% - Акцент5 83 3 2" xfId="18364"/>
    <cellStyle name="40% - Акцент5 83 3 2 2" xfId="18365"/>
    <cellStyle name="40% - Акцент5 83 3 3" xfId="18366"/>
    <cellStyle name="40% - Акцент5 83 4" xfId="18367"/>
    <cellStyle name="40% - Акцент5 83 4 2" xfId="18368"/>
    <cellStyle name="40% - Акцент5 83 5" xfId="18369"/>
    <cellStyle name="40% - Акцент5 84" xfId="18370"/>
    <cellStyle name="40% - Акцент5 84 2" xfId="18371"/>
    <cellStyle name="40% - Акцент5 84 2 2" xfId="18372"/>
    <cellStyle name="40% - Акцент5 84 2 2 2" xfId="18373"/>
    <cellStyle name="40% - Акцент5 84 2 3" xfId="18374"/>
    <cellStyle name="40% - Акцент5 84 3" xfId="18375"/>
    <cellStyle name="40% - Акцент5 84 3 2" xfId="18376"/>
    <cellStyle name="40% - Акцент5 84 3 2 2" xfId="18377"/>
    <cellStyle name="40% - Акцент5 84 3 3" xfId="18378"/>
    <cellStyle name="40% - Акцент5 84 4" xfId="18379"/>
    <cellStyle name="40% - Акцент5 84 4 2" xfId="18380"/>
    <cellStyle name="40% - Акцент5 84 5" xfId="18381"/>
    <cellStyle name="40% - Акцент5 85" xfId="18382"/>
    <cellStyle name="40% - Акцент5 85 2" xfId="18383"/>
    <cellStyle name="40% - Акцент5 85 2 2" xfId="18384"/>
    <cellStyle name="40% - Акцент5 85 2 2 2" xfId="18385"/>
    <cellStyle name="40% - Акцент5 85 2 3" xfId="18386"/>
    <cellStyle name="40% - Акцент5 85 3" xfId="18387"/>
    <cellStyle name="40% - Акцент5 85 3 2" xfId="18388"/>
    <cellStyle name="40% - Акцент5 85 3 2 2" xfId="18389"/>
    <cellStyle name="40% - Акцент5 85 3 3" xfId="18390"/>
    <cellStyle name="40% - Акцент5 85 4" xfId="18391"/>
    <cellStyle name="40% - Акцент5 85 4 2" xfId="18392"/>
    <cellStyle name="40% - Акцент5 85 5" xfId="18393"/>
    <cellStyle name="40% - Акцент5 86" xfId="18394"/>
    <cellStyle name="40% - Акцент5 86 2" xfId="18395"/>
    <cellStyle name="40% - Акцент5 86 2 2" xfId="18396"/>
    <cellStyle name="40% - Акцент5 86 2 2 2" xfId="18397"/>
    <cellStyle name="40% - Акцент5 86 2 3" xfId="18398"/>
    <cellStyle name="40% - Акцент5 86 3" xfId="18399"/>
    <cellStyle name="40% - Акцент5 86 3 2" xfId="18400"/>
    <cellStyle name="40% - Акцент5 86 3 2 2" xfId="18401"/>
    <cellStyle name="40% - Акцент5 86 3 3" xfId="18402"/>
    <cellStyle name="40% - Акцент5 86 4" xfId="18403"/>
    <cellStyle name="40% - Акцент5 86 4 2" xfId="18404"/>
    <cellStyle name="40% - Акцент5 86 5" xfId="18405"/>
    <cellStyle name="40% - Акцент5 87" xfId="18406"/>
    <cellStyle name="40% - Акцент5 87 2" xfId="18407"/>
    <cellStyle name="40% - Акцент5 87 2 2" xfId="18408"/>
    <cellStyle name="40% - Акцент5 87 2 2 2" xfId="18409"/>
    <cellStyle name="40% - Акцент5 87 2 3" xfId="18410"/>
    <cellStyle name="40% - Акцент5 87 3" xfId="18411"/>
    <cellStyle name="40% - Акцент5 87 3 2" xfId="18412"/>
    <cellStyle name="40% - Акцент5 87 3 2 2" xfId="18413"/>
    <cellStyle name="40% - Акцент5 87 3 3" xfId="18414"/>
    <cellStyle name="40% - Акцент5 87 4" xfId="18415"/>
    <cellStyle name="40% - Акцент5 87 4 2" xfId="18416"/>
    <cellStyle name="40% - Акцент5 87 5" xfId="18417"/>
    <cellStyle name="40% - Акцент5 88" xfId="18418"/>
    <cellStyle name="40% - Акцент5 88 2" xfId="18419"/>
    <cellStyle name="40% - Акцент5 88 2 2" xfId="18420"/>
    <cellStyle name="40% - Акцент5 88 3" xfId="18421"/>
    <cellStyle name="40% - Акцент5 89" xfId="18422"/>
    <cellStyle name="40% - Акцент5 89 2" xfId="18423"/>
    <cellStyle name="40% - Акцент5 89 2 2" xfId="18424"/>
    <cellStyle name="40% - Акцент5 89 3" xfId="18425"/>
    <cellStyle name="40% - Акцент5 9" xfId="18426"/>
    <cellStyle name="40% - Акцент5 9 2" xfId="18427"/>
    <cellStyle name="40% - Акцент5 9 2 2" xfId="18428"/>
    <cellStyle name="40% - Акцент5 9 2 2 2" xfId="18429"/>
    <cellStyle name="40% - Акцент5 9 2 2 2 2" xfId="18430"/>
    <cellStyle name="40% - Акцент5 9 2 2 3" xfId="18431"/>
    <cellStyle name="40% - Акцент5 9 2 3" xfId="18432"/>
    <cellStyle name="40% - Акцент5 9 2 3 2" xfId="18433"/>
    <cellStyle name="40% - Акцент5 9 2 3 2 2" xfId="18434"/>
    <cellStyle name="40% - Акцент5 9 2 3 3" xfId="18435"/>
    <cellStyle name="40% - Акцент5 9 2 4" xfId="18436"/>
    <cellStyle name="40% - Акцент5 9 2 4 2" xfId="18437"/>
    <cellStyle name="40% - Акцент5 9 2 5" xfId="18438"/>
    <cellStyle name="40% - Акцент5 9 3" xfId="18439"/>
    <cellStyle name="40% - Акцент5 9 3 2" xfId="18440"/>
    <cellStyle name="40% - Акцент5 9 3 2 2" xfId="18441"/>
    <cellStyle name="40% - Акцент5 9 3 2 2 2" xfId="18442"/>
    <cellStyle name="40% - Акцент5 9 3 2 3" xfId="18443"/>
    <cellStyle name="40% - Акцент5 9 3 3" xfId="18444"/>
    <cellStyle name="40% - Акцент5 9 3 3 2" xfId="18445"/>
    <cellStyle name="40% - Акцент5 9 3 3 2 2" xfId="18446"/>
    <cellStyle name="40% - Акцент5 9 3 3 3" xfId="18447"/>
    <cellStyle name="40% - Акцент5 9 3 4" xfId="18448"/>
    <cellStyle name="40% - Акцент5 9 3 4 2" xfId="18449"/>
    <cellStyle name="40% - Акцент5 9 3 5" xfId="18450"/>
    <cellStyle name="40% - Акцент5 9 4" xfId="18451"/>
    <cellStyle name="40% - Акцент5 9 4 2" xfId="18452"/>
    <cellStyle name="40% - Акцент5 9 4 2 2" xfId="18453"/>
    <cellStyle name="40% - Акцент5 9 4 2 2 2" xfId="18454"/>
    <cellStyle name="40% - Акцент5 9 4 2 3" xfId="18455"/>
    <cellStyle name="40% - Акцент5 9 4 3" xfId="18456"/>
    <cellStyle name="40% - Акцент5 9 4 3 2" xfId="18457"/>
    <cellStyle name="40% - Акцент5 9 4 3 2 2" xfId="18458"/>
    <cellStyle name="40% - Акцент5 9 4 3 3" xfId="18459"/>
    <cellStyle name="40% - Акцент5 9 4 4" xfId="18460"/>
    <cellStyle name="40% - Акцент5 9 4 4 2" xfId="18461"/>
    <cellStyle name="40% - Акцент5 9 4 5" xfId="18462"/>
    <cellStyle name="40% - Акцент5 9 5" xfId="18463"/>
    <cellStyle name="40% - Акцент5 9 5 2" xfId="18464"/>
    <cellStyle name="40% - Акцент5 9 5 2 2" xfId="18465"/>
    <cellStyle name="40% - Акцент5 9 5 2 2 2" xfId="18466"/>
    <cellStyle name="40% - Акцент5 9 5 2 3" xfId="18467"/>
    <cellStyle name="40% - Акцент5 9 5 3" xfId="18468"/>
    <cellStyle name="40% - Акцент5 9 5 3 2" xfId="18469"/>
    <cellStyle name="40% - Акцент5 9 5 3 2 2" xfId="18470"/>
    <cellStyle name="40% - Акцент5 9 5 3 3" xfId="18471"/>
    <cellStyle name="40% - Акцент5 9 5 4" xfId="18472"/>
    <cellStyle name="40% - Акцент5 9 5 4 2" xfId="18473"/>
    <cellStyle name="40% - Акцент5 9 5 5" xfId="18474"/>
    <cellStyle name="40% - Акцент5 9 6" xfId="18475"/>
    <cellStyle name="40% - Акцент5 9 6 2" xfId="18476"/>
    <cellStyle name="40% - Акцент5 9 6 2 2" xfId="18477"/>
    <cellStyle name="40% - Акцент5 9 6 3" xfId="18478"/>
    <cellStyle name="40% - Акцент5 9 7" xfId="18479"/>
    <cellStyle name="40% - Акцент5 9 7 2" xfId="18480"/>
    <cellStyle name="40% - Акцент5 9 7 2 2" xfId="18481"/>
    <cellStyle name="40% - Акцент5 9 7 3" xfId="18482"/>
    <cellStyle name="40% - Акцент5 9 8" xfId="18483"/>
    <cellStyle name="40% - Акцент5 9 8 2" xfId="18484"/>
    <cellStyle name="40% - Акцент5 9 9" xfId="18485"/>
    <cellStyle name="40% - Акцент5 90" xfId="18486"/>
    <cellStyle name="40% - Акцент5 90 2" xfId="18487"/>
    <cellStyle name="40% - Акцент5 90 2 2" xfId="18488"/>
    <cellStyle name="40% - Акцент5 90 3" xfId="18489"/>
    <cellStyle name="40% - Акцент5 91" xfId="18490"/>
    <cellStyle name="40% - Акцент5 91 2" xfId="18491"/>
    <cellStyle name="40% - Акцент5 91 2 2" xfId="18492"/>
    <cellStyle name="40% - Акцент5 91 3" xfId="18493"/>
    <cellStyle name="40% - Акцент5 92" xfId="18494"/>
    <cellStyle name="40% - Акцент5 92 2" xfId="18495"/>
    <cellStyle name="40% - Акцент5 92 2 2" xfId="18496"/>
    <cellStyle name="40% - Акцент5 92 3" xfId="18497"/>
    <cellStyle name="40% - Акцент5 93" xfId="18498"/>
    <cellStyle name="40% - Акцент5 93 2" xfId="18499"/>
    <cellStyle name="40% - Акцент5 93 2 2" xfId="18500"/>
    <cellStyle name="40% - Акцент5 93 3" xfId="18501"/>
    <cellStyle name="40% - Акцент5 94" xfId="18502"/>
    <cellStyle name="40% - Акцент5 94 2" xfId="18503"/>
    <cellStyle name="40% - Акцент5 94 2 2" xfId="18504"/>
    <cellStyle name="40% - Акцент5 94 3" xfId="18505"/>
    <cellStyle name="40% - Акцент5 95" xfId="18506"/>
    <cellStyle name="40% - Акцент5 95 2" xfId="18507"/>
    <cellStyle name="40% - Акцент5 95 2 2" xfId="18508"/>
    <cellStyle name="40% - Акцент5 95 3" xfId="18509"/>
    <cellStyle name="40% - Акцент5 96" xfId="18510"/>
    <cellStyle name="40% - Акцент5 96 2" xfId="18511"/>
    <cellStyle name="40% - Акцент5 96 2 2" xfId="18512"/>
    <cellStyle name="40% - Акцент5 96 3" xfId="18513"/>
    <cellStyle name="40% - Акцент5 97" xfId="18514"/>
    <cellStyle name="40% - Акцент5 97 2" xfId="18515"/>
    <cellStyle name="40% - Акцент5 97 2 2" xfId="18516"/>
    <cellStyle name="40% - Акцент5 97 3" xfId="18517"/>
    <cellStyle name="40% - Акцент5 98" xfId="18518"/>
    <cellStyle name="40% - Акцент5 98 2" xfId="18519"/>
    <cellStyle name="40% - Акцент5 98 2 2" xfId="18520"/>
    <cellStyle name="40% - Акцент5 98 3" xfId="18521"/>
    <cellStyle name="40% - Акцент5 99" xfId="18522"/>
    <cellStyle name="40% - Акцент5 99 2" xfId="18523"/>
    <cellStyle name="40% - Акцент5 99 2 2" xfId="18524"/>
    <cellStyle name="40% - Акцент5 99 3" xfId="18525"/>
    <cellStyle name="40% - Акцент6" xfId="18526" builtinId="51" customBuiltin="1"/>
    <cellStyle name="40% - Акцент6 10" xfId="18527"/>
    <cellStyle name="40% - Акцент6 10 2" xfId="18528"/>
    <cellStyle name="40% - Акцент6 10 2 2" xfId="18529"/>
    <cellStyle name="40% - Акцент6 10 2 2 2" xfId="18530"/>
    <cellStyle name="40% - Акцент6 10 2 3" xfId="18531"/>
    <cellStyle name="40% - Акцент6 10 3" xfId="18532"/>
    <cellStyle name="40% - Акцент6 10 3 2" xfId="18533"/>
    <cellStyle name="40% - Акцент6 10 3 2 2" xfId="18534"/>
    <cellStyle name="40% - Акцент6 10 3 3" xfId="18535"/>
    <cellStyle name="40% - Акцент6 10 4" xfId="18536"/>
    <cellStyle name="40% - Акцент6 10 4 2" xfId="18537"/>
    <cellStyle name="40% - Акцент6 10 5" xfId="18538"/>
    <cellStyle name="40% - Акцент6 100" xfId="18539"/>
    <cellStyle name="40% - Акцент6 100 2" xfId="18540"/>
    <cellStyle name="40% - Акцент6 100 2 2" xfId="18541"/>
    <cellStyle name="40% - Акцент6 100 3" xfId="18542"/>
    <cellStyle name="40% - Акцент6 101" xfId="18543"/>
    <cellStyle name="40% - Акцент6 101 2" xfId="18544"/>
    <cellStyle name="40% - Акцент6 101 2 2" xfId="18545"/>
    <cellStyle name="40% - Акцент6 101 3" xfId="18546"/>
    <cellStyle name="40% - Акцент6 102" xfId="18547"/>
    <cellStyle name="40% - Акцент6 102 2" xfId="18548"/>
    <cellStyle name="40% - Акцент6 102 2 2" xfId="18549"/>
    <cellStyle name="40% - Акцент6 102 3" xfId="18550"/>
    <cellStyle name="40% - Акцент6 103" xfId="18551"/>
    <cellStyle name="40% - Акцент6 103 2" xfId="18552"/>
    <cellStyle name="40% - Акцент6 103 2 2" xfId="18553"/>
    <cellStyle name="40% - Акцент6 103 3" xfId="18554"/>
    <cellStyle name="40% - Акцент6 104" xfId="18555"/>
    <cellStyle name="40% - Акцент6 104 2" xfId="18556"/>
    <cellStyle name="40% - Акцент6 104 2 2" xfId="18557"/>
    <cellStyle name="40% - Акцент6 104 3" xfId="18558"/>
    <cellStyle name="40% - Акцент6 105" xfId="18559"/>
    <cellStyle name="40% - Акцент6 105 2" xfId="18560"/>
    <cellStyle name="40% - Акцент6 105 2 2" xfId="18561"/>
    <cellStyle name="40% - Акцент6 105 3" xfId="18562"/>
    <cellStyle name="40% - Акцент6 106" xfId="18563"/>
    <cellStyle name="40% - Акцент6 106 2" xfId="18564"/>
    <cellStyle name="40% - Акцент6 106 2 2" xfId="18565"/>
    <cellStyle name="40% - Акцент6 106 3" xfId="18566"/>
    <cellStyle name="40% - Акцент6 107" xfId="18567"/>
    <cellStyle name="40% - Акцент6 107 2" xfId="18568"/>
    <cellStyle name="40% - Акцент6 107 2 2" xfId="18569"/>
    <cellStyle name="40% - Акцент6 107 3" xfId="18570"/>
    <cellStyle name="40% - Акцент6 108" xfId="18571"/>
    <cellStyle name="40% - Акцент6 108 2" xfId="18572"/>
    <cellStyle name="40% - Акцент6 108 2 2" xfId="18573"/>
    <cellStyle name="40% - Акцент6 108 3" xfId="18574"/>
    <cellStyle name="40% - Акцент6 109" xfId="18575"/>
    <cellStyle name="40% - Акцент6 109 2" xfId="18576"/>
    <cellStyle name="40% - Акцент6 109 2 2" xfId="18577"/>
    <cellStyle name="40% - Акцент6 109 3" xfId="18578"/>
    <cellStyle name="40% - Акцент6 11" xfId="18579"/>
    <cellStyle name="40% - Акцент6 11 2" xfId="18580"/>
    <cellStyle name="40% - Акцент6 11 2 2" xfId="18581"/>
    <cellStyle name="40% - Акцент6 11 2 2 2" xfId="18582"/>
    <cellStyle name="40% - Акцент6 11 2 3" xfId="18583"/>
    <cellStyle name="40% - Акцент6 11 3" xfId="18584"/>
    <cellStyle name="40% - Акцент6 11 3 2" xfId="18585"/>
    <cellStyle name="40% - Акцент6 11 3 2 2" xfId="18586"/>
    <cellStyle name="40% - Акцент6 11 3 3" xfId="18587"/>
    <cellStyle name="40% - Акцент6 11 4" xfId="18588"/>
    <cellStyle name="40% - Акцент6 11 4 2" xfId="18589"/>
    <cellStyle name="40% - Акцент6 11 5" xfId="18590"/>
    <cellStyle name="40% - Акцент6 110" xfId="18591"/>
    <cellStyle name="40% - Акцент6 110 2" xfId="18592"/>
    <cellStyle name="40% - Акцент6 110 2 2" xfId="18593"/>
    <cellStyle name="40% - Акцент6 110 3" xfId="18594"/>
    <cellStyle name="40% - Акцент6 111" xfId="18595"/>
    <cellStyle name="40% - Акцент6 111 2" xfId="18596"/>
    <cellStyle name="40% - Акцент6 111 2 2" xfId="18597"/>
    <cellStyle name="40% - Акцент6 111 3" xfId="18598"/>
    <cellStyle name="40% - Акцент6 112" xfId="18599"/>
    <cellStyle name="40% - Акцент6 112 2" xfId="18600"/>
    <cellStyle name="40% - Акцент6 112 2 2" xfId="18601"/>
    <cellStyle name="40% - Акцент6 112 3" xfId="18602"/>
    <cellStyle name="40% - Акцент6 113" xfId="18603"/>
    <cellStyle name="40% - Акцент6 113 2" xfId="18604"/>
    <cellStyle name="40% - Акцент6 113 2 2" xfId="18605"/>
    <cellStyle name="40% - Акцент6 113 3" xfId="18606"/>
    <cellStyle name="40% - Акцент6 114" xfId="18607"/>
    <cellStyle name="40% - Акцент6 114 2" xfId="18608"/>
    <cellStyle name="40% - Акцент6 114 2 2" xfId="18609"/>
    <cellStyle name="40% - Акцент6 114 3" xfId="18610"/>
    <cellStyle name="40% - Акцент6 115" xfId="18611"/>
    <cellStyle name="40% - Акцент6 115 2" xfId="18612"/>
    <cellStyle name="40% - Акцент6 115 2 2" xfId="18613"/>
    <cellStyle name="40% - Акцент6 115 3" xfId="18614"/>
    <cellStyle name="40% - Акцент6 116" xfId="18615"/>
    <cellStyle name="40% - Акцент6 116 2" xfId="18616"/>
    <cellStyle name="40% - Акцент6 116 2 2" xfId="18617"/>
    <cellStyle name="40% - Акцент6 116 3" xfId="18618"/>
    <cellStyle name="40% - Акцент6 117" xfId="18619"/>
    <cellStyle name="40% - Акцент6 117 2" xfId="18620"/>
    <cellStyle name="40% - Акцент6 117 2 2" xfId="18621"/>
    <cellStyle name="40% - Акцент6 117 3" xfId="18622"/>
    <cellStyle name="40% - Акцент6 118" xfId="18623"/>
    <cellStyle name="40% - Акцент6 118 2" xfId="18624"/>
    <cellStyle name="40% - Акцент6 118 2 2" xfId="18625"/>
    <cellStyle name="40% - Акцент6 118 3" xfId="18626"/>
    <cellStyle name="40% - Акцент6 119" xfId="18627"/>
    <cellStyle name="40% - Акцент6 119 2" xfId="18628"/>
    <cellStyle name="40% - Акцент6 119 2 2" xfId="18629"/>
    <cellStyle name="40% - Акцент6 119 3" xfId="18630"/>
    <cellStyle name="40% - Акцент6 12" xfId="18631"/>
    <cellStyle name="40% - Акцент6 12 2" xfId="18632"/>
    <cellStyle name="40% - Акцент6 12 2 2" xfId="18633"/>
    <cellStyle name="40% - Акцент6 12 2 2 2" xfId="18634"/>
    <cellStyle name="40% - Акцент6 12 2 3" xfId="18635"/>
    <cellStyle name="40% - Акцент6 12 3" xfId="18636"/>
    <cellStyle name="40% - Акцент6 12 3 2" xfId="18637"/>
    <cellStyle name="40% - Акцент6 12 3 2 2" xfId="18638"/>
    <cellStyle name="40% - Акцент6 12 3 3" xfId="18639"/>
    <cellStyle name="40% - Акцент6 12 4" xfId="18640"/>
    <cellStyle name="40% - Акцент6 12 4 2" xfId="18641"/>
    <cellStyle name="40% - Акцент6 12 5" xfId="18642"/>
    <cellStyle name="40% - Акцент6 120" xfId="18643"/>
    <cellStyle name="40% - Акцент6 120 2" xfId="18644"/>
    <cellStyle name="40% - Акцент6 120 2 2" xfId="18645"/>
    <cellStyle name="40% - Акцент6 120 3" xfId="18646"/>
    <cellStyle name="40% - Акцент6 121" xfId="18647"/>
    <cellStyle name="40% - Акцент6 121 2" xfId="18648"/>
    <cellStyle name="40% - Акцент6 121 2 2" xfId="18649"/>
    <cellStyle name="40% - Акцент6 121 3" xfId="18650"/>
    <cellStyle name="40% - Акцент6 122" xfId="18651"/>
    <cellStyle name="40% - Акцент6 122 2" xfId="18652"/>
    <cellStyle name="40% - Акцент6 122 2 2" xfId="18653"/>
    <cellStyle name="40% - Акцент6 122 3" xfId="18654"/>
    <cellStyle name="40% - Акцент6 123" xfId="18655"/>
    <cellStyle name="40% - Акцент6 123 2" xfId="18656"/>
    <cellStyle name="40% - Акцент6 123 2 2" xfId="18657"/>
    <cellStyle name="40% - Акцент6 123 3" xfId="18658"/>
    <cellStyle name="40% - Акцент6 124" xfId="18659"/>
    <cellStyle name="40% - Акцент6 124 2" xfId="18660"/>
    <cellStyle name="40% - Акцент6 124 2 2" xfId="18661"/>
    <cellStyle name="40% - Акцент6 124 3" xfId="18662"/>
    <cellStyle name="40% - Акцент6 125" xfId="18663"/>
    <cellStyle name="40% - Акцент6 125 2" xfId="18664"/>
    <cellStyle name="40% - Акцент6 125 2 2" xfId="18665"/>
    <cellStyle name="40% - Акцент6 125 3" xfId="18666"/>
    <cellStyle name="40% - Акцент6 126" xfId="18667"/>
    <cellStyle name="40% - Акцент6 126 2" xfId="18668"/>
    <cellStyle name="40% - Акцент6 126 2 2" xfId="18669"/>
    <cellStyle name="40% - Акцент6 126 3" xfId="18670"/>
    <cellStyle name="40% - Акцент6 127" xfId="18671"/>
    <cellStyle name="40% - Акцент6 127 2" xfId="18672"/>
    <cellStyle name="40% - Акцент6 127 2 2" xfId="18673"/>
    <cellStyle name="40% - Акцент6 127 3" xfId="18674"/>
    <cellStyle name="40% - Акцент6 128" xfId="18675"/>
    <cellStyle name="40% - Акцент6 128 2" xfId="18676"/>
    <cellStyle name="40% - Акцент6 128 2 2" xfId="18677"/>
    <cellStyle name="40% - Акцент6 128 3" xfId="18678"/>
    <cellStyle name="40% - Акцент6 129" xfId="18679"/>
    <cellStyle name="40% - Акцент6 129 2" xfId="18680"/>
    <cellStyle name="40% - Акцент6 129 2 2" xfId="18681"/>
    <cellStyle name="40% - Акцент6 129 3" xfId="18682"/>
    <cellStyle name="40% - Акцент6 13" xfId="18683"/>
    <cellStyle name="40% - Акцент6 13 2" xfId="18684"/>
    <cellStyle name="40% - Акцент6 13 2 2" xfId="18685"/>
    <cellStyle name="40% - Акцент6 13 2 2 2" xfId="18686"/>
    <cellStyle name="40% - Акцент6 13 2 3" xfId="18687"/>
    <cellStyle name="40% - Акцент6 13 3" xfId="18688"/>
    <cellStyle name="40% - Акцент6 13 3 2" xfId="18689"/>
    <cellStyle name="40% - Акцент6 13 3 2 2" xfId="18690"/>
    <cellStyle name="40% - Акцент6 13 3 3" xfId="18691"/>
    <cellStyle name="40% - Акцент6 13 4" xfId="18692"/>
    <cellStyle name="40% - Акцент6 13 4 2" xfId="18693"/>
    <cellStyle name="40% - Акцент6 13 5" xfId="18694"/>
    <cellStyle name="40% - Акцент6 130" xfId="18695"/>
    <cellStyle name="40% - Акцент6 130 2" xfId="18696"/>
    <cellStyle name="40% - Акцент6 130 2 2" xfId="18697"/>
    <cellStyle name="40% - Акцент6 130 3" xfId="18698"/>
    <cellStyle name="40% - Акцент6 131" xfId="18699"/>
    <cellStyle name="40% - Акцент6 131 2" xfId="18700"/>
    <cellStyle name="40% - Акцент6 131 2 2" xfId="18701"/>
    <cellStyle name="40% - Акцент6 131 3" xfId="18702"/>
    <cellStyle name="40% - Акцент6 132" xfId="18703"/>
    <cellStyle name="40% - Акцент6 132 2" xfId="18704"/>
    <cellStyle name="40% - Акцент6 132 2 2" xfId="18705"/>
    <cellStyle name="40% - Акцент6 132 3" xfId="18706"/>
    <cellStyle name="40% - Акцент6 133" xfId="18707"/>
    <cellStyle name="40% - Акцент6 133 2" xfId="18708"/>
    <cellStyle name="40% - Акцент6 133 2 2" xfId="18709"/>
    <cellStyle name="40% - Акцент6 133 3" xfId="18710"/>
    <cellStyle name="40% - Акцент6 134" xfId="18711"/>
    <cellStyle name="40% - Акцент6 134 2" xfId="18712"/>
    <cellStyle name="40% - Акцент6 134 2 2" xfId="18713"/>
    <cellStyle name="40% - Акцент6 134 3" xfId="18714"/>
    <cellStyle name="40% - Акцент6 135" xfId="18715"/>
    <cellStyle name="40% - Акцент6 135 2" xfId="18716"/>
    <cellStyle name="40% - Акцент6 135 2 2" xfId="18717"/>
    <cellStyle name="40% - Акцент6 135 3" xfId="18718"/>
    <cellStyle name="40% - Акцент6 136" xfId="18719"/>
    <cellStyle name="40% - Акцент6 136 2" xfId="18720"/>
    <cellStyle name="40% - Акцент6 136 2 2" xfId="18721"/>
    <cellStyle name="40% - Акцент6 136 3" xfId="18722"/>
    <cellStyle name="40% - Акцент6 137" xfId="18723"/>
    <cellStyle name="40% - Акцент6 138" xfId="18724"/>
    <cellStyle name="40% - Акцент6 14" xfId="18725"/>
    <cellStyle name="40% - Акцент6 14 2" xfId="18726"/>
    <cellStyle name="40% - Акцент6 14 2 2" xfId="18727"/>
    <cellStyle name="40% - Акцент6 14 2 2 2" xfId="18728"/>
    <cellStyle name="40% - Акцент6 14 2 3" xfId="18729"/>
    <cellStyle name="40% - Акцент6 14 3" xfId="18730"/>
    <cellStyle name="40% - Акцент6 14 3 2" xfId="18731"/>
    <cellStyle name="40% - Акцент6 14 3 2 2" xfId="18732"/>
    <cellStyle name="40% - Акцент6 14 3 3" xfId="18733"/>
    <cellStyle name="40% - Акцент6 14 4" xfId="18734"/>
    <cellStyle name="40% - Акцент6 14 4 2" xfId="18735"/>
    <cellStyle name="40% - Акцент6 14 5" xfId="18736"/>
    <cellStyle name="40% - Акцент6 15" xfId="18737"/>
    <cellStyle name="40% - Акцент6 15 2" xfId="18738"/>
    <cellStyle name="40% - Акцент6 15 2 2" xfId="18739"/>
    <cellStyle name="40% - Акцент6 15 2 2 2" xfId="18740"/>
    <cellStyle name="40% - Акцент6 15 2 3" xfId="18741"/>
    <cellStyle name="40% - Акцент6 15 3" xfId="18742"/>
    <cellStyle name="40% - Акцент6 15 3 2" xfId="18743"/>
    <cellStyle name="40% - Акцент6 15 3 2 2" xfId="18744"/>
    <cellStyle name="40% - Акцент6 15 3 3" xfId="18745"/>
    <cellStyle name="40% - Акцент6 15 4" xfId="18746"/>
    <cellStyle name="40% - Акцент6 15 4 2" xfId="18747"/>
    <cellStyle name="40% - Акцент6 15 5" xfId="18748"/>
    <cellStyle name="40% - Акцент6 16" xfId="18749"/>
    <cellStyle name="40% - Акцент6 16 2" xfId="18750"/>
    <cellStyle name="40% - Акцент6 16 2 2" xfId="18751"/>
    <cellStyle name="40% - Акцент6 16 2 2 2" xfId="18752"/>
    <cellStyle name="40% - Акцент6 16 2 3" xfId="18753"/>
    <cellStyle name="40% - Акцент6 16 3" xfId="18754"/>
    <cellStyle name="40% - Акцент6 16 3 2" xfId="18755"/>
    <cellStyle name="40% - Акцент6 16 3 2 2" xfId="18756"/>
    <cellStyle name="40% - Акцент6 16 3 3" xfId="18757"/>
    <cellStyle name="40% - Акцент6 16 4" xfId="18758"/>
    <cellStyle name="40% - Акцент6 16 4 2" xfId="18759"/>
    <cellStyle name="40% - Акцент6 16 5" xfId="18760"/>
    <cellStyle name="40% - Акцент6 17" xfId="18761"/>
    <cellStyle name="40% - Акцент6 17 2" xfId="18762"/>
    <cellStyle name="40% - Акцент6 17 2 2" xfId="18763"/>
    <cellStyle name="40% - Акцент6 17 2 2 2" xfId="18764"/>
    <cellStyle name="40% - Акцент6 17 2 3" xfId="18765"/>
    <cellStyle name="40% - Акцент6 17 3" xfId="18766"/>
    <cellStyle name="40% - Акцент6 17 3 2" xfId="18767"/>
    <cellStyle name="40% - Акцент6 17 3 2 2" xfId="18768"/>
    <cellStyle name="40% - Акцент6 17 3 3" xfId="18769"/>
    <cellStyle name="40% - Акцент6 17 4" xfId="18770"/>
    <cellStyle name="40% - Акцент6 17 4 2" xfId="18771"/>
    <cellStyle name="40% - Акцент6 17 5" xfId="18772"/>
    <cellStyle name="40% - Акцент6 18" xfId="18773"/>
    <cellStyle name="40% - Акцент6 18 2" xfId="18774"/>
    <cellStyle name="40% - Акцент6 18 2 2" xfId="18775"/>
    <cellStyle name="40% - Акцент6 18 2 2 2" xfId="18776"/>
    <cellStyle name="40% - Акцент6 18 2 3" xfId="18777"/>
    <cellStyle name="40% - Акцент6 18 3" xfId="18778"/>
    <cellStyle name="40% - Акцент6 18 3 2" xfId="18779"/>
    <cellStyle name="40% - Акцент6 18 3 2 2" xfId="18780"/>
    <cellStyle name="40% - Акцент6 18 3 3" xfId="18781"/>
    <cellStyle name="40% - Акцент6 18 4" xfId="18782"/>
    <cellStyle name="40% - Акцент6 18 4 2" xfId="18783"/>
    <cellStyle name="40% - Акцент6 18 5" xfId="18784"/>
    <cellStyle name="40% - Акцент6 19" xfId="18785"/>
    <cellStyle name="40% - Акцент6 19 2" xfId="18786"/>
    <cellStyle name="40% - Акцент6 19 2 2" xfId="18787"/>
    <cellStyle name="40% - Акцент6 19 2 2 2" xfId="18788"/>
    <cellStyle name="40% - Акцент6 19 2 3" xfId="18789"/>
    <cellStyle name="40% - Акцент6 19 3" xfId="18790"/>
    <cellStyle name="40% - Акцент6 19 3 2" xfId="18791"/>
    <cellStyle name="40% - Акцент6 19 3 2 2" xfId="18792"/>
    <cellStyle name="40% - Акцент6 19 3 3" xfId="18793"/>
    <cellStyle name="40% - Акцент6 19 4" xfId="18794"/>
    <cellStyle name="40% - Акцент6 19 4 2" xfId="18795"/>
    <cellStyle name="40% - Акцент6 19 5" xfId="18796"/>
    <cellStyle name="40% - Акцент6 2" xfId="18797"/>
    <cellStyle name="40% - Акцент6 2 10" xfId="18798"/>
    <cellStyle name="40% - Акцент6 2 10 2" xfId="18799"/>
    <cellStyle name="40% - Акцент6 2 10 2 2" xfId="18800"/>
    <cellStyle name="40% - Акцент6 2 10 3" xfId="18801"/>
    <cellStyle name="40% - Акцент6 2 11" xfId="18802"/>
    <cellStyle name="40% - Акцент6 2 11 2" xfId="18803"/>
    <cellStyle name="40% - Акцент6 2 11 2 2" xfId="18804"/>
    <cellStyle name="40% - Акцент6 2 11 3" xfId="18805"/>
    <cellStyle name="40% - Акцент6 2 12" xfId="18806"/>
    <cellStyle name="40% - Акцент6 2 12 2" xfId="18807"/>
    <cellStyle name="40% - Акцент6 2 12 2 2" xfId="18808"/>
    <cellStyle name="40% - Акцент6 2 12 3" xfId="18809"/>
    <cellStyle name="40% - Акцент6 2 13" xfId="18810"/>
    <cellStyle name="40% - Акцент6 2 13 2" xfId="18811"/>
    <cellStyle name="40% - Акцент6 2 13 2 2" xfId="18812"/>
    <cellStyle name="40% - Акцент6 2 13 3" xfId="18813"/>
    <cellStyle name="40% - Акцент6 2 14" xfId="18814"/>
    <cellStyle name="40% - Акцент6 2 14 2" xfId="18815"/>
    <cellStyle name="40% - Акцент6 2 14 2 2" xfId="18816"/>
    <cellStyle name="40% - Акцент6 2 14 3" xfId="18817"/>
    <cellStyle name="40% - Акцент6 2 15" xfId="18818"/>
    <cellStyle name="40% - Акцент6 2 15 2" xfId="18819"/>
    <cellStyle name="40% - Акцент6 2 15 2 2" xfId="18820"/>
    <cellStyle name="40% - Акцент6 2 15 3" xfId="18821"/>
    <cellStyle name="40% - Акцент6 2 16" xfId="18822"/>
    <cellStyle name="40% - Акцент6 2 16 2" xfId="18823"/>
    <cellStyle name="40% - Акцент6 2 16 2 2" xfId="18824"/>
    <cellStyle name="40% - Акцент6 2 16 3" xfId="18825"/>
    <cellStyle name="40% - Акцент6 2 17" xfId="18826"/>
    <cellStyle name="40% - Акцент6 2 17 2" xfId="18827"/>
    <cellStyle name="40% - Акцент6 2 17 2 2" xfId="18828"/>
    <cellStyle name="40% - Акцент6 2 17 3" xfId="18829"/>
    <cellStyle name="40% - Акцент6 2 18" xfId="18830"/>
    <cellStyle name="40% - Акцент6 2 18 2" xfId="18831"/>
    <cellStyle name="40% - Акцент6 2 18 2 2" xfId="18832"/>
    <cellStyle name="40% - Акцент6 2 18 3" xfId="18833"/>
    <cellStyle name="40% - Акцент6 2 19" xfId="18834"/>
    <cellStyle name="40% - Акцент6 2 19 2" xfId="18835"/>
    <cellStyle name="40% - Акцент6 2 19 2 2" xfId="18836"/>
    <cellStyle name="40% - Акцент6 2 19 3" xfId="18837"/>
    <cellStyle name="40% - Акцент6 2 2" xfId="18838"/>
    <cellStyle name="40% - Акцент6 2 2 2" xfId="18839"/>
    <cellStyle name="40% - Акцент6 2 2 2 2" xfId="18840"/>
    <cellStyle name="40% - Акцент6 2 2 2 2 2" xfId="18841"/>
    <cellStyle name="40% - Акцент6 2 2 2 3" xfId="18842"/>
    <cellStyle name="40% - Акцент6 2 2 3" xfId="18843"/>
    <cellStyle name="40% - Акцент6 2 2 3 2" xfId="18844"/>
    <cellStyle name="40% - Акцент6 2 2 3 2 2" xfId="18845"/>
    <cellStyle name="40% - Акцент6 2 2 3 3" xfId="18846"/>
    <cellStyle name="40% - Акцент6 2 2 4" xfId="18847"/>
    <cellStyle name="40% - Акцент6 2 2 4 2" xfId="18848"/>
    <cellStyle name="40% - Акцент6 2 2 5" xfId="18849"/>
    <cellStyle name="40% - Акцент6 2 20" xfId="18850"/>
    <cellStyle name="40% - Акцент6 2 20 2" xfId="18851"/>
    <cellStyle name="40% - Акцент6 2 20 2 2" xfId="18852"/>
    <cellStyle name="40% - Акцент6 2 20 3" xfId="18853"/>
    <cellStyle name="40% - Акцент6 2 21" xfId="18854"/>
    <cellStyle name="40% - Акцент6 2 21 2" xfId="18855"/>
    <cellStyle name="40% - Акцент6 2 21 2 2" xfId="18856"/>
    <cellStyle name="40% - Акцент6 2 21 3" xfId="18857"/>
    <cellStyle name="40% - Акцент6 2 22" xfId="18858"/>
    <cellStyle name="40% - Акцент6 2 22 2" xfId="18859"/>
    <cellStyle name="40% - Акцент6 2 22 2 2" xfId="18860"/>
    <cellStyle name="40% - Акцент6 2 22 3" xfId="18861"/>
    <cellStyle name="40% - Акцент6 2 23" xfId="18862"/>
    <cellStyle name="40% - Акцент6 2 23 2" xfId="18863"/>
    <cellStyle name="40% - Акцент6 2 23 2 2" xfId="18864"/>
    <cellStyle name="40% - Акцент6 2 23 3" xfId="18865"/>
    <cellStyle name="40% - Акцент6 2 24" xfId="18866"/>
    <cellStyle name="40% - Акцент6 2 24 2" xfId="18867"/>
    <cellStyle name="40% - Акцент6 2 24 2 2" xfId="18868"/>
    <cellStyle name="40% - Акцент6 2 24 3" xfId="18869"/>
    <cellStyle name="40% - Акцент6 2 25" xfId="18870"/>
    <cellStyle name="40% - Акцент6 2 25 2" xfId="18871"/>
    <cellStyle name="40% - Акцент6 2 26" xfId="18872"/>
    <cellStyle name="40% - Акцент6 2 3" xfId="18873"/>
    <cellStyle name="40% - Акцент6 2 3 2" xfId="18874"/>
    <cellStyle name="40% - Акцент6 2 3 2 2" xfId="18875"/>
    <cellStyle name="40% - Акцент6 2 3 2 2 2" xfId="18876"/>
    <cellStyle name="40% - Акцент6 2 3 2 3" xfId="18877"/>
    <cellStyle name="40% - Акцент6 2 3 3" xfId="18878"/>
    <cellStyle name="40% - Акцент6 2 3 3 2" xfId="18879"/>
    <cellStyle name="40% - Акцент6 2 3 3 2 2" xfId="18880"/>
    <cellStyle name="40% - Акцент6 2 3 3 3" xfId="18881"/>
    <cellStyle name="40% - Акцент6 2 3 4" xfId="18882"/>
    <cellStyle name="40% - Акцент6 2 3 4 2" xfId="18883"/>
    <cellStyle name="40% - Акцент6 2 3 5" xfId="18884"/>
    <cellStyle name="40% - Акцент6 2 4" xfId="18885"/>
    <cellStyle name="40% - Акцент6 2 4 2" xfId="18886"/>
    <cellStyle name="40% - Акцент6 2 4 2 2" xfId="18887"/>
    <cellStyle name="40% - Акцент6 2 4 2 2 2" xfId="18888"/>
    <cellStyle name="40% - Акцент6 2 4 2 3" xfId="18889"/>
    <cellStyle name="40% - Акцент6 2 4 3" xfId="18890"/>
    <cellStyle name="40% - Акцент6 2 4 3 2" xfId="18891"/>
    <cellStyle name="40% - Акцент6 2 4 3 2 2" xfId="18892"/>
    <cellStyle name="40% - Акцент6 2 4 3 3" xfId="18893"/>
    <cellStyle name="40% - Акцент6 2 4 4" xfId="18894"/>
    <cellStyle name="40% - Акцент6 2 4 4 2" xfId="18895"/>
    <cellStyle name="40% - Акцент6 2 4 5" xfId="18896"/>
    <cellStyle name="40% - Акцент6 2 5" xfId="18897"/>
    <cellStyle name="40% - Акцент6 2 5 2" xfId="18898"/>
    <cellStyle name="40% - Акцент6 2 5 2 2" xfId="18899"/>
    <cellStyle name="40% - Акцент6 2 5 2 2 2" xfId="18900"/>
    <cellStyle name="40% - Акцент6 2 5 2 3" xfId="18901"/>
    <cellStyle name="40% - Акцент6 2 5 3" xfId="18902"/>
    <cellStyle name="40% - Акцент6 2 5 3 2" xfId="18903"/>
    <cellStyle name="40% - Акцент6 2 5 3 2 2" xfId="18904"/>
    <cellStyle name="40% - Акцент6 2 5 3 3" xfId="18905"/>
    <cellStyle name="40% - Акцент6 2 5 4" xfId="18906"/>
    <cellStyle name="40% - Акцент6 2 5 4 2" xfId="18907"/>
    <cellStyle name="40% - Акцент6 2 5 5" xfId="18908"/>
    <cellStyle name="40% - Акцент6 2 6" xfId="18909"/>
    <cellStyle name="40% - Акцент6 2 6 2" xfId="18910"/>
    <cellStyle name="40% - Акцент6 2 6 2 2" xfId="18911"/>
    <cellStyle name="40% - Акцент6 2 6 3" xfId="18912"/>
    <cellStyle name="40% - Акцент6 2 7" xfId="18913"/>
    <cellStyle name="40% - Акцент6 2 7 2" xfId="18914"/>
    <cellStyle name="40% - Акцент6 2 7 2 2" xfId="18915"/>
    <cellStyle name="40% - Акцент6 2 7 3" xfId="18916"/>
    <cellStyle name="40% - Акцент6 2 8" xfId="18917"/>
    <cellStyle name="40% - Акцент6 2 8 2" xfId="18918"/>
    <cellStyle name="40% - Акцент6 2 8 2 2" xfId="18919"/>
    <cellStyle name="40% - Акцент6 2 8 3" xfId="18920"/>
    <cellStyle name="40% - Акцент6 2 9" xfId="18921"/>
    <cellStyle name="40% - Акцент6 2 9 2" xfId="18922"/>
    <cellStyle name="40% - Акцент6 2 9 2 2" xfId="18923"/>
    <cellStyle name="40% - Акцент6 2 9 3" xfId="18924"/>
    <cellStyle name="40% - Акцент6 20" xfId="18925"/>
    <cellStyle name="40% - Акцент6 20 2" xfId="18926"/>
    <cellStyle name="40% - Акцент6 20 2 2" xfId="18927"/>
    <cellStyle name="40% - Акцент6 20 2 2 2" xfId="18928"/>
    <cellStyle name="40% - Акцент6 20 2 3" xfId="18929"/>
    <cellStyle name="40% - Акцент6 20 3" xfId="18930"/>
    <cellStyle name="40% - Акцент6 20 3 2" xfId="18931"/>
    <cellStyle name="40% - Акцент6 20 3 2 2" xfId="18932"/>
    <cellStyle name="40% - Акцент6 20 3 3" xfId="18933"/>
    <cellStyle name="40% - Акцент6 20 4" xfId="18934"/>
    <cellStyle name="40% - Акцент6 20 4 2" xfId="18935"/>
    <cellStyle name="40% - Акцент6 20 5" xfId="18936"/>
    <cellStyle name="40% - Акцент6 21" xfId="18937"/>
    <cellStyle name="40% - Акцент6 21 2" xfId="18938"/>
    <cellStyle name="40% - Акцент6 21 2 2" xfId="18939"/>
    <cellStyle name="40% - Акцент6 21 2 2 2" xfId="18940"/>
    <cellStyle name="40% - Акцент6 21 2 3" xfId="18941"/>
    <cellStyle name="40% - Акцент6 21 3" xfId="18942"/>
    <cellStyle name="40% - Акцент6 21 3 2" xfId="18943"/>
    <cellStyle name="40% - Акцент6 21 3 2 2" xfId="18944"/>
    <cellStyle name="40% - Акцент6 21 3 3" xfId="18945"/>
    <cellStyle name="40% - Акцент6 21 4" xfId="18946"/>
    <cellStyle name="40% - Акцент6 21 4 2" xfId="18947"/>
    <cellStyle name="40% - Акцент6 21 5" xfId="18948"/>
    <cellStyle name="40% - Акцент6 22" xfId="18949"/>
    <cellStyle name="40% - Акцент6 22 2" xfId="18950"/>
    <cellStyle name="40% - Акцент6 22 2 2" xfId="18951"/>
    <cellStyle name="40% - Акцент6 22 2 2 2" xfId="18952"/>
    <cellStyle name="40% - Акцент6 22 2 3" xfId="18953"/>
    <cellStyle name="40% - Акцент6 22 3" xfId="18954"/>
    <cellStyle name="40% - Акцент6 22 3 2" xfId="18955"/>
    <cellStyle name="40% - Акцент6 22 3 2 2" xfId="18956"/>
    <cellStyle name="40% - Акцент6 22 3 3" xfId="18957"/>
    <cellStyle name="40% - Акцент6 22 4" xfId="18958"/>
    <cellStyle name="40% - Акцент6 22 4 2" xfId="18959"/>
    <cellStyle name="40% - Акцент6 22 5" xfId="18960"/>
    <cellStyle name="40% - Акцент6 23" xfId="18961"/>
    <cellStyle name="40% - Акцент6 23 2" xfId="18962"/>
    <cellStyle name="40% - Акцент6 23 2 2" xfId="18963"/>
    <cellStyle name="40% - Акцент6 23 2 2 2" xfId="18964"/>
    <cellStyle name="40% - Акцент6 23 2 3" xfId="18965"/>
    <cellStyle name="40% - Акцент6 23 3" xfId="18966"/>
    <cellStyle name="40% - Акцент6 23 3 2" xfId="18967"/>
    <cellStyle name="40% - Акцент6 23 3 2 2" xfId="18968"/>
    <cellStyle name="40% - Акцент6 23 3 3" xfId="18969"/>
    <cellStyle name="40% - Акцент6 23 4" xfId="18970"/>
    <cellStyle name="40% - Акцент6 23 4 2" xfId="18971"/>
    <cellStyle name="40% - Акцент6 23 5" xfId="18972"/>
    <cellStyle name="40% - Акцент6 24" xfId="18973"/>
    <cellStyle name="40% - Акцент6 24 2" xfId="18974"/>
    <cellStyle name="40% - Акцент6 24 2 2" xfId="18975"/>
    <cellStyle name="40% - Акцент6 24 2 2 2" xfId="18976"/>
    <cellStyle name="40% - Акцент6 24 2 3" xfId="18977"/>
    <cellStyle name="40% - Акцент6 24 3" xfId="18978"/>
    <cellStyle name="40% - Акцент6 24 3 2" xfId="18979"/>
    <cellStyle name="40% - Акцент6 24 3 2 2" xfId="18980"/>
    <cellStyle name="40% - Акцент6 24 3 3" xfId="18981"/>
    <cellStyle name="40% - Акцент6 24 4" xfId="18982"/>
    <cellStyle name="40% - Акцент6 24 4 2" xfId="18983"/>
    <cellStyle name="40% - Акцент6 24 5" xfId="18984"/>
    <cellStyle name="40% - Акцент6 25" xfId="18985"/>
    <cellStyle name="40% - Акцент6 25 2" xfId="18986"/>
    <cellStyle name="40% - Акцент6 25 2 2" xfId="18987"/>
    <cellStyle name="40% - Акцент6 25 2 2 2" xfId="18988"/>
    <cellStyle name="40% - Акцент6 25 2 3" xfId="18989"/>
    <cellStyle name="40% - Акцент6 25 3" xfId="18990"/>
    <cellStyle name="40% - Акцент6 25 3 2" xfId="18991"/>
    <cellStyle name="40% - Акцент6 25 3 2 2" xfId="18992"/>
    <cellStyle name="40% - Акцент6 25 3 3" xfId="18993"/>
    <cellStyle name="40% - Акцент6 25 4" xfId="18994"/>
    <cellStyle name="40% - Акцент6 25 4 2" xfId="18995"/>
    <cellStyle name="40% - Акцент6 25 5" xfId="18996"/>
    <cellStyle name="40% - Акцент6 26" xfId="18997"/>
    <cellStyle name="40% - Акцент6 26 2" xfId="18998"/>
    <cellStyle name="40% - Акцент6 26 2 2" xfId="18999"/>
    <cellStyle name="40% - Акцент6 26 2 2 2" xfId="19000"/>
    <cellStyle name="40% - Акцент6 26 2 3" xfId="19001"/>
    <cellStyle name="40% - Акцент6 26 3" xfId="19002"/>
    <cellStyle name="40% - Акцент6 26 3 2" xfId="19003"/>
    <cellStyle name="40% - Акцент6 26 3 2 2" xfId="19004"/>
    <cellStyle name="40% - Акцент6 26 3 3" xfId="19005"/>
    <cellStyle name="40% - Акцент6 26 4" xfId="19006"/>
    <cellStyle name="40% - Акцент6 26 4 2" xfId="19007"/>
    <cellStyle name="40% - Акцент6 26 5" xfId="19008"/>
    <cellStyle name="40% - Акцент6 27" xfId="19009"/>
    <cellStyle name="40% - Акцент6 27 2" xfId="19010"/>
    <cellStyle name="40% - Акцент6 27 2 2" xfId="19011"/>
    <cellStyle name="40% - Акцент6 27 2 2 2" xfId="19012"/>
    <cellStyle name="40% - Акцент6 27 2 3" xfId="19013"/>
    <cellStyle name="40% - Акцент6 27 3" xfId="19014"/>
    <cellStyle name="40% - Акцент6 27 3 2" xfId="19015"/>
    <cellStyle name="40% - Акцент6 27 3 2 2" xfId="19016"/>
    <cellStyle name="40% - Акцент6 27 3 3" xfId="19017"/>
    <cellStyle name="40% - Акцент6 27 4" xfId="19018"/>
    <cellStyle name="40% - Акцент6 27 4 2" xfId="19019"/>
    <cellStyle name="40% - Акцент6 27 5" xfId="19020"/>
    <cellStyle name="40% - Акцент6 28" xfId="19021"/>
    <cellStyle name="40% - Акцент6 28 2" xfId="19022"/>
    <cellStyle name="40% - Акцент6 28 2 2" xfId="19023"/>
    <cellStyle name="40% - Акцент6 28 2 2 2" xfId="19024"/>
    <cellStyle name="40% - Акцент6 28 2 3" xfId="19025"/>
    <cellStyle name="40% - Акцент6 28 3" xfId="19026"/>
    <cellStyle name="40% - Акцент6 28 3 2" xfId="19027"/>
    <cellStyle name="40% - Акцент6 28 3 2 2" xfId="19028"/>
    <cellStyle name="40% - Акцент6 28 3 3" xfId="19029"/>
    <cellStyle name="40% - Акцент6 28 4" xfId="19030"/>
    <cellStyle name="40% - Акцент6 28 4 2" xfId="19031"/>
    <cellStyle name="40% - Акцент6 28 5" xfId="19032"/>
    <cellStyle name="40% - Акцент6 29" xfId="19033"/>
    <cellStyle name="40% - Акцент6 29 2" xfId="19034"/>
    <cellStyle name="40% - Акцент6 29 2 2" xfId="19035"/>
    <cellStyle name="40% - Акцент6 29 2 2 2" xfId="19036"/>
    <cellStyle name="40% - Акцент6 29 2 3" xfId="19037"/>
    <cellStyle name="40% - Акцент6 29 3" xfId="19038"/>
    <cellStyle name="40% - Акцент6 29 3 2" xfId="19039"/>
    <cellStyle name="40% - Акцент6 29 3 2 2" xfId="19040"/>
    <cellStyle name="40% - Акцент6 29 3 3" xfId="19041"/>
    <cellStyle name="40% - Акцент6 29 4" xfId="19042"/>
    <cellStyle name="40% - Акцент6 29 4 2" xfId="19043"/>
    <cellStyle name="40% - Акцент6 29 5" xfId="19044"/>
    <cellStyle name="40% - Акцент6 3" xfId="19045"/>
    <cellStyle name="40% - Акцент6 3 2" xfId="19046"/>
    <cellStyle name="40% - Акцент6 3 2 2" xfId="19047"/>
    <cellStyle name="40% - Акцент6 3 2 2 2" xfId="19048"/>
    <cellStyle name="40% - Акцент6 3 2 2 2 2" xfId="19049"/>
    <cellStyle name="40% - Акцент6 3 2 2 3" xfId="19050"/>
    <cellStyle name="40% - Акцент6 3 2 3" xfId="19051"/>
    <cellStyle name="40% - Акцент6 3 2 3 2" xfId="19052"/>
    <cellStyle name="40% - Акцент6 3 2 3 2 2" xfId="19053"/>
    <cellStyle name="40% - Акцент6 3 2 3 3" xfId="19054"/>
    <cellStyle name="40% - Акцент6 3 2 4" xfId="19055"/>
    <cellStyle name="40% - Акцент6 3 2 4 2" xfId="19056"/>
    <cellStyle name="40% - Акцент6 3 2 5" xfId="19057"/>
    <cellStyle name="40% - Акцент6 3 3" xfId="19058"/>
    <cellStyle name="40% - Акцент6 3 3 2" xfId="19059"/>
    <cellStyle name="40% - Акцент6 3 3 2 2" xfId="19060"/>
    <cellStyle name="40% - Акцент6 3 3 2 2 2" xfId="19061"/>
    <cellStyle name="40% - Акцент6 3 3 2 3" xfId="19062"/>
    <cellStyle name="40% - Акцент6 3 3 3" xfId="19063"/>
    <cellStyle name="40% - Акцент6 3 3 3 2" xfId="19064"/>
    <cellStyle name="40% - Акцент6 3 3 3 2 2" xfId="19065"/>
    <cellStyle name="40% - Акцент6 3 3 3 3" xfId="19066"/>
    <cellStyle name="40% - Акцент6 3 3 4" xfId="19067"/>
    <cellStyle name="40% - Акцент6 3 3 4 2" xfId="19068"/>
    <cellStyle name="40% - Акцент6 3 3 5" xfId="19069"/>
    <cellStyle name="40% - Акцент6 3 4" xfId="19070"/>
    <cellStyle name="40% - Акцент6 3 4 2" xfId="19071"/>
    <cellStyle name="40% - Акцент6 3 4 2 2" xfId="19072"/>
    <cellStyle name="40% - Акцент6 3 4 2 2 2" xfId="19073"/>
    <cellStyle name="40% - Акцент6 3 4 2 3" xfId="19074"/>
    <cellStyle name="40% - Акцент6 3 4 3" xfId="19075"/>
    <cellStyle name="40% - Акцент6 3 4 3 2" xfId="19076"/>
    <cellStyle name="40% - Акцент6 3 4 3 2 2" xfId="19077"/>
    <cellStyle name="40% - Акцент6 3 4 3 3" xfId="19078"/>
    <cellStyle name="40% - Акцент6 3 4 4" xfId="19079"/>
    <cellStyle name="40% - Акцент6 3 4 4 2" xfId="19080"/>
    <cellStyle name="40% - Акцент6 3 4 5" xfId="19081"/>
    <cellStyle name="40% - Акцент6 3 5" xfId="19082"/>
    <cellStyle name="40% - Акцент6 3 5 2" xfId="19083"/>
    <cellStyle name="40% - Акцент6 3 5 2 2" xfId="19084"/>
    <cellStyle name="40% - Акцент6 3 5 2 2 2" xfId="19085"/>
    <cellStyle name="40% - Акцент6 3 5 2 3" xfId="19086"/>
    <cellStyle name="40% - Акцент6 3 5 3" xfId="19087"/>
    <cellStyle name="40% - Акцент6 3 5 3 2" xfId="19088"/>
    <cellStyle name="40% - Акцент6 3 5 3 2 2" xfId="19089"/>
    <cellStyle name="40% - Акцент6 3 5 3 3" xfId="19090"/>
    <cellStyle name="40% - Акцент6 3 5 4" xfId="19091"/>
    <cellStyle name="40% - Акцент6 3 5 4 2" xfId="19092"/>
    <cellStyle name="40% - Акцент6 3 5 5" xfId="19093"/>
    <cellStyle name="40% - Акцент6 3 6" xfId="19094"/>
    <cellStyle name="40% - Акцент6 3 6 2" xfId="19095"/>
    <cellStyle name="40% - Акцент6 3 6 2 2" xfId="19096"/>
    <cellStyle name="40% - Акцент6 3 6 3" xfId="19097"/>
    <cellStyle name="40% - Акцент6 3 7" xfId="19098"/>
    <cellStyle name="40% - Акцент6 3 7 2" xfId="19099"/>
    <cellStyle name="40% - Акцент6 3 7 2 2" xfId="19100"/>
    <cellStyle name="40% - Акцент6 3 7 3" xfId="19101"/>
    <cellStyle name="40% - Акцент6 3 8" xfId="19102"/>
    <cellStyle name="40% - Акцент6 3 8 2" xfId="19103"/>
    <cellStyle name="40% - Акцент6 3 9" xfId="19104"/>
    <cellStyle name="40% - Акцент6 30" xfId="19105"/>
    <cellStyle name="40% - Акцент6 30 2" xfId="19106"/>
    <cellStyle name="40% - Акцент6 30 2 2" xfId="19107"/>
    <cellStyle name="40% - Акцент6 30 2 2 2" xfId="19108"/>
    <cellStyle name="40% - Акцент6 30 2 3" xfId="19109"/>
    <cellStyle name="40% - Акцент6 30 3" xfId="19110"/>
    <cellStyle name="40% - Акцент6 30 3 2" xfId="19111"/>
    <cellStyle name="40% - Акцент6 30 3 2 2" xfId="19112"/>
    <cellStyle name="40% - Акцент6 30 3 3" xfId="19113"/>
    <cellStyle name="40% - Акцент6 30 4" xfId="19114"/>
    <cellStyle name="40% - Акцент6 30 4 2" xfId="19115"/>
    <cellStyle name="40% - Акцент6 30 5" xfId="19116"/>
    <cellStyle name="40% - Акцент6 31" xfId="19117"/>
    <cellStyle name="40% - Акцент6 31 2" xfId="19118"/>
    <cellStyle name="40% - Акцент6 31 2 2" xfId="19119"/>
    <cellStyle name="40% - Акцент6 31 2 2 2" xfId="19120"/>
    <cellStyle name="40% - Акцент6 31 2 3" xfId="19121"/>
    <cellStyle name="40% - Акцент6 31 3" xfId="19122"/>
    <cellStyle name="40% - Акцент6 31 3 2" xfId="19123"/>
    <cellStyle name="40% - Акцент6 31 3 2 2" xfId="19124"/>
    <cellStyle name="40% - Акцент6 31 3 3" xfId="19125"/>
    <cellStyle name="40% - Акцент6 31 4" xfId="19126"/>
    <cellStyle name="40% - Акцент6 31 4 2" xfId="19127"/>
    <cellStyle name="40% - Акцент6 31 5" xfId="19128"/>
    <cellStyle name="40% - Акцент6 32" xfId="19129"/>
    <cellStyle name="40% - Акцент6 32 2" xfId="19130"/>
    <cellStyle name="40% - Акцент6 32 2 2" xfId="19131"/>
    <cellStyle name="40% - Акцент6 32 2 2 2" xfId="19132"/>
    <cellStyle name="40% - Акцент6 32 2 3" xfId="19133"/>
    <cellStyle name="40% - Акцент6 32 3" xfId="19134"/>
    <cellStyle name="40% - Акцент6 32 3 2" xfId="19135"/>
    <cellStyle name="40% - Акцент6 32 3 2 2" xfId="19136"/>
    <cellStyle name="40% - Акцент6 32 3 3" xfId="19137"/>
    <cellStyle name="40% - Акцент6 32 4" xfId="19138"/>
    <cellStyle name="40% - Акцент6 32 4 2" xfId="19139"/>
    <cellStyle name="40% - Акцент6 32 5" xfId="19140"/>
    <cellStyle name="40% - Акцент6 33" xfId="19141"/>
    <cellStyle name="40% - Акцент6 33 2" xfId="19142"/>
    <cellStyle name="40% - Акцент6 33 2 2" xfId="19143"/>
    <cellStyle name="40% - Акцент6 33 2 2 2" xfId="19144"/>
    <cellStyle name="40% - Акцент6 33 2 3" xfId="19145"/>
    <cellStyle name="40% - Акцент6 33 3" xfId="19146"/>
    <cellStyle name="40% - Акцент6 33 3 2" xfId="19147"/>
    <cellStyle name="40% - Акцент6 33 3 2 2" xfId="19148"/>
    <cellStyle name="40% - Акцент6 33 3 3" xfId="19149"/>
    <cellStyle name="40% - Акцент6 33 4" xfId="19150"/>
    <cellStyle name="40% - Акцент6 33 4 2" xfId="19151"/>
    <cellStyle name="40% - Акцент6 33 5" xfId="19152"/>
    <cellStyle name="40% - Акцент6 34" xfId="19153"/>
    <cellStyle name="40% - Акцент6 34 2" xfId="19154"/>
    <cellStyle name="40% - Акцент6 34 2 2" xfId="19155"/>
    <cellStyle name="40% - Акцент6 34 2 2 2" xfId="19156"/>
    <cellStyle name="40% - Акцент6 34 2 3" xfId="19157"/>
    <cellStyle name="40% - Акцент6 34 3" xfId="19158"/>
    <cellStyle name="40% - Акцент6 34 3 2" xfId="19159"/>
    <cellStyle name="40% - Акцент6 34 3 2 2" xfId="19160"/>
    <cellStyle name="40% - Акцент6 34 3 3" xfId="19161"/>
    <cellStyle name="40% - Акцент6 34 4" xfId="19162"/>
    <cellStyle name="40% - Акцент6 34 4 2" xfId="19163"/>
    <cellStyle name="40% - Акцент6 34 5" xfId="19164"/>
    <cellStyle name="40% - Акцент6 35" xfId="19165"/>
    <cellStyle name="40% - Акцент6 35 2" xfId="19166"/>
    <cellStyle name="40% - Акцент6 35 2 2" xfId="19167"/>
    <cellStyle name="40% - Акцент6 35 2 2 2" xfId="19168"/>
    <cellStyle name="40% - Акцент6 35 2 3" xfId="19169"/>
    <cellStyle name="40% - Акцент6 35 3" xfId="19170"/>
    <cellStyle name="40% - Акцент6 35 3 2" xfId="19171"/>
    <cellStyle name="40% - Акцент6 35 3 2 2" xfId="19172"/>
    <cellStyle name="40% - Акцент6 35 3 3" xfId="19173"/>
    <cellStyle name="40% - Акцент6 35 4" xfId="19174"/>
    <cellStyle name="40% - Акцент6 35 4 2" xfId="19175"/>
    <cellStyle name="40% - Акцент6 35 5" xfId="19176"/>
    <cellStyle name="40% - Акцент6 36" xfId="19177"/>
    <cellStyle name="40% - Акцент6 36 2" xfId="19178"/>
    <cellStyle name="40% - Акцент6 36 2 2" xfId="19179"/>
    <cellStyle name="40% - Акцент6 36 2 2 2" xfId="19180"/>
    <cellStyle name="40% - Акцент6 36 2 3" xfId="19181"/>
    <cellStyle name="40% - Акцент6 36 3" xfId="19182"/>
    <cellStyle name="40% - Акцент6 36 3 2" xfId="19183"/>
    <cellStyle name="40% - Акцент6 36 3 2 2" xfId="19184"/>
    <cellStyle name="40% - Акцент6 36 3 3" xfId="19185"/>
    <cellStyle name="40% - Акцент6 36 4" xfId="19186"/>
    <cellStyle name="40% - Акцент6 36 4 2" xfId="19187"/>
    <cellStyle name="40% - Акцент6 36 5" xfId="19188"/>
    <cellStyle name="40% - Акцент6 37" xfId="19189"/>
    <cellStyle name="40% - Акцент6 37 2" xfId="19190"/>
    <cellStyle name="40% - Акцент6 37 2 2" xfId="19191"/>
    <cellStyle name="40% - Акцент6 37 2 2 2" xfId="19192"/>
    <cellStyle name="40% - Акцент6 37 2 3" xfId="19193"/>
    <cellStyle name="40% - Акцент6 37 3" xfId="19194"/>
    <cellStyle name="40% - Акцент6 37 3 2" xfId="19195"/>
    <cellStyle name="40% - Акцент6 37 3 2 2" xfId="19196"/>
    <cellStyle name="40% - Акцент6 37 3 3" xfId="19197"/>
    <cellStyle name="40% - Акцент6 37 4" xfId="19198"/>
    <cellStyle name="40% - Акцент6 37 4 2" xfId="19199"/>
    <cellStyle name="40% - Акцент6 37 5" xfId="19200"/>
    <cellStyle name="40% - Акцент6 38" xfId="19201"/>
    <cellStyle name="40% - Акцент6 38 2" xfId="19202"/>
    <cellStyle name="40% - Акцент6 38 2 2" xfId="19203"/>
    <cellStyle name="40% - Акцент6 38 2 2 2" xfId="19204"/>
    <cellStyle name="40% - Акцент6 38 2 3" xfId="19205"/>
    <cellStyle name="40% - Акцент6 38 3" xfId="19206"/>
    <cellStyle name="40% - Акцент6 38 3 2" xfId="19207"/>
    <cellStyle name="40% - Акцент6 38 3 2 2" xfId="19208"/>
    <cellStyle name="40% - Акцент6 38 3 3" xfId="19209"/>
    <cellStyle name="40% - Акцент6 38 4" xfId="19210"/>
    <cellStyle name="40% - Акцент6 38 4 2" xfId="19211"/>
    <cellStyle name="40% - Акцент6 38 5" xfId="19212"/>
    <cellStyle name="40% - Акцент6 39" xfId="19213"/>
    <cellStyle name="40% - Акцент6 39 2" xfId="19214"/>
    <cellStyle name="40% - Акцент6 39 2 2" xfId="19215"/>
    <cellStyle name="40% - Акцент6 39 2 2 2" xfId="19216"/>
    <cellStyle name="40% - Акцент6 39 2 3" xfId="19217"/>
    <cellStyle name="40% - Акцент6 39 3" xfId="19218"/>
    <cellStyle name="40% - Акцент6 39 3 2" xfId="19219"/>
    <cellStyle name="40% - Акцент6 39 3 2 2" xfId="19220"/>
    <cellStyle name="40% - Акцент6 39 3 3" xfId="19221"/>
    <cellStyle name="40% - Акцент6 39 4" xfId="19222"/>
    <cellStyle name="40% - Акцент6 39 4 2" xfId="19223"/>
    <cellStyle name="40% - Акцент6 39 5" xfId="19224"/>
    <cellStyle name="40% - Акцент6 4" xfId="19225"/>
    <cellStyle name="40% - Акцент6 4 2" xfId="19226"/>
    <cellStyle name="40% - Акцент6 4 2 2" xfId="19227"/>
    <cellStyle name="40% - Акцент6 4 2 2 2" xfId="19228"/>
    <cellStyle name="40% - Акцент6 4 2 2 2 2" xfId="19229"/>
    <cellStyle name="40% - Акцент6 4 2 2 3" xfId="19230"/>
    <cellStyle name="40% - Акцент6 4 2 3" xfId="19231"/>
    <cellStyle name="40% - Акцент6 4 2 3 2" xfId="19232"/>
    <cellStyle name="40% - Акцент6 4 2 3 2 2" xfId="19233"/>
    <cellStyle name="40% - Акцент6 4 2 3 3" xfId="19234"/>
    <cellStyle name="40% - Акцент6 4 2 4" xfId="19235"/>
    <cellStyle name="40% - Акцент6 4 2 4 2" xfId="19236"/>
    <cellStyle name="40% - Акцент6 4 2 5" xfId="19237"/>
    <cellStyle name="40% - Акцент6 4 3" xfId="19238"/>
    <cellStyle name="40% - Акцент6 4 3 2" xfId="19239"/>
    <cellStyle name="40% - Акцент6 4 3 2 2" xfId="19240"/>
    <cellStyle name="40% - Акцент6 4 3 2 2 2" xfId="19241"/>
    <cellStyle name="40% - Акцент6 4 3 2 3" xfId="19242"/>
    <cellStyle name="40% - Акцент6 4 3 3" xfId="19243"/>
    <cellStyle name="40% - Акцент6 4 3 3 2" xfId="19244"/>
    <cellStyle name="40% - Акцент6 4 3 3 2 2" xfId="19245"/>
    <cellStyle name="40% - Акцент6 4 3 3 3" xfId="19246"/>
    <cellStyle name="40% - Акцент6 4 3 4" xfId="19247"/>
    <cellStyle name="40% - Акцент6 4 3 4 2" xfId="19248"/>
    <cellStyle name="40% - Акцент6 4 3 5" xfId="19249"/>
    <cellStyle name="40% - Акцент6 4 4" xfId="19250"/>
    <cellStyle name="40% - Акцент6 4 4 2" xfId="19251"/>
    <cellStyle name="40% - Акцент6 4 4 2 2" xfId="19252"/>
    <cellStyle name="40% - Акцент6 4 4 2 2 2" xfId="19253"/>
    <cellStyle name="40% - Акцент6 4 4 2 3" xfId="19254"/>
    <cellStyle name="40% - Акцент6 4 4 3" xfId="19255"/>
    <cellStyle name="40% - Акцент6 4 4 3 2" xfId="19256"/>
    <cellStyle name="40% - Акцент6 4 4 3 2 2" xfId="19257"/>
    <cellStyle name="40% - Акцент6 4 4 3 3" xfId="19258"/>
    <cellStyle name="40% - Акцент6 4 4 4" xfId="19259"/>
    <cellStyle name="40% - Акцент6 4 4 4 2" xfId="19260"/>
    <cellStyle name="40% - Акцент6 4 4 5" xfId="19261"/>
    <cellStyle name="40% - Акцент6 4 5" xfId="19262"/>
    <cellStyle name="40% - Акцент6 4 5 2" xfId="19263"/>
    <cellStyle name="40% - Акцент6 4 5 2 2" xfId="19264"/>
    <cellStyle name="40% - Акцент6 4 5 2 2 2" xfId="19265"/>
    <cellStyle name="40% - Акцент6 4 5 2 3" xfId="19266"/>
    <cellStyle name="40% - Акцент6 4 5 3" xfId="19267"/>
    <cellStyle name="40% - Акцент6 4 5 3 2" xfId="19268"/>
    <cellStyle name="40% - Акцент6 4 5 3 2 2" xfId="19269"/>
    <cellStyle name="40% - Акцент6 4 5 3 3" xfId="19270"/>
    <cellStyle name="40% - Акцент6 4 5 4" xfId="19271"/>
    <cellStyle name="40% - Акцент6 4 5 4 2" xfId="19272"/>
    <cellStyle name="40% - Акцент6 4 5 5" xfId="19273"/>
    <cellStyle name="40% - Акцент6 4 6" xfId="19274"/>
    <cellStyle name="40% - Акцент6 4 6 2" xfId="19275"/>
    <cellStyle name="40% - Акцент6 4 6 2 2" xfId="19276"/>
    <cellStyle name="40% - Акцент6 4 6 3" xfId="19277"/>
    <cellStyle name="40% - Акцент6 4 7" xfId="19278"/>
    <cellStyle name="40% - Акцент6 4 7 2" xfId="19279"/>
    <cellStyle name="40% - Акцент6 4 7 2 2" xfId="19280"/>
    <cellStyle name="40% - Акцент6 4 7 3" xfId="19281"/>
    <cellStyle name="40% - Акцент6 4 8" xfId="19282"/>
    <cellStyle name="40% - Акцент6 4 8 2" xfId="19283"/>
    <cellStyle name="40% - Акцент6 4 9" xfId="19284"/>
    <cellStyle name="40% - Акцент6 40" xfId="19285"/>
    <cellStyle name="40% - Акцент6 40 2" xfId="19286"/>
    <cellStyle name="40% - Акцент6 40 2 2" xfId="19287"/>
    <cellStyle name="40% - Акцент6 40 2 2 2" xfId="19288"/>
    <cellStyle name="40% - Акцент6 40 2 3" xfId="19289"/>
    <cellStyle name="40% - Акцент6 40 3" xfId="19290"/>
    <cellStyle name="40% - Акцент6 40 3 2" xfId="19291"/>
    <cellStyle name="40% - Акцент6 40 3 2 2" xfId="19292"/>
    <cellStyle name="40% - Акцент6 40 3 3" xfId="19293"/>
    <cellStyle name="40% - Акцент6 40 4" xfId="19294"/>
    <cellStyle name="40% - Акцент6 40 4 2" xfId="19295"/>
    <cellStyle name="40% - Акцент6 40 5" xfId="19296"/>
    <cellStyle name="40% - Акцент6 41" xfId="19297"/>
    <cellStyle name="40% - Акцент6 41 2" xfId="19298"/>
    <cellStyle name="40% - Акцент6 41 2 2" xfId="19299"/>
    <cellStyle name="40% - Акцент6 41 2 2 2" xfId="19300"/>
    <cellStyle name="40% - Акцент6 41 2 3" xfId="19301"/>
    <cellStyle name="40% - Акцент6 41 3" xfId="19302"/>
    <cellStyle name="40% - Акцент6 41 3 2" xfId="19303"/>
    <cellStyle name="40% - Акцент6 41 3 2 2" xfId="19304"/>
    <cellStyle name="40% - Акцент6 41 3 3" xfId="19305"/>
    <cellStyle name="40% - Акцент6 41 4" xfId="19306"/>
    <cellStyle name="40% - Акцент6 41 4 2" xfId="19307"/>
    <cellStyle name="40% - Акцент6 41 5" xfId="19308"/>
    <cellStyle name="40% - Акцент6 42" xfId="19309"/>
    <cellStyle name="40% - Акцент6 42 2" xfId="19310"/>
    <cellStyle name="40% - Акцент6 42 2 2" xfId="19311"/>
    <cellStyle name="40% - Акцент6 42 2 2 2" xfId="19312"/>
    <cellStyle name="40% - Акцент6 42 2 3" xfId="19313"/>
    <cellStyle name="40% - Акцент6 42 3" xfId="19314"/>
    <cellStyle name="40% - Акцент6 42 3 2" xfId="19315"/>
    <cellStyle name="40% - Акцент6 42 3 2 2" xfId="19316"/>
    <cellStyle name="40% - Акцент6 42 3 3" xfId="19317"/>
    <cellStyle name="40% - Акцент6 42 4" xfId="19318"/>
    <cellStyle name="40% - Акцент6 42 4 2" xfId="19319"/>
    <cellStyle name="40% - Акцент6 42 5" xfId="19320"/>
    <cellStyle name="40% - Акцент6 43" xfId="19321"/>
    <cellStyle name="40% - Акцент6 43 2" xfId="19322"/>
    <cellStyle name="40% - Акцент6 43 2 2" xfId="19323"/>
    <cellStyle name="40% - Акцент6 43 2 2 2" xfId="19324"/>
    <cellStyle name="40% - Акцент6 43 2 3" xfId="19325"/>
    <cellStyle name="40% - Акцент6 43 3" xfId="19326"/>
    <cellStyle name="40% - Акцент6 43 3 2" xfId="19327"/>
    <cellStyle name="40% - Акцент6 43 3 2 2" xfId="19328"/>
    <cellStyle name="40% - Акцент6 43 3 3" xfId="19329"/>
    <cellStyle name="40% - Акцент6 43 4" xfId="19330"/>
    <cellStyle name="40% - Акцент6 43 4 2" xfId="19331"/>
    <cellStyle name="40% - Акцент6 43 5" xfId="19332"/>
    <cellStyle name="40% - Акцент6 44" xfId="19333"/>
    <cellStyle name="40% - Акцент6 44 2" xfId="19334"/>
    <cellStyle name="40% - Акцент6 44 2 2" xfId="19335"/>
    <cellStyle name="40% - Акцент6 44 2 2 2" xfId="19336"/>
    <cellStyle name="40% - Акцент6 44 2 3" xfId="19337"/>
    <cellStyle name="40% - Акцент6 44 3" xfId="19338"/>
    <cellStyle name="40% - Акцент6 44 3 2" xfId="19339"/>
    <cellStyle name="40% - Акцент6 44 3 2 2" xfId="19340"/>
    <cellStyle name="40% - Акцент6 44 3 3" xfId="19341"/>
    <cellStyle name="40% - Акцент6 44 4" xfId="19342"/>
    <cellStyle name="40% - Акцент6 44 4 2" xfId="19343"/>
    <cellStyle name="40% - Акцент6 44 5" xfId="19344"/>
    <cellStyle name="40% - Акцент6 45" xfId="19345"/>
    <cellStyle name="40% - Акцент6 45 2" xfId="19346"/>
    <cellStyle name="40% - Акцент6 45 2 2" xfId="19347"/>
    <cellStyle name="40% - Акцент6 45 2 2 2" xfId="19348"/>
    <cellStyle name="40% - Акцент6 45 2 3" xfId="19349"/>
    <cellStyle name="40% - Акцент6 45 3" xfId="19350"/>
    <cellStyle name="40% - Акцент6 45 3 2" xfId="19351"/>
    <cellStyle name="40% - Акцент6 45 3 2 2" xfId="19352"/>
    <cellStyle name="40% - Акцент6 45 3 3" xfId="19353"/>
    <cellStyle name="40% - Акцент6 45 4" xfId="19354"/>
    <cellStyle name="40% - Акцент6 45 4 2" xfId="19355"/>
    <cellStyle name="40% - Акцент6 45 5" xfId="19356"/>
    <cellStyle name="40% - Акцент6 46" xfId="19357"/>
    <cellStyle name="40% - Акцент6 46 2" xfId="19358"/>
    <cellStyle name="40% - Акцент6 46 2 2" xfId="19359"/>
    <cellStyle name="40% - Акцент6 46 2 2 2" xfId="19360"/>
    <cellStyle name="40% - Акцент6 46 2 3" xfId="19361"/>
    <cellStyle name="40% - Акцент6 46 3" xfId="19362"/>
    <cellStyle name="40% - Акцент6 46 3 2" xfId="19363"/>
    <cellStyle name="40% - Акцент6 46 3 2 2" xfId="19364"/>
    <cellStyle name="40% - Акцент6 46 3 3" xfId="19365"/>
    <cellStyle name="40% - Акцент6 46 4" xfId="19366"/>
    <cellStyle name="40% - Акцент6 46 4 2" xfId="19367"/>
    <cellStyle name="40% - Акцент6 46 5" xfId="19368"/>
    <cellStyle name="40% - Акцент6 47" xfId="19369"/>
    <cellStyle name="40% - Акцент6 47 2" xfId="19370"/>
    <cellStyle name="40% - Акцент6 47 2 2" xfId="19371"/>
    <cellStyle name="40% - Акцент6 47 2 2 2" xfId="19372"/>
    <cellStyle name="40% - Акцент6 47 2 3" xfId="19373"/>
    <cellStyle name="40% - Акцент6 47 3" xfId="19374"/>
    <cellStyle name="40% - Акцент6 47 3 2" xfId="19375"/>
    <cellStyle name="40% - Акцент6 47 3 2 2" xfId="19376"/>
    <cellStyle name="40% - Акцент6 47 3 3" xfId="19377"/>
    <cellStyle name="40% - Акцент6 47 4" xfId="19378"/>
    <cellStyle name="40% - Акцент6 47 4 2" xfId="19379"/>
    <cellStyle name="40% - Акцент6 47 5" xfId="19380"/>
    <cellStyle name="40% - Акцент6 48" xfId="19381"/>
    <cellStyle name="40% - Акцент6 48 2" xfId="19382"/>
    <cellStyle name="40% - Акцент6 48 2 2" xfId="19383"/>
    <cellStyle name="40% - Акцент6 48 2 2 2" xfId="19384"/>
    <cellStyle name="40% - Акцент6 48 2 3" xfId="19385"/>
    <cellStyle name="40% - Акцент6 48 3" xfId="19386"/>
    <cellStyle name="40% - Акцент6 48 3 2" xfId="19387"/>
    <cellStyle name="40% - Акцент6 48 3 2 2" xfId="19388"/>
    <cellStyle name="40% - Акцент6 48 3 3" xfId="19389"/>
    <cellStyle name="40% - Акцент6 48 4" xfId="19390"/>
    <cellStyle name="40% - Акцент6 48 4 2" xfId="19391"/>
    <cellStyle name="40% - Акцент6 48 5" xfId="19392"/>
    <cellStyle name="40% - Акцент6 49" xfId="19393"/>
    <cellStyle name="40% - Акцент6 49 2" xfId="19394"/>
    <cellStyle name="40% - Акцент6 49 2 2" xfId="19395"/>
    <cellStyle name="40% - Акцент6 49 2 2 2" xfId="19396"/>
    <cellStyle name="40% - Акцент6 49 2 3" xfId="19397"/>
    <cellStyle name="40% - Акцент6 49 3" xfId="19398"/>
    <cellStyle name="40% - Акцент6 49 3 2" xfId="19399"/>
    <cellStyle name="40% - Акцент6 49 3 2 2" xfId="19400"/>
    <cellStyle name="40% - Акцент6 49 3 3" xfId="19401"/>
    <cellStyle name="40% - Акцент6 49 4" xfId="19402"/>
    <cellStyle name="40% - Акцент6 49 4 2" xfId="19403"/>
    <cellStyle name="40% - Акцент6 49 5" xfId="19404"/>
    <cellStyle name="40% - Акцент6 5" xfId="19405"/>
    <cellStyle name="40% - Акцент6 5 2" xfId="19406"/>
    <cellStyle name="40% - Акцент6 5 2 2" xfId="19407"/>
    <cellStyle name="40% - Акцент6 5 2 2 2" xfId="19408"/>
    <cellStyle name="40% - Акцент6 5 2 2 2 2" xfId="19409"/>
    <cellStyle name="40% - Акцент6 5 2 2 3" xfId="19410"/>
    <cellStyle name="40% - Акцент6 5 2 3" xfId="19411"/>
    <cellStyle name="40% - Акцент6 5 2 3 2" xfId="19412"/>
    <cellStyle name="40% - Акцент6 5 2 3 2 2" xfId="19413"/>
    <cellStyle name="40% - Акцент6 5 2 3 3" xfId="19414"/>
    <cellStyle name="40% - Акцент6 5 2 4" xfId="19415"/>
    <cellStyle name="40% - Акцент6 5 2 4 2" xfId="19416"/>
    <cellStyle name="40% - Акцент6 5 2 5" xfId="19417"/>
    <cellStyle name="40% - Акцент6 5 3" xfId="19418"/>
    <cellStyle name="40% - Акцент6 5 3 2" xfId="19419"/>
    <cellStyle name="40% - Акцент6 5 3 2 2" xfId="19420"/>
    <cellStyle name="40% - Акцент6 5 3 2 2 2" xfId="19421"/>
    <cellStyle name="40% - Акцент6 5 3 2 3" xfId="19422"/>
    <cellStyle name="40% - Акцент6 5 3 3" xfId="19423"/>
    <cellStyle name="40% - Акцент6 5 3 3 2" xfId="19424"/>
    <cellStyle name="40% - Акцент6 5 3 3 2 2" xfId="19425"/>
    <cellStyle name="40% - Акцент6 5 3 3 3" xfId="19426"/>
    <cellStyle name="40% - Акцент6 5 3 4" xfId="19427"/>
    <cellStyle name="40% - Акцент6 5 3 4 2" xfId="19428"/>
    <cellStyle name="40% - Акцент6 5 3 5" xfId="19429"/>
    <cellStyle name="40% - Акцент6 5 4" xfId="19430"/>
    <cellStyle name="40% - Акцент6 5 4 2" xfId="19431"/>
    <cellStyle name="40% - Акцент6 5 4 2 2" xfId="19432"/>
    <cellStyle name="40% - Акцент6 5 4 2 2 2" xfId="19433"/>
    <cellStyle name="40% - Акцент6 5 4 2 3" xfId="19434"/>
    <cellStyle name="40% - Акцент6 5 4 3" xfId="19435"/>
    <cellStyle name="40% - Акцент6 5 4 3 2" xfId="19436"/>
    <cellStyle name="40% - Акцент6 5 4 3 2 2" xfId="19437"/>
    <cellStyle name="40% - Акцент6 5 4 3 3" xfId="19438"/>
    <cellStyle name="40% - Акцент6 5 4 4" xfId="19439"/>
    <cellStyle name="40% - Акцент6 5 4 4 2" xfId="19440"/>
    <cellStyle name="40% - Акцент6 5 4 5" xfId="19441"/>
    <cellStyle name="40% - Акцент6 5 5" xfId="19442"/>
    <cellStyle name="40% - Акцент6 5 5 2" xfId="19443"/>
    <cellStyle name="40% - Акцент6 5 5 2 2" xfId="19444"/>
    <cellStyle name="40% - Акцент6 5 5 2 2 2" xfId="19445"/>
    <cellStyle name="40% - Акцент6 5 5 2 3" xfId="19446"/>
    <cellStyle name="40% - Акцент6 5 5 3" xfId="19447"/>
    <cellStyle name="40% - Акцент6 5 5 3 2" xfId="19448"/>
    <cellStyle name="40% - Акцент6 5 5 3 2 2" xfId="19449"/>
    <cellStyle name="40% - Акцент6 5 5 3 3" xfId="19450"/>
    <cellStyle name="40% - Акцент6 5 5 4" xfId="19451"/>
    <cellStyle name="40% - Акцент6 5 5 4 2" xfId="19452"/>
    <cellStyle name="40% - Акцент6 5 5 5" xfId="19453"/>
    <cellStyle name="40% - Акцент6 5 6" xfId="19454"/>
    <cellStyle name="40% - Акцент6 5 6 2" xfId="19455"/>
    <cellStyle name="40% - Акцент6 5 6 2 2" xfId="19456"/>
    <cellStyle name="40% - Акцент6 5 6 3" xfId="19457"/>
    <cellStyle name="40% - Акцент6 5 7" xfId="19458"/>
    <cellStyle name="40% - Акцент6 5 7 2" xfId="19459"/>
    <cellStyle name="40% - Акцент6 5 7 2 2" xfId="19460"/>
    <cellStyle name="40% - Акцент6 5 7 3" xfId="19461"/>
    <cellStyle name="40% - Акцент6 5 8" xfId="19462"/>
    <cellStyle name="40% - Акцент6 5 8 2" xfId="19463"/>
    <cellStyle name="40% - Акцент6 5 9" xfId="19464"/>
    <cellStyle name="40% - Акцент6 50" xfId="19465"/>
    <cellStyle name="40% - Акцент6 50 2" xfId="19466"/>
    <cellStyle name="40% - Акцент6 50 2 2" xfId="19467"/>
    <cellStyle name="40% - Акцент6 50 2 2 2" xfId="19468"/>
    <cellStyle name="40% - Акцент6 50 2 3" xfId="19469"/>
    <cellStyle name="40% - Акцент6 50 3" xfId="19470"/>
    <cellStyle name="40% - Акцент6 50 3 2" xfId="19471"/>
    <cellStyle name="40% - Акцент6 50 3 2 2" xfId="19472"/>
    <cellStyle name="40% - Акцент6 50 3 3" xfId="19473"/>
    <cellStyle name="40% - Акцент6 50 4" xfId="19474"/>
    <cellStyle name="40% - Акцент6 50 4 2" xfId="19475"/>
    <cellStyle name="40% - Акцент6 50 5" xfId="19476"/>
    <cellStyle name="40% - Акцент6 51" xfId="19477"/>
    <cellStyle name="40% - Акцент6 51 2" xfId="19478"/>
    <cellStyle name="40% - Акцент6 51 2 2" xfId="19479"/>
    <cellStyle name="40% - Акцент6 51 2 2 2" xfId="19480"/>
    <cellStyle name="40% - Акцент6 51 2 3" xfId="19481"/>
    <cellStyle name="40% - Акцент6 51 3" xfId="19482"/>
    <cellStyle name="40% - Акцент6 51 3 2" xfId="19483"/>
    <cellStyle name="40% - Акцент6 51 3 2 2" xfId="19484"/>
    <cellStyle name="40% - Акцент6 51 3 3" xfId="19485"/>
    <cellStyle name="40% - Акцент6 51 4" xfId="19486"/>
    <cellStyle name="40% - Акцент6 51 4 2" xfId="19487"/>
    <cellStyle name="40% - Акцент6 51 5" xfId="19488"/>
    <cellStyle name="40% - Акцент6 52" xfId="19489"/>
    <cellStyle name="40% - Акцент6 52 2" xfId="19490"/>
    <cellStyle name="40% - Акцент6 52 2 2" xfId="19491"/>
    <cellStyle name="40% - Акцент6 52 2 2 2" xfId="19492"/>
    <cellStyle name="40% - Акцент6 52 2 3" xfId="19493"/>
    <cellStyle name="40% - Акцент6 52 3" xfId="19494"/>
    <cellStyle name="40% - Акцент6 52 3 2" xfId="19495"/>
    <cellStyle name="40% - Акцент6 52 3 2 2" xfId="19496"/>
    <cellStyle name="40% - Акцент6 52 3 3" xfId="19497"/>
    <cellStyle name="40% - Акцент6 52 4" xfId="19498"/>
    <cellStyle name="40% - Акцент6 52 4 2" xfId="19499"/>
    <cellStyle name="40% - Акцент6 52 5" xfId="19500"/>
    <cellStyle name="40% - Акцент6 53" xfId="19501"/>
    <cellStyle name="40% - Акцент6 53 2" xfId="19502"/>
    <cellStyle name="40% - Акцент6 53 2 2" xfId="19503"/>
    <cellStyle name="40% - Акцент6 53 2 2 2" xfId="19504"/>
    <cellStyle name="40% - Акцент6 53 2 3" xfId="19505"/>
    <cellStyle name="40% - Акцент6 53 3" xfId="19506"/>
    <cellStyle name="40% - Акцент6 53 3 2" xfId="19507"/>
    <cellStyle name="40% - Акцент6 53 3 2 2" xfId="19508"/>
    <cellStyle name="40% - Акцент6 53 3 3" xfId="19509"/>
    <cellStyle name="40% - Акцент6 53 4" xfId="19510"/>
    <cellStyle name="40% - Акцент6 53 4 2" xfId="19511"/>
    <cellStyle name="40% - Акцент6 53 5" xfId="19512"/>
    <cellStyle name="40% - Акцент6 54" xfId="19513"/>
    <cellStyle name="40% - Акцент6 54 2" xfId="19514"/>
    <cellStyle name="40% - Акцент6 54 2 2" xfId="19515"/>
    <cellStyle name="40% - Акцент6 54 2 2 2" xfId="19516"/>
    <cellStyle name="40% - Акцент6 54 2 3" xfId="19517"/>
    <cellStyle name="40% - Акцент6 54 3" xfId="19518"/>
    <cellStyle name="40% - Акцент6 54 3 2" xfId="19519"/>
    <cellStyle name="40% - Акцент6 54 3 2 2" xfId="19520"/>
    <cellStyle name="40% - Акцент6 54 3 3" xfId="19521"/>
    <cellStyle name="40% - Акцент6 54 4" xfId="19522"/>
    <cellStyle name="40% - Акцент6 54 4 2" xfId="19523"/>
    <cellStyle name="40% - Акцент6 54 5" xfId="19524"/>
    <cellStyle name="40% - Акцент6 55" xfId="19525"/>
    <cellStyle name="40% - Акцент6 55 2" xfId="19526"/>
    <cellStyle name="40% - Акцент6 55 2 2" xfId="19527"/>
    <cellStyle name="40% - Акцент6 55 2 2 2" xfId="19528"/>
    <cellStyle name="40% - Акцент6 55 2 3" xfId="19529"/>
    <cellStyle name="40% - Акцент6 55 3" xfId="19530"/>
    <cellStyle name="40% - Акцент6 55 3 2" xfId="19531"/>
    <cellStyle name="40% - Акцент6 55 3 2 2" xfId="19532"/>
    <cellStyle name="40% - Акцент6 55 3 3" xfId="19533"/>
    <cellStyle name="40% - Акцент6 55 4" xfId="19534"/>
    <cellStyle name="40% - Акцент6 55 4 2" xfId="19535"/>
    <cellStyle name="40% - Акцент6 55 5" xfId="19536"/>
    <cellStyle name="40% - Акцент6 56" xfId="19537"/>
    <cellStyle name="40% - Акцент6 56 2" xfId="19538"/>
    <cellStyle name="40% - Акцент6 56 2 2" xfId="19539"/>
    <cellStyle name="40% - Акцент6 56 2 2 2" xfId="19540"/>
    <cellStyle name="40% - Акцент6 56 2 3" xfId="19541"/>
    <cellStyle name="40% - Акцент6 56 3" xfId="19542"/>
    <cellStyle name="40% - Акцент6 56 3 2" xfId="19543"/>
    <cellStyle name="40% - Акцент6 56 3 2 2" xfId="19544"/>
    <cellStyle name="40% - Акцент6 56 3 3" xfId="19545"/>
    <cellStyle name="40% - Акцент6 56 4" xfId="19546"/>
    <cellStyle name="40% - Акцент6 56 4 2" xfId="19547"/>
    <cellStyle name="40% - Акцент6 56 5" xfId="19548"/>
    <cellStyle name="40% - Акцент6 57" xfId="19549"/>
    <cellStyle name="40% - Акцент6 57 2" xfId="19550"/>
    <cellStyle name="40% - Акцент6 57 2 2" xfId="19551"/>
    <cellStyle name="40% - Акцент6 57 2 2 2" xfId="19552"/>
    <cellStyle name="40% - Акцент6 57 2 3" xfId="19553"/>
    <cellStyle name="40% - Акцент6 57 3" xfId="19554"/>
    <cellStyle name="40% - Акцент6 57 3 2" xfId="19555"/>
    <cellStyle name="40% - Акцент6 57 3 2 2" xfId="19556"/>
    <cellStyle name="40% - Акцент6 57 3 3" xfId="19557"/>
    <cellStyle name="40% - Акцент6 57 4" xfId="19558"/>
    <cellStyle name="40% - Акцент6 57 4 2" xfId="19559"/>
    <cellStyle name="40% - Акцент6 57 5" xfId="19560"/>
    <cellStyle name="40% - Акцент6 58" xfId="19561"/>
    <cellStyle name="40% - Акцент6 58 2" xfId="19562"/>
    <cellStyle name="40% - Акцент6 58 2 2" xfId="19563"/>
    <cellStyle name="40% - Акцент6 58 2 2 2" xfId="19564"/>
    <cellStyle name="40% - Акцент6 58 2 3" xfId="19565"/>
    <cellStyle name="40% - Акцент6 58 3" xfId="19566"/>
    <cellStyle name="40% - Акцент6 58 3 2" xfId="19567"/>
    <cellStyle name="40% - Акцент6 58 3 2 2" xfId="19568"/>
    <cellStyle name="40% - Акцент6 58 3 3" xfId="19569"/>
    <cellStyle name="40% - Акцент6 58 4" xfId="19570"/>
    <cellStyle name="40% - Акцент6 58 4 2" xfId="19571"/>
    <cellStyle name="40% - Акцент6 58 5" xfId="19572"/>
    <cellStyle name="40% - Акцент6 59" xfId="19573"/>
    <cellStyle name="40% - Акцент6 59 2" xfId="19574"/>
    <cellStyle name="40% - Акцент6 59 2 2" xfId="19575"/>
    <cellStyle name="40% - Акцент6 59 2 2 2" xfId="19576"/>
    <cellStyle name="40% - Акцент6 59 2 3" xfId="19577"/>
    <cellStyle name="40% - Акцент6 59 3" xfId="19578"/>
    <cellStyle name="40% - Акцент6 59 3 2" xfId="19579"/>
    <cellStyle name="40% - Акцент6 59 3 2 2" xfId="19580"/>
    <cellStyle name="40% - Акцент6 59 3 3" xfId="19581"/>
    <cellStyle name="40% - Акцент6 59 4" xfId="19582"/>
    <cellStyle name="40% - Акцент6 59 4 2" xfId="19583"/>
    <cellStyle name="40% - Акцент6 59 5" xfId="19584"/>
    <cellStyle name="40% - Акцент6 6" xfId="19585"/>
    <cellStyle name="40% - Акцент6 6 2" xfId="19586"/>
    <cellStyle name="40% - Акцент6 6 2 2" xfId="19587"/>
    <cellStyle name="40% - Акцент6 6 2 2 2" xfId="19588"/>
    <cellStyle name="40% - Акцент6 6 2 2 2 2" xfId="19589"/>
    <cellStyle name="40% - Акцент6 6 2 2 3" xfId="19590"/>
    <cellStyle name="40% - Акцент6 6 2 3" xfId="19591"/>
    <cellStyle name="40% - Акцент6 6 2 3 2" xfId="19592"/>
    <cellStyle name="40% - Акцент6 6 2 3 2 2" xfId="19593"/>
    <cellStyle name="40% - Акцент6 6 2 3 3" xfId="19594"/>
    <cellStyle name="40% - Акцент6 6 2 4" xfId="19595"/>
    <cellStyle name="40% - Акцент6 6 2 4 2" xfId="19596"/>
    <cellStyle name="40% - Акцент6 6 2 5" xfId="19597"/>
    <cellStyle name="40% - Акцент6 6 3" xfId="19598"/>
    <cellStyle name="40% - Акцент6 6 3 2" xfId="19599"/>
    <cellStyle name="40% - Акцент6 6 3 2 2" xfId="19600"/>
    <cellStyle name="40% - Акцент6 6 3 2 2 2" xfId="19601"/>
    <cellStyle name="40% - Акцент6 6 3 2 3" xfId="19602"/>
    <cellStyle name="40% - Акцент6 6 3 3" xfId="19603"/>
    <cellStyle name="40% - Акцент6 6 3 3 2" xfId="19604"/>
    <cellStyle name="40% - Акцент6 6 3 3 2 2" xfId="19605"/>
    <cellStyle name="40% - Акцент6 6 3 3 3" xfId="19606"/>
    <cellStyle name="40% - Акцент6 6 3 4" xfId="19607"/>
    <cellStyle name="40% - Акцент6 6 3 4 2" xfId="19608"/>
    <cellStyle name="40% - Акцент6 6 3 5" xfId="19609"/>
    <cellStyle name="40% - Акцент6 6 4" xfId="19610"/>
    <cellStyle name="40% - Акцент6 6 4 2" xfId="19611"/>
    <cellStyle name="40% - Акцент6 6 4 2 2" xfId="19612"/>
    <cellStyle name="40% - Акцент6 6 4 2 2 2" xfId="19613"/>
    <cellStyle name="40% - Акцент6 6 4 2 3" xfId="19614"/>
    <cellStyle name="40% - Акцент6 6 4 3" xfId="19615"/>
    <cellStyle name="40% - Акцент6 6 4 3 2" xfId="19616"/>
    <cellStyle name="40% - Акцент6 6 4 3 2 2" xfId="19617"/>
    <cellStyle name="40% - Акцент6 6 4 3 3" xfId="19618"/>
    <cellStyle name="40% - Акцент6 6 4 4" xfId="19619"/>
    <cellStyle name="40% - Акцент6 6 4 4 2" xfId="19620"/>
    <cellStyle name="40% - Акцент6 6 4 5" xfId="19621"/>
    <cellStyle name="40% - Акцент6 6 5" xfId="19622"/>
    <cellStyle name="40% - Акцент6 6 5 2" xfId="19623"/>
    <cellStyle name="40% - Акцент6 6 5 2 2" xfId="19624"/>
    <cellStyle name="40% - Акцент6 6 5 2 2 2" xfId="19625"/>
    <cellStyle name="40% - Акцент6 6 5 2 3" xfId="19626"/>
    <cellStyle name="40% - Акцент6 6 5 3" xfId="19627"/>
    <cellStyle name="40% - Акцент6 6 5 3 2" xfId="19628"/>
    <cellStyle name="40% - Акцент6 6 5 3 2 2" xfId="19629"/>
    <cellStyle name="40% - Акцент6 6 5 3 3" xfId="19630"/>
    <cellStyle name="40% - Акцент6 6 5 4" xfId="19631"/>
    <cellStyle name="40% - Акцент6 6 5 4 2" xfId="19632"/>
    <cellStyle name="40% - Акцент6 6 5 5" xfId="19633"/>
    <cellStyle name="40% - Акцент6 6 6" xfId="19634"/>
    <cellStyle name="40% - Акцент6 6 6 2" xfId="19635"/>
    <cellStyle name="40% - Акцент6 6 6 2 2" xfId="19636"/>
    <cellStyle name="40% - Акцент6 6 6 3" xfId="19637"/>
    <cellStyle name="40% - Акцент6 6 7" xfId="19638"/>
    <cellStyle name="40% - Акцент6 6 7 2" xfId="19639"/>
    <cellStyle name="40% - Акцент6 6 7 2 2" xfId="19640"/>
    <cellStyle name="40% - Акцент6 6 7 3" xfId="19641"/>
    <cellStyle name="40% - Акцент6 6 8" xfId="19642"/>
    <cellStyle name="40% - Акцент6 6 8 2" xfId="19643"/>
    <cellStyle name="40% - Акцент6 6 9" xfId="19644"/>
    <cellStyle name="40% - Акцент6 60" xfId="19645"/>
    <cellStyle name="40% - Акцент6 60 2" xfId="19646"/>
    <cellStyle name="40% - Акцент6 60 2 2" xfId="19647"/>
    <cellStyle name="40% - Акцент6 60 2 2 2" xfId="19648"/>
    <cellStyle name="40% - Акцент6 60 2 3" xfId="19649"/>
    <cellStyle name="40% - Акцент6 60 3" xfId="19650"/>
    <cellStyle name="40% - Акцент6 60 3 2" xfId="19651"/>
    <cellStyle name="40% - Акцент6 60 3 2 2" xfId="19652"/>
    <cellStyle name="40% - Акцент6 60 3 3" xfId="19653"/>
    <cellStyle name="40% - Акцент6 60 4" xfId="19654"/>
    <cellStyle name="40% - Акцент6 60 4 2" xfId="19655"/>
    <cellStyle name="40% - Акцент6 60 5" xfId="19656"/>
    <cellStyle name="40% - Акцент6 61" xfId="19657"/>
    <cellStyle name="40% - Акцент6 61 2" xfId="19658"/>
    <cellStyle name="40% - Акцент6 61 2 2" xfId="19659"/>
    <cellStyle name="40% - Акцент6 61 2 2 2" xfId="19660"/>
    <cellStyle name="40% - Акцент6 61 2 3" xfId="19661"/>
    <cellStyle name="40% - Акцент6 61 3" xfId="19662"/>
    <cellStyle name="40% - Акцент6 61 3 2" xfId="19663"/>
    <cellStyle name="40% - Акцент6 61 3 2 2" xfId="19664"/>
    <cellStyle name="40% - Акцент6 61 3 3" xfId="19665"/>
    <cellStyle name="40% - Акцент6 61 4" xfId="19666"/>
    <cellStyle name="40% - Акцент6 61 4 2" xfId="19667"/>
    <cellStyle name="40% - Акцент6 61 5" xfId="19668"/>
    <cellStyle name="40% - Акцент6 62" xfId="19669"/>
    <cellStyle name="40% - Акцент6 62 2" xfId="19670"/>
    <cellStyle name="40% - Акцент6 62 2 2" xfId="19671"/>
    <cellStyle name="40% - Акцент6 62 2 2 2" xfId="19672"/>
    <cellStyle name="40% - Акцент6 62 2 3" xfId="19673"/>
    <cellStyle name="40% - Акцент6 62 3" xfId="19674"/>
    <cellStyle name="40% - Акцент6 62 3 2" xfId="19675"/>
    <cellStyle name="40% - Акцент6 62 3 2 2" xfId="19676"/>
    <cellStyle name="40% - Акцент6 62 3 3" xfId="19677"/>
    <cellStyle name="40% - Акцент6 62 4" xfId="19678"/>
    <cellStyle name="40% - Акцент6 62 4 2" xfId="19679"/>
    <cellStyle name="40% - Акцент6 62 5" xfId="19680"/>
    <cellStyle name="40% - Акцент6 63" xfId="19681"/>
    <cellStyle name="40% - Акцент6 63 2" xfId="19682"/>
    <cellStyle name="40% - Акцент6 63 2 2" xfId="19683"/>
    <cellStyle name="40% - Акцент6 63 2 2 2" xfId="19684"/>
    <cellStyle name="40% - Акцент6 63 2 3" xfId="19685"/>
    <cellStyle name="40% - Акцент6 63 3" xfId="19686"/>
    <cellStyle name="40% - Акцент6 63 3 2" xfId="19687"/>
    <cellStyle name="40% - Акцент6 63 3 2 2" xfId="19688"/>
    <cellStyle name="40% - Акцент6 63 3 3" xfId="19689"/>
    <cellStyle name="40% - Акцент6 63 4" xfId="19690"/>
    <cellStyle name="40% - Акцент6 63 4 2" xfId="19691"/>
    <cellStyle name="40% - Акцент6 63 5" xfId="19692"/>
    <cellStyle name="40% - Акцент6 64" xfId="19693"/>
    <cellStyle name="40% - Акцент6 64 2" xfId="19694"/>
    <cellStyle name="40% - Акцент6 64 2 2" xfId="19695"/>
    <cellStyle name="40% - Акцент6 64 2 2 2" xfId="19696"/>
    <cellStyle name="40% - Акцент6 64 2 3" xfId="19697"/>
    <cellStyle name="40% - Акцент6 64 3" xfId="19698"/>
    <cellStyle name="40% - Акцент6 64 3 2" xfId="19699"/>
    <cellStyle name="40% - Акцент6 64 3 2 2" xfId="19700"/>
    <cellStyle name="40% - Акцент6 64 3 3" xfId="19701"/>
    <cellStyle name="40% - Акцент6 64 4" xfId="19702"/>
    <cellStyle name="40% - Акцент6 64 4 2" xfId="19703"/>
    <cellStyle name="40% - Акцент6 64 5" xfId="19704"/>
    <cellStyle name="40% - Акцент6 65" xfId="19705"/>
    <cellStyle name="40% - Акцент6 65 2" xfId="19706"/>
    <cellStyle name="40% - Акцент6 65 2 2" xfId="19707"/>
    <cellStyle name="40% - Акцент6 65 2 2 2" xfId="19708"/>
    <cellStyle name="40% - Акцент6 65 2 3" xfId="19709"/>
    <cellStyle name="40% - Акцент6 65 3" xfId="19710"/>
    <cellStyle name="40% - Акцент6 65 3 2" xfId="19711"/>
    <cellStyle name="40% - Акцент6 65 3 2 2" xfId="19712"/>
    <cellStyle name="40% - Акцент6 65 3 3" xfId="19713"/>
    <cellStyle name="40% - Акцент6 65 4" xfId="19714"/>
    <cellStyle name="40% - Акцент6 65 4 2" xfId="19715"/>
    <cellStyle name="40% - Акцент6 65 5" xfId="19716"/>
    <cellStyle name="40% - Акцент6 66" xfId="19717"/>
    <cellStyle name="40% - Акцент6 66 2" xfId="19718"/>
    <cellStyle name="40% - Акцент6 66 2 2" xfId="19719"/>
    <cellStyle name="40% - Акцент6 66 2 2 2" xfId="19720"/>
    <cellStyle name="40% - Акцент6 66 2 3" xfId="19721"/>
    <cellStyle name="40% - Акцент6 66 3" xfId="19722"/>
    <cellStyle name="40% - Акцент6 66 3 2" xfId="19723"/>
    <cellStyle name="40% - Акцент6 66 3 2 2" xfId="19724"/>
    <cellStyle name="40% - Акцент6 66 3 3" xfId="19725"/>
    <cellStyle name="40% - Акцент6 66 4" xfId="19726"/>
    <cellStyle name="40% - Акцент6 66 4 2" xfId="19727"/>
    <cellStyle name="40% - Акцент6 66 5" xfId="19728"/>
    <cellStyle name="40% - Акцент6 67" xfId="19729"/>
    <cellStyle name="40% - Акцент6 67 2" xfId="19730"/>
    <cellStyle name="40% - Акцент6 67 2 2" xfId="19731"/>
    <cellStyle name="40% - Акцент6 67 2 2 2" xfId="19732"/>
    <cellStyle name="40% - Акцент6 67 2 3" xfId="19733"/>
    <cellStyle name="40% - Акцент6 67 3" xfId="19734"/>
    <cellStyle name="40% - Акцент6 67 3 2" xfId="19735"/>
    <cellStyle name="40% - Акцент6 67 3 2 2" xfId="19736"/>
    <cellStyle name="40% - Акцент6 67 3 3" xfId="19737"/>
    <cellStyle name="40% - Акцент6 67 4" xfId="19738"/>
    <cellStyle name="40% - Акцент6 67 4 2" xfId="19739"/>
    <cellStyle name="40% - Акцент6 67 5" xfId="19740"/>
    <cellStyle name="40% - Акцент6 68" xfId="19741"/>
    <cellStyle name="40% - Акцент6 68 2" xfId="19742"/>
    <cellStyle name="40% - Акцент6 68 2 2" xfId="19743"/>
    <cellStyle name="40% - Акцент6 68 2 2 2" xfId="19744"/>
    <cellStyle name="40% - Акцент6 68 2 3" xfId="19745"/>
    <cellStyle name="40% - Акцент6 68 3" xfId="19746"/>
    <cellStyle name="40% - Акцент6 68 3 2" xfId="19747"/>
    <cellStyle name="40% - Акцент6 68 3 2 2" xfId="19748"/>
    <cellStyle name="40% - Акцент6 68 3 3" xfId="19749"/>
    <cellStyle name="40% - Акцент6 68 4" xfId="19750"/>
    <cellStyle name="40% - Акцент6 68 4 2" xfId="19751"/>
    <cellStyle name="40% - Акцент6 68 5" xfId="19752"/>
    <cellStyle name="40% - Акцент6 69" xfId="19753"/>
    <cellStyle name="40% - Акцент6 69 2" xfId="19754"/>
    <cellStyle name="40% - Акцент6 69 2 2" xfId="19755"/>
    <cellStyle name="40% - Акцент6 69 2 2 2" xfId="19756"/>
    <cellStyle name="40% - Акцент6 69 2 3" xfId="19757"/>
    <cellStyle name="40% - Акцент6 69 3" xfId="19758"/>
    <cellStyle name="40% - Акцент6 69 3 2" xfId="19759"/>
    <cellStyle name="40% - Акцент6 69 3 2 2" xfId="19760"/>
    <cellStyle name="40% - Акцент6 69 3 3" xfId="19761"/>
    <cellStyle name="40% - Акцент6 69 4" xfId="19762"/>
    <cellStyle name="40% - Акцент6 69 4 2" xfId="19763"/>
    <cellStyle name="40% - Акцент6 69 5" xfId="19764"/>
    <cellStyle name="40% - Акцент6 7" xfId="19765"/>
    <cellStyle name="40% - Акцент6 7 2" xfId="19766"/>
    <cellStyle name="40% - Акцент6 7 2 2" xfId="19767"/>
    <cellStyle name="40% - Акцент6 7 2 2 2" xfId="19768"/>
    <cellStyle name="40% - Акцент6 7 2 2 2 2" xfId="19769"/>
    <cellStyle name="40% - Акцент6 7 2 2 3" xfId="19770"/>
    <cellStyle name="40% - Акцент6 7 2 3" xfId="19771"/>
    <cellStyle name="40% - Акцент6 7 2 3 2" xfId="19772"/>
    <cellStyle name="40% - Акцент6 7 2 3 2 2" xfId="19773"/>
    <cellStyle name="40% - Акцент6 7 2 3 3" xfId="19774"/>
    <cellStyle name="40% - Акцент6 7 2 4" xfId="19775"/>
    <cellStyle name="40% - Акцент6 7 2 4 2" xfId="19776"/>
    <cellStyle name="40% - Акцент6 7 2 5" xfId="19777"/>
    <cellStyle name="40% - Акцент6 7 3" xfId="19778"/>
    <cellStyle name="40% - Акцент6 7 3 2" xfId="19779"/>
    <cellStyle name="40% - Акцент6 7 3 2 2" xfId="19780"/>
    <cellStyle name="40% - Акцент6 7 3 2 2 2" xfId="19781"/>
    <cellStyle name="40% - Акцент6 7 3 2 3" xfId="19782"/>
    <cellStyle name="40% - Акцент6 7 3 3" xfId="19783"/>
    <cellStyle name="40% - Акцент6 7 3 3 2" xfId="19784"/>
    <cellStyle name="40% - Акцент6 7 3 3 2 2" xfId="19785"/>
    <cellStyle name="40% - Акцент6 7 3 3 3" xfId="19786"/>
    <cellStyle name="40% - Акцент6 7 3 4" xfId="19787"/>
    <cellStyle name="40% - Акцент6 7 3 4 2" xfId="19788"/>
    <cellStyle name="40% - Акцент6 7 3 5" xfId="19789"/>
    <cellStyle name="40% - Акцент6 7 4" xfId="19790"/>
    <cellStyle name="40% - Акцент6 7 4 2" xfId="19791"/>
    <cellStyle name="40% - Акцент6 7 4 2 2" xfId="19792"/>
    <cellStyle name="40% - Акцент6 7 4 2 2 2" xfId="19793"/>
    <cellStyle name="40% - Акцент6 7 4 2 3" xfId="19794"/>
    <cellStyle name="40% - Акцент6 7 4 3" xfId="19795"/>
    <cellStyle name="40% - Акцент6 7 4 3 2" xfId="19796"/>
    <cellStyle name="40% - Акцент6 7 4 3 2 2" xfId="19797"/>
    <cellStyle name="40% - Акцент6 7 4 3 3" xfId="19798"/>
    <cellStyle name="40% - Акцент6 7 4 4" xfId="19799"/>
    <cellStyle name="40% - Акцент6 7 4 4 2" xfId="19800"/>
    <cellStyle name="40% - Акцент6 7 4 5" xfId="19801"/>
    <cellStyle name="40% - Акцент6 7 5" xfId="19802"/>
    <cellStyle name="40% - Акцент6 7 5 2" xfId="19803"/>
    <cellStyle name="40% - Акцент6 7 5 2 2" xfId="19804"/>
    <cellStyle name="40% - Акцент6 7 5 2 2 2" xfId="19805"/>
    <cellStyle name="40% - Акцент6 7 5 2 3" xfId="19806"/>
    <cellStyle name="40% - Акцент6 7 5 3" xfId="19807"/>
    <cellStyle name="40% - Акцент6 7 5 3 2" xfId="19808"/>
    <cellStyle name="40% - Акцент6 7 5 3 2 2" xfId="19809"/>
    <cellStyle name="40% - Акцент6 7 5 3 3" xfId="19810"/>
    <cellStyle name="40% - Акцент6 7 5 4" xfId="19811"/>
    <cellStyle name="40% - Акцент6 7 5 4 2" xfId="19812"/>
    <cellStyle name="40% - Акцент6 7 5 5" xfId="19813"/>
    <cellStyle name="40% - Акцент6 7 6" xfId="19814"/>
    <cellStyle name="40% - Акцент6 7 6 2" xfId="19815"/>
    <cellStyle name="40% - Акцент6 7 6 2 2" xfId="19816"/>
    <cellStyle name="40% - Акцент6 7 6 3" xfId="19817"/>
    <cellStyle name="40% - Акцент6 7 7" xfId="19818"/>
    <cellStyle name="40% - Акцент6 7 7 2" xfId="19819"/>
    <cellStyle name="40% - Акцент6 7 7 2 2" xfId="19820"/>
    <cellStyle name="40% - Акцент6 7 7 3" xfId="19821"/>
    <cellStyle name="40% - Акцент6 7 8" xfId="19822"/>
    <cellStyle name="40% - Акцент6 7 8 2" xfId="19823"/>
    <cellStyle name="40% - Акцент6 7 9" xfId="19824"/>
    <cellStyle name="40% - Акцент6 70" xfId="19825"/>
    <cellStyle name="40% - Акцент6 70 2" xfId="19826"/>
    <cellStyle name="40% - Акцент6 70 2 2" xfId="19827"/>
    <cellStyle name="40% - Акцент6 70 2 2 2" xfId="19828"/>
    <cellStyle name="40% - Акцент6 70 2 3" xfId="19829"/>
    <cellStyle name="40% - Акцент6 70 3" xfId="19830"/>
    <cellStyle name="40% - Акцент6 70 3 2" xfId="19831"/>
    <cellStyle name="40% - Акцент6 70 3 2 2" xfId="19832"/>
    <cellStyle name="40% - Акцент6 70 3 3" xfId="19833"/>
    <cellStyle name="40% - Акцент6 70 4" xfId="19834"/>
    <cellStyle name="40% - Акцент6 70 4 2" xfId="19835"/>
    <cellStyle name="40% - Акцент6 70 5" xfId="19836"/>
    <cellStyle name="40% - Акцент6 71" xfId="19837"/>
    <cellStyle name="40% - Акцент6 71 2" xfId="19838"/>
    <cellStyle name="40% - Акцент6 71 2 2" xfId="19839"/>
    <cellStyle name="40% - Акцент6 71 2 2 2" xfId="19840"/>
    <cellStyle name="40% - Акцент6 71 2 3" xfId="19841"/>
    <cellStyle name="40% - Акцент6 71 3" xfId="19842"/>
    <cellStyle name="40% - Акцент6 71 3 2" xfId="19843"/>
    <cellStyle name="40% - Акцент6 71 3 2 2" xfId="19844"/>
    <cellStyle name="40% - Акцент6 71 3 3" xfId="19845"/>
    <cellStyle name="40% - Акцент6 71 4" xfId="19846"/>
    <cellStyle name="40% - Акцент6 71 4 2" xfId="19847"/>
    <cellStyle name="40% - Акцент6 71 5" xfId="19848"/>
    <cellStyle name="40% - Акцент6 72" xfId="19849"/>
    <cellStyle name="40% - Акцент6 72 2" xfId="19850"/>
    <cellStyle name="40% - Акцент6 72 2 2" xfId="19851"/>
    <cellStyle name="40% - Акцент6 72 2 2 2" xfId="19852"/>
    <cellStyle name="40% - Акцент6 72 2 3" xfId="19853"/>
    <cellStyle name="40% - Акцент6 72 3" xfId="19854"/>
    <cellStyle name="40% - Акцент6 72 3 2" xfId="19855"/>
    <cellStyle name="40% - Акцент6 72 3 2 2" xfId="19856"/>
    <cellStyle name="40% - Акцент6 72 3 3" xfId="19857"/>
    <cellStyle name="40% - Акцент6 72 4" xfId="19858"/>
    <cellStyle name="40% - Акцент6 72 4 2" xfId="19859"/>
    <cellStyle name="40% - Акцент6 72 5" xfId="19860"/>
    <cellStyle name="40% - Акцент6 73" xfId="19861"/>
    <cellStyle name="40% - Акцент6 73 2" xfId="19862"/>
    <cellStyle name="40% - Акцент6 73 2 2" xfId="19863"/>
    <cellStyle name="40% - Акцент6 73 2 2 2" xfId="19864"/>
    <cellStyle name="40% - Акцент6 73 2 3" xfId="19865"/>
    <cellStyle name="40% - Акцент6 73 3" xfId="19866"/>
    <cellStyle name="40% - Акцент6 73 3 2" xfId="19867"/>
    <cellStyle name="40% - Акцент6 73 3 2 2" xfId="19868"/>
    <cellStyle name="40% - Акцент6 73 3 3" xfId="19869"/>
    <cellStyle name="40% - Акцент6 73 4" xfId="19870"/>
    <cellStyle name="40% - Акцент6 73 4 2" xfId="19871"/>
    <cellStyle name="40% - Акцент6 73 5" xfId="19872"/>
    <cellStyle name="40% - Акцент6 74" xfId="19873"/>
    <cellStyle name="40% - Акцент6 74 2" xfId="19874"/>
    <cellStyle name="40% - Акцент6 74 2 2" xfId="19875"/>
    <cellStyle name="40% - Акцент6 74 2 2 2" xfId="19876"/>
    <cellStyle name="40% - Акцент6 74 2 3" xfId="19877"/>
    <cellStyle name="40% - Акцент6 74 3" xfId="19878"/>
    <cellStyle name="40% - Акцент6 74 3 2" xfId="19879"/>
    <cellStyle name="40% - Акцент6 74 3 2 2" xfId="19880"/>
    <cellStyle name="40% - Акцент6 74 3 3" xfId="19881"/>
    <cellStyle name="40% - Акцент6 74 4" xfId="19882"/>
    <cellStyle name="40% - Акцент6 74 4 2" xfId="19883"/>
    <cellStyle name="40% - Акцент6 74 5" xfId="19884"/>
    <cellStyle name="40% - Акцент6 75" xfId="19885"/>
    <cellStyle name="40% - Акцент6 75 2" xfId="19886"/>
    <cellStyle name="40% - Акцент6 75 2 2" xfId="19887"/>
    <cellStyle name="40% - Акцент6 75 2 2 2" xfId="19888"/>
    <cellStyle name="40% - Акцент6 75 2 3" xfId="19889"/>
    <cellStyle name="40% - Акцент6 75 3" xfId="19890"/>
    <cellStyle name="40% - Акцент6 75 3 2" xfId="19891"/>
    <cellStyle name="40% - Акцент6 75 3 2 2" xfId="19892"/>
    <cellStyle name="40% - Акцент6 75 3 3" xfId="19893"/>
    <cellStyle name="40% - Акцент6 75 4" xfId="19894"/>
    <cellStyle name="40% - Акцент6 75 4 2" xfId="19895"/>
    <cellStyle name="40% - Акцент6 75 5" xfId="19896"/>
    <cellStyle name="40% - Акцент6 76" xfId="19897"/>
    <cellStyle name="40% - Акцент6 76 2" xfId="19898"/>
    <cellStyle name="40% - Акцент6 76 2 2" xfId="19899"/>
    <cellStyle name="40% - Акцент6 76 2 2 2" xfId="19900"/>
    <cellStyle name="40% - Акцент6 76 2 3" xfId="19901"/>
    <cellStyle name="40% - Акцент6 76 3" xfId="19902"/>
    <cellStyle name="40% - Акцент6 76 3 2" xfId="19903"/>
    <cellStyle name="40% - Акцент6 76 3 2 2" xfId="19904"/>
    <cellStyle name="40% - Акцент6 76 3 3" xfId="19905"/>
    <cellStyle name="40% - Акцент6 76 4" xfId="19906"/>
    <cellStyle name="40% - Акцент6 76 4 2" xfId="19907"/>
    <cellStyle name="40% - Акцент6 76 5" xfId="19908"/>
    <cellStyle name="40% - Акцент6 77" xfId="19909"/>
    <cellStyle name="40% - Акцент6 77 2" xfId="19910"/>
    <cellStyle name="40% - Акцент6 77 2 2" xfId="19911"/>
    <cellStyle name="40% - Акцент6 77 2 2 2" xfId="19912"/>
    <cellStyle name="40% - Акцент6 77 2 3" xfId="19913"/>
    <cellStyle name="40% - Акцент6 77 3" xfId="19914"/>
    <cellStyle name="40% - Акцент6 77 3 2" xfId="19915"/>
    <cellStyle name="40% - Акцент6 77 3 2 2" xfId="19916"/>
    <cellStyle name="40% - Акцент6 77 3 3" xfId="19917"/>
    <cellStyle name="40% - Акцент6 77 4" xfId="19918"/>
    <cellStyle name="40% - Акцент6 77 4 2" xfId="19919"/>
    <cellStyle name="40% - Акцент6 77 5" xfId="19920"/>
    <cellStyle name="40% - Акцент6 78" xfId="19921"/>
    <cellStyle name="40% - Акцент6 78 2" xfId="19922"/>
    <cellStyle name="40% - Акцент6 78 2 2" xfId="19923"/>
    <cellStyle name="40% - Акцент6 78 2 2 2" xfId="19924"/>
    <cellStyle name="40% - Акцент6 78 2 3" xfId="19925"/>
    <cellStyle name="40% - Акцент6 78 3" xfId="19926"/>
    <cellStyle name="40% - Акцент6 78 3 2" xfId="19927"/>
    <cellStyle name="40% - Акцент6 78 3 2 2" xfId="19928"/>
    <cellStyle name="40% - Акцент6 78 3 3" xfId="19929"/>
    <cellStyle name="40% - Акцент6 78 4" xfId="19930"/>
    <cellStyle name="40% - Акцент6 78 4 2" xfId="19931"/>
    <cellStyle name="40% - Акцент6 78 5" xfId="19932"/>
    <cellStyle name="40% - Акцент6 79" xfId="19933"/>
    <cellStyle name="40% - Акцент6 79 2" xfId="19934"/>
    <cellStyle name="40% - Акцент6 79 2 2" xfId="19935"/>
    <cellStyle name="40% - Акцент6 79 2 2 2" xfId="19936"/>
    <cellStyle name="40% - Акцент6 79 2 3" xfId="19937"/>
    <cellStyle name="40% - Акцент6 79 3" xfId="19938"/>
    <cellStyle name="40% - Акцент6 79 3 2" xfId="19939"/>
    <cellStyle name="40% - Акцент6 79 3 2 2" xfId="19940"/>
    <cellStyle name="40% - Акцент6 79 3 3" xfId="19941"/>
    <cellStyle name="40% - Акцент6 79 4" xfId="19942"/>
    <cellStyle name="40% - Акцент6 79 4 2" xfId="19943"/>
    <cellStyle name="40% - Акцент6 79 5" xfId="19944"/>
    <cellStyle name="40% - Акцент6 8" xfId="19945"/>
    <cellStyle name="40% - Акцент6 8 2" xfId="19946"/>
    <cellStyle name="40% - Акцент6 8 2 2" xfId="19947"/>
    <cellStyle name="40% - Акцент6 8 2 2 2" xfId="19948"/>
    <cellStyle name="40% - Акцент6 8 2 2 2 2" xfId="19949"/>
    <cellStyle name="40% - Акцент6 8 2 2 3" xfId="19950"/>
    <cellStyle name="40% - Акцент6 8 2 3" xfId="19951"/>
    <cellStyle name="40% - Акцент6 8 2 3 2" xfId="19952"/>
    <cellStyle name="40% - Акцент6 8 2 3 2 2" xfId="19953"/>
    <cellStyle name="40% - Акцент6 8 2 3 3" xfId="19954"/>
    <cellStyle name="40% - Акцент6 8 2 4" xfId="19955"/>
    <cellStyle name="40% - Акцент6 8 2 4 2" xfId="19956"/>
    <cellStyle name="40% - Акцент6 8 2 5" xfId="19957"/>
    <cellStyle name="40% - Акцент6 8 3" xfId="19958"/>
    <cellStyle name="40% - Акцент6 8 3 2" xfId="19959"/>
    <cellStyle name="40% - Акцент6 8 3 2 2" xfId="19960"/>
    <cellStyle name="40% - Акцент6 8 3 2 2 2" xfId="19961"/>
    <cellStyle name="40% - Акцент6 8 3 2 3" xfId="19962"/>
    <cellStyle name="40% - Акцент6 8 3 3" xfId="19963"/>
    <cellStyle name="40% - Акцент6 8 3 3 2" xfId="19964"/>
    <cellStyle name="40% - Акцент6 8 3 3 2 2" xfId="19965"/>
    <cellStyle name="40% - Акцент6 8 3 3 3" xfId="19966"/>
    <cellStyle name="40% - Акцент6 8 3 4" xfId="19967"/>
    <cellStyle name="40% - Акцент6 8 3 4 2" xfId="19968"/>
    <cellStyle name="40% - Акцент6 8 3 5" xfId="19969"/>
    <cellStyle name="40% - Акцент6 8 4" xfId="19970"/>
    <cellStyle name="40% - Акцент6 8 4 2" xfId="19971"/>
    <cellStyle name="40% - Акцент6 8 4 2 2" xfId="19972"/>
    <cellStyle name="40% - Акцент6 8 4 2 2 2" xfId="19973"/>
    <cellStyle name="40% - Акцент6 8 4 2 3" xfId="19974"/>
    <cellStyle name="40% - Акцент6 8 4 3" xfId="19975"/>
    <cellStyle name="40% - Акцент6 8 4 3 2" xfId="19976"/>
    <cellStyle name="40% - Акцент6 8 4 3 2 2" xfId="19977"/>
    <cellStyle name="40% - Акцент6 8 4 3 3" xfId="19978"/>
    <cellStyle name="40% - Акцент6 8 4 4" xfId="19979"/>
    <cellStyle name="40% - Акцент6 8 4 4 2" xfId="19980"/>
    <cellStyle name="40% - Акцент6 8 4 5" xfId="19981"/>
    <cellStyle name="40% - Акцент6 8 5" xfId="19982"/>
    <cellStyle name="40% - Акцент6 8 5 2" xfId="19983"/>
    <cellStyle name="40% - Акцент6 8 5 2 2" xfId="19984"/>
    <cellStyle name="40% - Акцент6 8 5 2 2 2" xfId="19985"/>
    <cellStyle name="40% - Акцент6 8 5 2 3" xfId="19986"/>
    <cellStyle name="40% - Акцент6 8 5 3" xfId="19987"/>
    <cellStyle name="40% - Акцент6 8 5 3 2" xfId="19988"/>
    <cellStyle name="40% - Акцент6 8 5 3 2 2" xfId="19989"/>
    <cellStyle name="40% - Акцент6 8 5 3 3" xfId="19990"/>
    <cellStyle name="40% - Акцент6 8 5 4" xfId="19991"/>
    <cellStyle name="40% - Акцент6 8 5 4 2" xfId="19992"/>
    <cellStyle name="40% - Акцент6 8 5 5" xfId="19993"/>
    <cellStyle name="40% - Акцент6 8 6" xfId="19994"/>
    <cellStyle name="40% - Акцент6 8 6 2" xfId="19995"/>
    <cellStyle name="40% - Акцент6 8 6 2 2" xfId="19996"/>
    <cellStyle name="40% - Акцент6 8 6 3" xfId="19997"/>
    <cellStyle name="40% - Акцент6 8 7" xfId="19998"/>
    <cellStyle name="40% - Акцент6 8 7 2" xfId="19999"/>
    <cellStyle name="40% - Акцент6 8 7 2 2" xfId="20000"/>
    <cellStyle name="40% - Акцент6 8 7 3" xfId="20001"/>
    <cellStyle name="40% - Акцент6 8 8" xfId="20002"/>
    <cellStyle name="40% - Акцент6 8 8 2" xfId="20003"/>
    <cellStyle name="40% - Акцент6 8 9" xfId="20004"/>
    <cellStyle name="40% - Акцент6 80" xfId="20005"/>
    <cellStyle name="40% - Акцент6 80 2" xfId="20006"/>
    <cellStyle name="40% - Акцент6 80 2 2" xfId="20007"/>
    <cellStyle name="40% - Акцент6 80 2 2 2" xfId="20008"/>
    <cellStyle name="40% - Акцент6 80 2 3" xfId="20009"/>
    <cellStyle name="40% - Акцент6 80 3" xfId="20010"/>
    <cellStyle name="40% - Акцент6 80 3 2" xfId="20011"/>
    <cellStyle name="40% - Акцент6 80 3 2 2" xfId="20012"/>
    <cellStyle name="40% - Акцент6 80 3 3" xfId="20013"/>
    <cellStyle name="40% - Акцент6 80 4" xfId="20014"/>
    <cellStyle name="40% - Акцент6 80 4 2" xfId="20015"/>
    <cellStyle name="40% - Акцент6 80 5" xfId="20016"/>
    <cellStyle name="40% - Акцент6 81" xfId="20017"/>
    <cellStyle name="40% - Акцент6 81 2" xfId="20018"/>
    <cellStyle name="40% - Акцент6 81 2 2" xfId="20019"/>
    <cellStyle name="40% - Акцент6 81 2 2 2" xfId="20020"/>
    <cellStyle name="40% - Акцент6 81 2 3" xfId="20021"/>
    <cellStyle name="40% - Акцент6 81 3" xfId="20022"/>
    <cellStyle name="40% - Акцент6 81 3 2" xfId="20023"/>
    <cellStyle name="40% - Акцент6 81 3 2 2" xfId="20024"/>
    <cellStyle name="40% - Акцент6 81 3 3" xfId="20025"/>
    <cellStyle name="40% - Акцент6 81 4" xfId="20026"/>
    <cellStyle name="40% - Акцент6 81 4 2" xfId="20027"/>
    <cellStyle name="40% - Акцент6 81 5" xfId="20028"/>
    <cellStyle name="40% - Акцент6 82" xfId="20029"/>
    <cellStyle name="40% - Акцент6 82 2" xfId="20030"/>
    <cellStyle name="40% - Акцент6 82 2 2" xfId="20031"/>
    <cellStyle name="40% - Акцент6 82 2 2 2" xfId="20032"/>
    <cellStyle name="40% - Акцент6 82 2 3" xfId="20033"/>
    <cellStyle name="40% - Акцент6 82 3" xfId="20034"/>
    <cellStyle name="40% - Акцент6 82 3 2" xfId="20035"/>
    <cellStyle name="40% - Акцент6 82 3 2 2" xfId="20036"/>
    <cellStyle name="40% - Акцент6 82 3 3" xfId="20037"/>
    <cellStyle name="40% - Акцент6 82 4" xfId="20038"/>
    <cellStyle name="40% - Акцент6 82 4 2" xfId="20039"/>
    <cellStyle name="40% - Акцент6 82 5" xfId="20040"/>
    <cellStyle name="40% - Акцент6 83" xfId="20041"/>
    <cellStyle name="40% - Акцент6 83 2" xfId="20042"/>
    <cellStyle name="40% - Акцент6 83 2 2" xfId="20043"/>
    <cellStyle name="40% - Акцент6 83 2 2 2" xfId="20044"/>
    <cellStyle name="40% - Акцент6 83 2 3" xfId="20045"/>
    <cellStyle name="40% - Акцент6 83 3" xfId="20046"/>
    <cellStyle name="40% - Акцент6 83 3 2" xfId="20047"/>
    <cellStyle name="40% - Акцент6 83 3 2 2" xfId="20048"/>
    <cellStyle name="40% - Акцент6 83 3 3" xfId="20049"/>
    <cellStyle name="40% - Акцент6 83 4" xfId="20050"/>
    <cellStyle name="40% - Акцент6 83 4 2" xfId="20051"/>
    <cellStyle name="40% - Акцент6 83 5" xfId="20052"/>
    <cellStyle name="40% - Акцент6 84" xfId="20053"/>
    <cellStyle name="40% - Акцент6 84 2" xfId="20054"/>
    <cellStyle name="40% - Акцент6 84 2 2" xfId="20055"/>
    <cellStyle name="40% - Акцент6 84 2 2 2" xfId="20056"/>
    <cellStyle name="40% - Акцент6 84 2 3" xfId="20057"/>
    <cellStyle name="40% - Акцент6 84 3" xfId="20058"/>
    <cellStyle name="40% - Акцент6 84 3 2" xfId="20059"/>
    <cellStyle name="40% - Акцент6 84 3 2 2" xfId="20060"/>
    <cellStyle name="40% - Акцент6 84 3 3" xfId="20061"/>
    <cellStyle name="40% - Акцент6 84 4" xfId="20062"/>
    <cellStyle name="40% - Акцент6 84 4 2" xfId="20063"/>
    <cellStyle name="40% - Акцент6 84 5" xfId="20064"/>
    <cellStyle name="40% - Акцент6 85" xfId="20065"/>
    <cellStyle name="40% - Акцент6 85 2" xfId="20066"/>
    <cellStyle name="40% - Акцент6 85 2 2" xfId="20067"/>
    <cellStyle name="40% - Акцент6 85 2 2 2" xfId="20068"/>
    <cellStyle name="40% - Акцент6 85 2 3" xfId="20069"/>
    <cellStyle name="40% - Акцент6 85 3" xfId="20070"/>
    <cellStyle name="40% - Акцент6 85 3 2" xfId="20071"/>
    <cellStyle name="40% - Акцент6 85 3 2 2" xfId="20072"/>
    <cellStyle name="40% - Акцент6 85 3 3" xfId="20073"/>
    <cellStyle name="40% - Акцент6 85 4" xfId="20074"/>
    <cellStyle name="40% - Акцент6 85 4 2" xfId="20075"/>
    <cellStyle name="40% - Акцент6 85 5" xfId="20076"/>
    <cellStyle name="40% - Акцент6 86" xfId="20077"/>
    <cellStyle name="40% - Акцент6 86 2" xfId="20078"/>
    <cellStyle name="40% - Акцент6 86 2 2" xfId="20079"/>
    <cellStyle name="40% - Акцент6 86 2 2 2" xfId="20080"/>
    <cellStyle name="40% - Акцент6 86 2 3" xfId="20081"/>
    <cellStyle name="40% - Акцент6 86 3" xfId="20082"/>
    <cellStyle name="40% - Акцент6 86 3 2" xfId="20083"/>
    <cellStyle name="40% - Акцент6 86 3 2 2" xfId="20084"/>
    <cellStyle name="40% - Акцент6 86 3 3" xfId="20085"/>
    <cellStyle name="40% - Акцент6 86 4" xfId="20086"/>
    <cellStyle name="40% - Акцент6 86 4 2" xfId="20087"/>
    <cellStyle name="40% - Акцент6 86 5" xfId="20088"/>
    <cellStyle name="40% - Акцент6 87" xfId="20089"/>
    <cellStyle name="40% - Акцент6 87 2" xfId="20090"/>
    <cellStyle name="40% - Акцент6 87 2 2" xfId="20091"/>
    <cellStyle name="40% - Акцент6 87 2 2 2" xfId="20092"/>
    <cellStyle name="40% - Акцент6 87 2 3" xfId="20093"/>
    <cellStyle name="40% - Акцент6 87 3" xfId="20094"/>
    <cellStyle name="40% - Акцент6 87 3 2" xfId="20095"/>
    <cellStyle name="40% - Акцент6 87 3 2 2" xfId="20096"/>
    <cellStyle name="40% - Акцент6 87 3 3" xfId="20097"/>
    <cellStyle name="40% - Акцент6 87 4" xfId="20098"/>
    <cellStyle name="40% - Акцент6 87 4 2" xfId="20099"/>
    <cellStyle name="40% - Акцент6 87 5" xfId="20100"/>
    <cellStyle name="40% - Акцент6 88" xfId="20101"/>
    <cellStyle name="40% - Акцент6 88 2" xfId="20102"/>
    <cellStyle name="40% - Акцент6 88 2 2" xfId="20103"/>
    <cellStyle name="40% - Акцент6 88 3" xfId="20104"/>
    <cellStyle name="40% - Акцент6 89" xfId="20105"/>
    <cellStyle name="40% - Акцент6 89 2" xfId="20106"/>
    <cellStyle name="40% - Акцент6 89 2 2" xfId="20107"/>
    <cellStyle name="40% - Акцент6 89 3" xfId="20108"/>
    <cellStyle name="40% - Акцент6 9" xfId="20109"/>
    <cellStyle name="40% - Акцент6 9 2" xfId="20110"/>
    <cellStyle name="40% - Акцент6 9 2 2" xfId="20111"/>
    <cellStyle name="40% - Акцент6 9 2 2 2" xfId="20112"/>
    <cellStyle name="40% - Акцент6 9 2 2 2 2" xfId="20113"/>
    <cellStyle name="40% - Акцент6 9 2 2 3" xfId="20114"/>
    <cellStyle name="40% - Акцент6 9 2 3" xfId="20115"/>
    <cellStyle name="40% - Акцент6 9 2 3 2" xfId="20116"/>
    <cellStyle name="40% - Акцент6 9 2 3 2 2" xfId="20117"/>
    <cellStyle name="40% - Акцент6 9 2 3 3" xfId="20118"/>
    <cellStyle name="40% - Акцент6 9 2 4" xfId="20119"/>
    <cellStyle name="40% - Акцент6 9 2 4 2" xfId="20120"/>
    <cellStyle name="40% - Акцент6 9 2 5" xfId="20121"/>
    <cellStyle name="40% - Акцент6 9 3" xfId="20122"/>
    <cellStyle name="40% - Акцент6 9 3 2" xfId="20123"/>
    <cellStyle name="40% - Акцент6 9 3 2 2" xfId="20124"/>
    <cellStyle name="40% - Акцент6 9 3 2 2 2" xfId="20125"/>
    <cellStyle name="40% - Акцент6 9 3 2 3" xfId="20126"/>
    <cellStyle name="40% - Акцент6 9 3 3" xfId="20127"/>
    <cellStyle name="40% - Акцент6 9 3 3 2" xfId="20128"/>
    <cellStyle name="40% - Акцент6 9 3 3 2 2" xfId="20129"/>
    <cellStyle name="40% - Акцент6 9 3 3 3" xfId="20130"/>
    <cellStyle name="40% - Акцент6 9 3 4" xfId="20131"/>
    <cellStyle name="40% - Акцент6 9 3 4 2" xfId="20132"/>
    <cellStyle name="40% - Акцент6 9 3 5" xfId="20133"/>
    <cellStyle name="40% - Акцент6 9 4" xfId="20134"/>
    <cellStyle name="40% - Акцент6 9 4 2" xfId="20135"/>
    <cellStyle name="40% - Акцент6 9 4 2 2" xfId="20136"/>
    <cellStyle name="40% - Акцент6 9 4 2 2 2" xfId="20137"/>
    <cellStyle name="40% - Акцент6 9 4 2 3" xfId="20138"/>
    <cellStyle name="40% - Акцент6 9 4 3" xfId="20139"/>
    <cellStyle name="40% - Акцент6 9 4 3 2" xfId="20140"/>
    <cellStyle name="40% - Акцент6 9 4 3 2 2" xfId="20141"/>
    <cellStyle name="40% - Акцент6 9 4 3 3" xfId="20142"/>
    <cellStyle name="40% - Акцент6 9 4 4" xfId="20143"/>
    <cellStyle name="40% - Акцент6 9 4 4 2" xfId="20144"/>
    <cellStyle name="40% - Акцент6 9 4 5" xfId="20145"/>
    <cellStyle name="40% - Акцент6 9 5" xfId="20146"/>
    <cellStyle name="40% - Акцент6 9 5 2" xfId="20147"/>
    <cellStyle name="40% - Акцент6 9 5 2 2" xfId="20148"/>
    <cellStyle name="40% - Акцент6 9 5 2 2 2" xfId="20149"/>
    <cellStyle name="40% - Акцент6 9 5 2 3" xfId="20150"/>
    <cellStyle name="40% - Акцент6 9 5 3" xfId="20151"/>
    <cellStyle name="40% - Акцент6 9 5 3 2" xfId="20152"/>
    <cellStyle name="40% - Акцент6 9 5 3 2 2" xfId="20153"/>
    <cellStyle name="40% - Акцент6 9 5 3 3" xfId="20154"/>
    <cellStyle name="40% - Акцент6 9 5 4" xfId="20155"/>
    <cellStyle name="40% - Акцент6 9 5 4 2" xfId="20156"/>
    <cellStyle name="40% - Акцент6 9 5 5" xfId="20157"/>
    <cellStyle name="40% - Акцент6 9 6" xfId="20158"/>
    <cellStyle name="40% - Акцент6 9 6 2" xfId="20159"/>
    <cellStyle name="40% - Акцент6 9 6 2 2" xfId="20160"/>
    <cellStyle name="40% - Акцент6 9 6 3" xfId="20161"/>
    <cellStyle name="40% - Акцент6 9 7" xfId="20162"/>
    <cellStyle name="40% - Акцент6 9 7 2" xfId="20163"/>
    <cellStyle name="40% - Акцент6 9 7 2 2" xfId="20164"/>
    <cellStyle name="40% - Акцент6 9 7 3" xfId="20165"/>
    <cellStyle name="40% - Акцент6 9 8" xfId="20166"/>
    <cellStyle name="40% - Акцент6 9 8 2" xfId="20167"/>
    <cellStyle name="40% - Акцент6 9 9" xfId="20168"/>
    <cellStyle name="40% - Акцент6 90" xfId="20169"/>
    <cellStyle name="40% - Акцент6 90 2" xfId="20170"/>
    <cellStyle name="40% - Акцент6 90 2 2" xfId="20171"/>
    <cellStyle name="40% - Акцент6 90 3" xfId="20172"/>
    <cellStyle name="40% - Акцент6 91" xfId="20173"/>
    <cellStyle name="40% - Акцент6 91 2" xfId="20174"/>
    <cellStyle name="40% - Акцент6 91 2 2" xfId="20175"/>
    <cellStyle name="40% - Акцент6 91 3" xfId="20176"/>
    <cellStyle name="40% - Акцент6 92" xfId="20177"/>
    <cellStyle name="40% - Акцент6 92 2" xfId="20178"/>
    <cellStyle name="40% - Акцент6 92 2 2" xfId="20179"/>
    <cellStyle name="40% - Акцент6 92 3" xfId="20180"/>
    <cellStyle name="40% - Акцент6 93" xfId="20181"/>
    <cellStyle name="40% - Акцент6 93 2" xfId="20182"/>
    <cellStyle name="40% - Акцент6 93 2 2" xfId="20183"/>
    <cellStyle name="40% - Акцент6 93 3" xfId="20184"/>
    <cellStyle name="40% - Акцент6 94" xfId="20185"/>
    <cellStyle name="40% - Акцент6 94 2" xfId="20186"/>
    <cellStyle name="40% - Акцент6 94 2 2" xfId="20187"/>
    <cellStyle name="40% - Акцент6 94 3" xfId="20188"/>
    <cellStyle name="40% - Акцент6 95" xfId="20189"/>
    <cellStyle name="40% - Акцент6 95 2" xfId="20190"/>
    <cellStyle name="40% - Акцент6 95 2 2" xfId="20191"/>
    <cellStyle name="40% - Акцент6 95 3" xfId="20192"/>
    <cellStyle name="40% - Акцент6 96" xfId="20193"/>
    <cellStyle name="40% - Акцент6 96 2" xfId="20194"/>
    <cellStyle name="40% - Акцент6 96 2 2" xfId="20195"/>
    <cellStyle name="40% - Акцент6 96 3" xfId="20196"/>
    <cellStyle name="40% - Акцент6 97" xfId="20197"/>
    <cellStyle name="40% - Акцент6 97 2" xfId="20198"/>
    <cellStyle name="40% - Акцент6 97 2 2" xfId="20199"/>
    <cellStyle name="40% - Акцент6 97 3" xfId="20200"/>
    <cellStyle name="40% - Акцент6 98" xfId="20201"/>
    <cellStyle name="40% - Акцент6 98 2" xfId="20202"/>
    <cellStyle name="40% - Акцент6 98 2 2" xfId="20203"/>
    <cellStyle name="40% - Акцент6 98 3" xfId="20204"/>
    <cellStyle name="40% - Акцент6 99" xfId="20205"/>
    <cellStyle name="40% - Акцент6 99 2" xfId="20206"/>
    <cellStyle name="40% - Акцент6 99 2 2" xfId="20207"/>
    <cellStyle name="40% - Акцент6 99 3" xfId="20208"/>
    <cellStyle name="60% - Accent1" xfId="20209"/>
    <cellStyle name="60% - Accent2" xfId="20210"/>
    <cellStyle name="60% - Accent3" xfId="20211"/>
    <cellStyle name="60% - Accent4" xfId="20212"/>
    <cellStyle name="60% - Accent5" xfId="20213"/>
    <cellStyle name="60% - Accent6" xfId="20214"/>
    <cellStyle name="60% - Акцент1" xfId="20215" builtinId="32" customBuiltin="1"/>
    <cellStyle name="60% - Акцент1 10" xfId="20216"/>
    <cellStyle name="60% - Акцент1 100" xfId="20217"/>
    <cellStyle name="60% - Акцент1 101" xfId="20218"/>
    <cellStyle name="60% - Акцент1 102" xfId="20219"/>
    <cellStyle name="60% - Акцент1 103" xfId="20220"/>
    <cellStyle name="60% - Акцент1 104" xfId="20221"/>
    <cellStyle name="60% - Акцент1 105" xfId="20222"/>
    <cellStyle name="60% - Акцент1 106" xfId="20223"/>
    <cellStyle name="60% - Акцент1 107" xfId="20224"/>
    <cellStyle name="60% - Акцент1 108" xfId="20225"/>
    <cellStyle name="60% - Акцент1 109" xfId="20226"/>
    <cellStyle name="60% - Акцент1 11" xfId="20227"/>
    <cellStyle name="60% - Акцент1 110" xfId="20228"/>
    <cellStyle name="60% - Акцент1 111" xfId="20229"/>
    <cellStyle name="60% - Акцент1 112" xfId="20230"/>
    <cellStyle name="60% - Акцент1 113" xfId="20231"/>
    <cellStyle name="60% - Акцент1 12" xfId="20232"/>
    <cellStyle name="60% - Акцент1 13" xfId="20233"/>
    <cellStyle name="60% - Акцент1 14" xfId="20234"/>
    <cellStyle name="60% - Акцент1 15" xfId="20235"/>
    <cellStyle name="60% - Акцент1 16" xfId="20236"/>
    <cellStyle name="60% - Акцент1 17" xfId="20237"/>
    <cellStyle name="60% - Акцент1 18" xfId="20238"/>
    <cellStyle name="60% - Акцент1 19" xfId="20239"/>
    <cellStyle name="60% - Акцент1 2" xfId="20240"/>
    <cellStyle name="60% - Акцент1 2 2" xfId="20241"/>
    <cellStyle name="60% - Акцент1 2 3" xfId="20242"/>
    <cellStyle name="60% - Акцент1 2 4" xfId="20243"/>
    <cellStyle name="60% - Акцент1 2 5" xfId="20244"/>
    <cellStyle name="60% - Акцент1 20" xfId="20245"/>
    <cellStyle name="60% - Акцент1 21" xfId="20246"/>
    <cellStyle name="60% - Акцент1 22" xfId="20247"/>
    <cellStyle name="60% - Акцент1 23" xfId="20248"/>
    <cellStyle name="60% - Акцент1 24" xfId="20249"/>
    <cellStyle name="60% - Акцент1 25" xfId="20250"/>
    <cellStyle name="60% - Акцент1 26" xfId="20251"/>
    <cellStyle name="60% - Акцент1 27" xfId="20252"/>
    <cellStyle name="60% - Акцент1 28" xfId="20253"/>
    <cellStyle name="60% - Акцент1 29" xfId="20254"/>
    <cellStyle name="60% - Акцент1 3" xfId="20255"/>
    <cellStyle name="60% - Акцент1 3 2" xfId="20256"/>
    <cellStyle name="60% - Акцент1 3 3" xfId="20257"/>
    <cellStyle name="60% - Акцент1 3 4" xfId="20258"/>
    <cellStyle name="60% - Акцент1 3 5" xfId="20259"/>
    <cellStyle name="60% - Акцент1 30" xfId="20260"/>
    <cellStyle name="60% - Акцент1 31" xfId="20261"/>
    <cellStyle name="60% - Акцент1 32" xfId="20262"/>
    <cellStyle name="60% - Акцент1 33" xfId="20263"/>
    <cellStyle name="60% - Акцент1 34" xfId="20264"/>
    <cellStyle name="60% - Акцент1 35" xfId="20265"/>
    <cellStyle name="60% - Акцент1 36" xfId="20266"/>
    <cellStyle name="60% - Акцент1 37" xfId="20267"/>
    <cellStyle name="60% - Акцент1 38" xfId="20268"/>
    <cellStyle name="60% - Акцент1 39" xfId="20269"/>
    <cellStyle name="60% - Акцент1 4" xfId="20270"/>
    <cellStyle name="60% - Акцент1 4 2" xfId="20271"/>
    <cellStyle name="60% - Акцент1 4 3" xfId="20272"/>
    <cellStyle name="60% - Акцент1 4 4" xfId="20273"/>
    <cellStyle name="60% - Акцент1 4 5" xfId="20274"/>
    <cellStyle name="60% - Акцент1 40" xfId="20275"/>
    <cellStyle name="60% - Акцент1 41" xfId="20276"/>
    <cellStyle name="60% - Акцент1 42" xfId="20277"/>
    <cellStyle name="60% - Акцент1 43" xfId="20278"/>
    <cellStyle name="60% - Акцент1 44" xfId="20279"/>
    <cellStyle name="60% - Акцент1 45" xfId="20280"/>
    <cellStyle name="60% - Акцент1 46" xfId="20281"/>
    <cellStyle name="60% - Акцент1 47" xfId="20282"/>
    <cellStyle name="60% - Акцент1 48" xfId="20283"/>
    <cellStyle name="60% - Акцент1 49" xfId="20284"/>
    <cellStyle name="60% - Акцент1 5" xfId="20285"/>
    <cellStyle name="60% - Акцент1 5 2" xfId="20286"/>
    <cellStyle name="60% - Акцент1 5 3" xfId="20287"/>
    <cellStyle name="60% - Акцент1 5 4" xfId="20288"/>
    <cellStyle name="60% - Акцент1 5 5" xfId="20289"/>
    <cellStyle name="60% - Акцент1 50" xfId="20290"/>
    <cellStyle name="60% - Акцент1 51" xfId="20291"/>
    <cellStyle name="60% - Акцент1 52" xfId="20292"/>
    <cellStyle name="60% - Акцент1 53" xfId="20293"/>
    <cellStyle name="60% - Акцент1 54" xfId="20294"/>
    <cellStyle name="60% - Акцент1 55" xfId="20295"/>
    <cellStyle name="60% - Акцент1 56" xfId="20296"/>
    <cellStyle name="60% - Акцент1 57" xfId="20297"/>
    <cellStyle name="60% - Акцент1 58" xfId="20298"/>
    <cellStyle name="60% - Акцент1 59" xfId="20299"/>
    <cellStyle name="60% - Акцент1 6" xfId="20300"/>
    <cellStyle name="60% - Акцент1 6 2" xfId="20301"/>
    <cellStyle name="60% - Акцент1 6 3" xfId="20302"/>
    <cellStyle name="60% - Акцент1 6 4" xfId="20303"/>
    <cellStyle name="60% - Акцент1 6 5" xfId="20304"/>
    <cellStyle name="60% - Акцент1 60" xfId="20305"/>
    <cellStyle name="60% - Акцент1 61" xfId="20306"/>
    <cellStyle name="60% - Акцент1 62" xfId="20307"/>
    <cellStyle name="60% - Акцент1 63" xfId="20308"/>
    <cellStyle name="60% - Акцент1 64" xfId="20309"/>
    <cellStyle name="60% - Акцент1 65" xfId="20310"/>
    <cellStyle name="60% - Акцент1 66" xfId="20311"/>
    <cellStyle name="60% - Акцент1 67" xfId="20312"/>
    <cellStyle name="60% - Акцент1 68" xfId="20313"/>
    <cellStyle name="60% - Акцент1 69" xfId="20314"/>
    <cellStyle name="60% - Акцент1 7" xfId="20315"/>
    <cellStyle name="60% - Акцент1 7 2" xfId="20316"/>
    <cellStyle name="60% - Акцент1 7 3" xfId="20317"/>
    <cellStyle name="60% - Акцент1 7 4" xfId="20318"/>
    <cellStyle name="60% - Акцент1 7 5" xfId="20319"/>
    <cellStyle name="60% - Акцент1 70" xfId="20320"/>
    <cellStyle name="60% - Акцент1 71" xfId="20321"/>
    <cellStyle name="60% - Акцент1 72" xfId="20322"/>
    <cellStyle name="60% - Акцент1 73" xfId="20323"/>
    <cellStyle name="60% - Акцент1 74" xfId="20324"/>
    <cellStyle name="60% - Акцент1 75" xfId="20325"/>
    <cellStyle name="60% - Акцент1 76" xfId="20326"/>
    <cellStyle name="60% - Акцент1 77" xfId="20327"/>
    <cellStyle name="60% - Акцент1 78" xfId="20328"/>
    <cellStyle name="60% - Акцент1 79" xfId="20329"/>
    <cellStyle name="60% - Акцент1 8" xfId="20330"/>
    <cellStyle name="60% - Акцент1 8 2" xfId="20331"/>
    <cellStyle name="60% - Акцент1 8 3" xfId="20332"/>
    <cellStyle name="60% - Акцент1 8 4" xfId="20333"/>
    <cellStyle name="60% - Акцент1 8 5" xfId="20334"/>
    <cellStyle name="60% - Акцент1 80" xfId="20335"/>
    <cellStyle name="60% - Акцент1 81" xfId="20336"/>
    <cellStyle name="60% - Акцент1 82" xfId="20337"/>
    <cellStyle name="60% - Акцент1 83" xfId="20338"/>
    <cellStyle name="60% - Акцент1 84" xfId="20339"/>
    <cellStyle name="60% - Акцент1 85" xfId="20340"/>
    <cellStyle name="60% - Акцент1 86" xfId="20341"/>
    <cellStyle name="60% - Акцент1 87" xfId="20342"/>
    <cellStyle name="60% - Акцент1 88" xfId="20343"/>
    <cellStyle name="60% - Акцент1 89" xfId="20344"/>
    <cellStyle name="60% - Акцент1 9" xfId="20345"/>
    <cellStyle name="60% - Акцент1 9 2" xfId="20346"/>
    <cellStyle name="60% - Акцент1 9 3" xfId="20347"/>
    <cellStyle name="60% - Акцент1 9 4" xfId="20348"/>
    <cellStyle name="60% - Акцент1 9 5" xfId="20349"/>
    <cellStyle name="60% - Акцент1 90" xfId="20350"/>
    <cellStyle name="60% - Акцент1 91" xfId="20351"/>
    <cellStyle name="60% - Акцент1 92" xfId="20352"/>
    <cellStyle name="60% - Акцент1 93" xfId="20353"/>
    <cellStyle name="60% - Акцент1 94" xfId="20354"/>
    <cellStyle name="60% - Акцент1 95" xfId="20355"/>
    <cellStyle name="60% - Акцент1 96" xfId="20356"/>
    <cellStyle name="60% - Акцент1 97" xfId="20357"/>
    <cellStyle name="60% - Акцент1 98" xfId="20358"/>
    <cellStyle name="60% - Акцент1 99" xfId="20359"/>
    <cellStyle name="60% - Акцент2" xfId="20360" builtinId="36" customBuiltin="1"/>
    <cellStyle name="60% - Акцент2 10" xfId="20361"/>
    <cellStyle name="60% - Акцент2 100" xfId="20362"/>
    <cellStyle name="60% - Акцент2 101" xfId="20363"/>
    <cellStyle name="60% - Акцент2 102" xfId="20364"/>
    <cellStyle name="60% - Акцент2 103" xfId="20365"/>
    <cellStyle name="60% - Акцент2 104" xfId="20366"/>
    <cellStyle name="60% - Акцент2 105" xfId="20367"/>
    <cellStyle name="60% - Акцент2 106" xfId="20368"/>
    <cellStyle name="60% - Акцент2 107" xfId="20369"/>
    <cellStyle name="60% - Акцент2 108" xfId="20370"/>
    <cellStyle name="60% - Акцент2 109" xfId="20371"/>
    <cellStyle name="60% - Акцент2 11" xfId="20372"/>
    <cellStyle name="60% - Акцент2 110" xfId="20373"/>
    <cellStyle name="60% - Акцент2 111" xfId="20374"/>
    <cellStyle name="60% - Акцент2 112" xfId="20375"/>
    <cellStyle name="60% - Акцент2 113" xfId="20376"/>
    <cellStyle name="60% - Акцент2 12" xfId="20377"/>
    <cellStyle name="60% - Акцент2 13" xfId="20378"/>
    <cellStyle name="60% - Акцент2 14" xfId="20379"/>
    <cellStyle name="60% - Акцент2 15" xfId="20380"/>
    <cellStyle name="60% - Акцент2 16" xfId="20381"/>
    <cellStyle name="60% - Акцент2 17" xfId="20382"/>
    <cellStyle name="60% - Акцент2 18" xfId="20383"/>
    <cellStyle name="60% - Акцент2 19" xfId="20384"/>
    <cellStyle name="60% - Акцент2 2" xfId="20385"/>
    <cellStyle name="60% - Акцент2 2 2" xfId="20386"/>
    <cellStyle name="60% - Акцент2 2 3" xfId="20387"/>
    <cellStyle name="60% - Акцент2 2 4" xfId="20388"/>
    <cellStyle name="60% - Акцент2 2 5" xfId="20389"/>
    <cellStyle name="60% - Акцент2 20" xfId="20390"/>
    <cellStyle name="60% - Акцент2 21" xfId="20391"/>
    <cellStyle name="60% - Акцент2 22" xfId="20392"/>
    <cellStyle name="60% - Акцент2 23" xfId="20393"/>
    <cellStyle name="60% - Акцент2 24" xfId="20394"/>
    <cellStyle name="60% - Акцент2 25" xfId="20395"/>
    <cellStyle name="60% - Акцент2 26" xfId="20396"/>
    <cellStyle name="60% - Акцент2 27" xfId="20397"/>
    <cellStyle name="60% - Акцент2 28" xfId="20398"/>
    <cellStyle name="60% - Акцент2 29" xfId="20399"/>
    <cellStyle name="60% - Акцент2 3" xfId="20400"/>
    <cellStyle name="60% - Акцент2 3 2" xfId="20401"/>
    <cellStyle name="60% - Акцент2 3 3" xfId="20402"/>
    <cellStyle name="60% - Акцент2 3 4" xfId="20403"/>
    <cellStyle name="60% - Акцент2 3 5" xfId="20404"/>
    <cellStyle name="60% - Акцент2 30" xfId="20405"/>
    <cellStyle name="60% - Акцент2 31" xfId="20406"/>
    <cellStyle name="60% - Акцент2 32" xfId="20407"/>
    <cellStyle name="60% - Акцент2 33" xfId="20408"/>
    <cellStyle name="60% - Акцент2 34" xfId="20409"/>
    <cellStyle name="60% - Акцент2 35" xfId="20410"/>
    <cellStyle name="60% - Акцент2 36" xfId="20411"/>
    <cellStyle name="60% - Акцент2 37" xfId="20412"/>
    <cellStyle name="60% - Акцент2 38" xfId="20413"/>
    <cellStyle name="60% - Акцент2 39" xfId="20414"/>
    <cellStyle name="60% - Акцент2 4" xfId="20415"/>
    <cellStyle name="60% - Акцент2 4 2" xfId="20416"/>
    <cellStyle name="60% - Акцент2 4 3" xfId="20417"/>
    <cellStyle name="60% - Акцент2 4 4" xfId="20418"/>
    <cellStyle name="60% - Акцент2 4 5" xfId="20419"/>
    <cellStyle name="60% - Акцент2 40" xfId="20420"/>
    <cellStyle name="60% - Акцент2 41" xfId="20421"/>
    <cellStyle name="60% - Акцент2 42" xfId="20422"/>
    <cellStyle name="60% - Акцент2 43" xfId="20423"/>
    <cellStyle name="60% - Акцент2 44" xfId="20424"/>
    <cellStyle name="60% - Акцент2 45" xfId="20425"/>
    <cellStyle name="60% - Акцент2 46" xfId="20426"/>
    <cellStyle name="60% - Акцент2 47" xfId="20427"/>
    <cellStyle name="60% - Акцент2 48" xfId="20428"/>
    <cellStyle name="60% - Акцент2 49" xfId="20429"/>
    <cellStyle name="60% - Акцент2 5" xfId="20430"/>
    <cellStyle name="60% - Акцент2 5 2" xfId="20431"/>
    <cellStyle name="60% - Акцент2 5 3" xfId="20432"/>
    <cellStyle name="60% - Акцент2 5 4" xfId="20433"/>
    <cellStyle name="60% - Акцент2 5 5" xfId="20434"/>
    <cellStyle name="60% - Акцент2 50" xfId="20435"/>
    <cellStyle name="60% - Акцент2 51" xfId="20436"/>
    <cellStyle name="60% - Акцент2 52" xfId="20437"/>
    <cellStyle name="60% - Акцент2 53" xfId="20438"/>
    <cellStyle name="60% - Акцент2 54" xfId="20439"/>
    <cellStyle name="60% - Акцент2 55" xfId="20440"/>
    <cellStyle name="60% - Акцент2 56" xfId="20441"/>
    <cellStyle name="60% - Акцент2 57" xfId="20442"/>
    <cellStyle name="60% - Акцент2 58" xfId="20443"/>
    <cellStyle name="60% - Акцент2 59" xfId="20444"/>
    <cellStyle name="60% - Акцент2 6" xfId="20445"/>
    <cellStyle name="60% - Акцент2 6 2" xfId="20446"/>
    <cellStyle name="60% - Акцент2 6 3" xfId="20447"/>
    <cellStyle name="60% - Акцент2 6 4" xfId="20448"/>
    <cellStyle name="60% - Акцент2 6 5" xfId="20449"/>
    <cellStyle name="60% - Акцент2 60" xfId="20450"/>
    <cellStyle name="60% - Акцент2 61" xfId="20451"/>
    <cellStyle name="60% - Акцент2 62" xfId="20452"/>
    <cellStyle name="60% - Акцент2 63" xfId="20453"/>
    <cellStyle name="60% - Акцент2 64" xfId="20454"/>
    <cellStyle name="60% - Акцент2 65" xfId="20455"/>
    <cellStyle name="60% - Акцент2 66" xfId="20456"/>
    <cellStyle name="60% - Акцент2 67" xfId="20457"/>
    <cellStyle name="60% - Акцент2 68" xfId="20458"/>
    <cellStyle name="60% - Акцент2 69" xfId="20459"/>
    <cellStyle name="60% - Акцент2 7" xfId="20460"/>
    <cellStyle name="60% - Акцент2 7 2" xfId="20461"/>
    <cellStyle name="60% - Акцент2 7 3" xfId="20462"/>
    <cellStyle name="60% - Акцент2 7 4" xfId="20463"/>
    <cellStyle name="60% - Акцент2 7 5" xfId="20464"/>
    <cellStyle name="60% - Акцент2 70" xfId="20465"/>
    <cellStyle name="60% - Акцент2 71" xfId="20466"/>
    <cellStyle name="60% - Акцент2 72" xfId="20467"/>
    <cellStyle name="60% - Акцент2 73" xfId="20468"/>
    <cellStyle name="60% - Акцент2 74" xfId="20469"/>
    <cellStyle name="60% - Акцент2 75" xfId="20470"/>
    <cellStyle name="60% - Акцент2 76" xfId="20471"/>
    <cellStyle name="60% - Акцент2 77" xfId="20472"/>
    <cellStyle name="60% - Акцент2 78" xfId="20473"/>
    <cellStyle name="60% - Акцент2 79" xfId="20474"/>
    <cellStyle name="60% - Акцент2 8" xfId="20475"/>
    <cellStyle name="60% - Акцент2 8 2" xfId="20476"/>
    <cellStyle name="60% - Акцент2 8 3" xfId="20477"/>
    <cellStyle name="60% - Акцент2 8 4" xfId="20478"/>
    <cellStyle name="60% - Акцент2 8 5" xfId="20479"/>
    <cellStyle name="60% - Акцент2 80" xfId="20480"/>
    <cellStyle name="60% - Акцент2 81" xfId="20481"/>
    <cellStyle name="60% - Акцент2 82" xfId="20482"/>
    <cellStyle name="60% - Акцент2 83" xfId="20483"/>
    <cellStyle name="60% - Акцент2 84" xfId="20484"/>
    <cellStyle name="60% - Акцент2 85" xfId="20485"/>
    <cellStyle name="60% - Акцент2 86" xfId="20486"/>
    <cellStyle name="60% - Акцент2 87" xfId="20487"/>
    <cellStyle name="60% - Акцент2 88" xfId="20488"/>
    <cellStyle name="60% - Акцент2 89" xfId="20489"/>
    <cellStyle name="60% - Акцент2 9" xfId="20490"/>
    <cellStyle name="60% - Акцент2 9 2" xfId="20491"/>
    <cellStyle name="60% - Акцент2 9 3" xfId="20492"/>
    <cellStyle name="60% - Акцент2 9 4" xfId="20493"/>
    <cellStyle name="60% - Акцент2 9 5" xfId="20494"/>
    <cellStyle name="60% - Акцент2 90" xfId="20495"/>
    <cellStyle name="60% - Акцент2 91" xfId="20496"/>
    <cellStyle name="60% - Акцент2 92" xfId="20497"/>
    <cellStyle name="60% - Акцент2 93" xfId="20498"/>
    <cellStyle name="60% - Акцент2 94" xfId="20499"/>
    <cellStyle name="60% - Акцент2 95" xfId="20500"/>
    <cellStyle name="60% - Акцент2 96" xfId="20501"/>
    <cellStyle name="60% - Акцент2 97" xfId="20502"/>
    <cellStyle name="60% - Акцент2 98" xfId="20503"/>
    <cellStyle name="60% - Акцент2 99" xfId="20504"/>
    <cellStyle name="60% - Акцент3" xfId="20505" builtinId="40" customBuiltin="1"/>
    <cellStyle name="60% - Акцент3 10" xfId="20506"/>
    <cellStyle name="60% - Акцент3 100" xfId="20507"/>
    <cellStyle name="60% - Акцент3 101" xfId="20508"/>
    <cellStyle name="60% - Акцент3 102" xfId="20509"/>
    <cellStyle name="60% - Акцент3 103" xfId="20510"/>
    <cellStyle name="60% - Акцент3 104" xfId="20511"/>
    <cellStyle name="60% - Акцент3 105" xfId="20512"/>
    <cellStyle name="60% - Акцент3 106" xfId="20513"/>
    <cellStyle name="60% - Акцент3 107" xfId="20514"/>
    <cellStyle name="60% - Акцент3 108" xfId="20515"/>
    <cellStyle name="60% - Акцент3 109" xfId="20516"/>
    <cellStyle name="60% - Акцент3 11" xfId="20517"/>
    <cellStyle name="60% - Акцент3 110" xfId="20518"/>
    <cellStyle name="60% - Акцент3 111" xfId="20519"/>
    <cellStyle name="60% - Акцент3 112" xfId="20520"/>
    <cellStyle name="60% - Акцент3 113" xfId="20521"/>
    <cellStyle name="60% - Акцент3 12" xfId="20522"/>
    <cellStyle name="60% - Акцент3 13" xfId="20523"/>
    <cellStyle name="60% - Акцент3 14" xfId="20524"/>
    <cellStyle name="60% - Акцент3 15" xfId="20525"/>
    <cellStyle name="60% - Акцент3 16" xfId="20526"/>
    <cellStyle name="60% - Акцент3 17" xfId="20527"/>
    <cellStyle name="60% - Акцент3 18" xfId="20528"/>
    <cellStyle name="60% - Акцент3 19" xfId="20529"/>
    <cellStyle name="60% - Акцент3 2" xfId="20530"/>
    <cellStyle name="60% - Акцент3 2 2" xfId="20531"/>
    <cellStyle name="60% - Акцент3 2 3" xfId="20532"/>
    <cellStyle name="60% - Акцент3 2 4" xfId="20533"/>
    <cellStyle name="60% - Акцент3 2 5" xfId="20534"/>
    <cellStyle name="60% - Акцент3 20" xfId="20535"/>
    <cellStyle name="60% - Акцент3 21" xfId="20536"/>
    <cellStyle name="60% - Акцент3 22" xfId="20537"/>
    <cellStyle name="60% - Акцент3 23" xfId="20538"/>
    <cellStyle name="60% - Акцент3 24" xfId="20539"/>
    <cellStyle name="60% - Акцент3 25" xfId="20540"/>
    <cellStyle name="60% - Акцент3 26" xfId="20541"/>
    <cellStyle name="60% - Акцент3 27" xfId="20542"/>
    <cellStyle name="60% - Акцент3 28" xfId="20543"/>
    <cellStyle name="60% - Акцент3 29" xfId="20544"/>
    <cellStyle name="60% - Акцент3 3" xfId="20545"/>
    <cellStyle name="60% - Акцент3 3 2" xfId="20546"/>
    <cellStyle name="60% - Акцент3 3 3" xfId="20547"/>
    <cellStyle name="60% - Акцент3 3 4" xfId="20548"/>
    <cellStyle name="60% - Акцент3 3 5" xfId="20549"/>
    <cellStyle name="60% - Акцент3 30" xfId="20550"/>
    <cellStyle name="60% - Акцент3 31" xfId="20551"/>
    <cellStyle name="60% - Акцент3 32" xfId="20552"/>
    <cellStyle name="60% - Акцент3 33" xfId="20553"/>
    <cellStyle name="60% - Акцент3 34" xfId="20554"/>
    <cellStyle name="60% - Акцент3 35" xfId="20555"/>
    <cellStyle name="60% - Акцент3 36" xfId="20556"/>
    <cellStyle name="60% - Акцент3 37" xfId="20557"/>
    <cellStyle name="60% - Акцент3 38" xfId="20558"/>
    <cellStyle name="60% - Акцент3 39" xfId="20559"/>
    <cellStyle name="60% - Акцент3 4" xfId="20560"/>
    <cellStyle name="60% - Акцент3 4 2" xfId="20561"/>
    <cellStyle name="60% - Акцент3 4 3" xfId="20562"/>
    <cellStyle name="60% - Акцент3 4 4" xfId="20563"/>
    <cellStyle name="60% - Акцент3 4 5" xfId="20564"/>
    <cellStyle name="60% - Акцент3 40" xfId="20565"/>
    <cellStyle name="60% - Акцент3 41" xfId="20566"/>
    <cellStyle name="60% - Акцент3 42" xfId="20567"/>
    <cellStyle name="60% - Акцент3 43" xfId="20568"/>
    <cellStyle name="60% - Акцент3 44" xfId="20569"/>
    <cellStyle name="60% - Акцент3 45" xfId="20570"/>
    <cellStyle name="60% - Акцент3 46" xfId="20571"/>
    <cellStyle name="60% - Акцент3 47" xfId="20572"/>
    <cellStyle name="60% - Акцент3 48" xfId="20573"/>
    <cellStyle name="60% - Акцент3 49" xfId="20574"/>
    <cellStyle name="60% - Акцент3 5" xfId="20575"/>
    <cellStyle name="60% - Акцент3 5 2" xfId="20576"/>
    <cellStyle name="60% - Акцент3 5 3" xfId="20577"/>
    <cellStyle name="60% - Акцент3 5 4" xfId="20578"/>
    <cellStyle name="60% - Акцент3 5 5" xfId="20579"/>
    <cellStyle name="60% - Акцент3 50" xfId="20580"/>
    <cellStyle name="60% - Акцент3 51" xfId="20581"/>
    <cellStyle name="60% - Акцент3 52" xfId="20582"/>
    <cellStyle name="60% - Акцент3 53" xfId="20583"/>
    <cellStyle name="60% - Акцент3 54" xfId="20584"/>
    <cellStyle name="60% - Акцент3 55" xfId="20585"/>
    <cellStyle name="60% - Акцент3 56" xfId="20586"/>
    <cellStyle name="60% - Акцент3 57" xfId="20587"/>
    <cellStyle name="60% - Акцент3 58" xfId="20588"/>
    <cellStyle name="60% - Акцент3 59" xfId="20589"/>
    <cellStyle name="60% - Акцент3 6" xfId="20590"/>
    <cellStyle name="60% - Акцент3 6 2" xfId="20591"/>
    <cellStyle name="60% - Акцент3 6 3" xfId="20592"/>
    <cellStyle name="60% - Акцент3 6 4" xfId="20593"/>
    <cellStyle name="60% - Акцент3 6 5" xfId="20594"/>
    <cellStyle name="60% - Акцент3 60" xfId="20595"/>
    <cellStyle name="60% - Акцент3 61" xfId="20596"/>
    <cellStyle name="60% - Акцент3 62" xfId="20597"/>
    <cellStyle name="60% - Акцент3 63" xfId="20598"/>
    <cellStyle name="60% - Акцент3 64" xfId="20599"/>
    <cellStyle name="60% - Акцент3 65" xfId="20600"/>
    <cellStyle name="60% - Акцент3 66" xfId="20601"/>
    <cellStyle name="60% - Акцент3 67" xfId="20602"/>
    <cellStyle name="60% - Акцент3 68" xfId="20603"/>
    <cellStyle name="60% - Акцент3 69" xfId="20604"/>
    <cellStyle name="60% - Акцент3 7" xfId="20605"/>
    <cellStyle name="60% - Акцент3 7 2" xfId="20606"/>
    <cellStyle name="60% - Акцент3 7 3" xfId="20607"/>
    <cellStyle name="60% - Акцент3 7 4" xfId="20608"/>
    <cellStyle name="60% - Акцент3 7 5" xfId="20609"/>
    <cellStyle name="60% - Акцент3 70" xfId="20610"/>
    <cellStyle name="60% - Акцент3 71" xfId="20611"/>
    <cellStyle name="60% - Акцент3 72" xfId="20612"/>
    <cellStyle name="60% - Акцент3 73" xfId="20613"/>
    <cellStyle name="60% - Акцент3 74" xfId="20614"/>
    <cellStyle name="60% - Акцент3 75" xfId="20615"/>
    <cellStyle name="60% - Акцент3 76" xfId="20616"/>
    <cellStyle name="60% - Акцент3 77" xfId="20617"/>
    <cellStyle name="60% - Акцент3 78" xfId="20618"/>
    <cellStyle name="60% - Акцент3 79" xfId="20619"/>
    <cellStyle name="60% - Акцент3 8" xfId="20620"/>
    <cellStyle name="60% - Акцент3 8 2" xfId="20621"/>
    <cellStyle name="60% - Акцент3 8 3" xfId="20622"/>
    <cellStyle name="60% - Акцент3 8 4" xfId="20623"/>
    <cellStyle name="60% - Акцент3 8 5" xfId="20624"/>
    <cellStyle name="60% - Акцент3 80" xfId="20625"/>
    <cellStyle name="60% - Акцент3 81" xfId="20626"/>
    <cellStyle name="60% - Акцент3 82" xfId="20627"/>
    <cellStyle name="60% - Акцент3 83" xfId="20628"/>
    <cellStyle name="60% - Акцент3 84" xfId="20629"/>
    <cellStyle name="60% - Акцент3 85" xfId="20630"/>
    <cellStyle name="60% - Акцент3 86" xfId="20631"/>
    <cellStyle name="60% - Акцент3 87" xfId="20632"/>
    <cellStyle name="60% - Акцент3 88" xfId="20633"/>
    <cellStyle name="60% - Акцент3 89" xfId="20634"/>
    <cellStyle name="60% - Акцент3 9" xfId="20635"/>
    <cellStyle name="60% - Акцент3 9 2" xfId="20636"/>
    <cellStyle name="60% - Акцент3 9 3" xfId="20637"/>
    <cellStyle name="60% - Акцент3 9 4" xfId="20638"/>
    <cellStyle name="60% - Акцент3 9 5" xfId="20639"/>
    <cellStyle name="60% - Акцент3 90" xfId="20640"/>
    <cellStyle name="60% - Акцент3 91" xfId="20641"/>
    <cellStyle name="60% - Акцент3 92" xfId="20642"/>
    <cellStyle name="60% - Акцент3 93" xfId="20643"/>
    <cellStyle name="60% - Акцент3 94" xfId="20644"/>
    <cellStyle name="60% - Акцент3 95" xfId="20645"/>
    <cellStyle name="60% - Акцент3 96" xfId="20646"/>
    <cellStyle name="60% - Акцент3 97" xfId="20647"/>
    <cellStyle name="60% - Акцент3 98" xfId="20648"/>
    <cellStyle name="60% - Акцент3 99" xfId="20649"/>
    <cellStyle name="60% - Акцент4" xfId="20650" builtinId="44" customBuiltin="1"/>
    <cellStyle name="60% - Акцент4 10" xfId="20651"/>
    <cellStyle name="60% - Акцент4 100" xfId="20652"/>
    <cellStyle name="60% - Акцент4 101" xfId="20653"/>
    <cellStyle name="60% - Акцент4 102" xfId="20654"/>
    <cellStyle name="60% - Акцент4 103" xfId="20655"/>
    <cellStyle name="60% - Акцент4 104" xfId="20656"/>
    <cellStyle name="60% - Акцент4 105" xfId="20657"/>
    <cellStyle name="60% - Акцент4 106" xfId="20658"/>
    <cellStyle name="60% - Акцент4 107" xfId="20659"/>
    <cellStyle name="60% - Акцент4 108" xfId="20660"/>
    <cellStyle name="60% - Акцент4 109" xfId="20661"/>
    <cellStyle name="60% - Акцент4 11" xfId="20662"/>
    <cellStyle name="60% - Акцент4 110" xfId="20663"/>
    <cellStyle name="60% - Акцент4 111" xfId="20664"/>
    <cellStyle name="60% - Акцент4 112" xfId="20665"/>
    <cellStyle name="60% - Акцент4 113" xfId="20666"/>
    <cellStyle name="60% - Акцент4 12" xfId="20667"/>
    <cellStyle name="60% - Акцент4 13" xfId="20668"/>
    <cellStyle name="60% - Акцент4 14" xfId="20669"/>
    <cellStyle name="60% - Акцент4 15" xfId="20670"/>
    <cellStyle name="60% - Акцент4 16" xfId="20671"/>
    <cellStyle name="60% - Акцент4 17" xfId="20672"/>
    <cellStyle name="60% - Акцент4 18" xfId="20673"/>
    <cellStyle name="60% - Акцент4 19" xfId="20674"/>
    <cellStyle name="60% - Акцент4 2" xfId="20675"/>
    <cellStyle name="60% - Акцент4 2 2" xfId="20676"/>
    <cellStyle name="60% - Акцент4 2 3" xfId="20677"/>
    <cellStyle name="60% - Акцент4 2 4" xfId="20678"/>
    <cellStyle name="60% - Акцент4 2 5" xfId="20679"/>
    <cellStyle name="60% - Акцент4 20" xfId="20680"/>
    <cellStyle name="60% - Акцент4 21" xfId="20681"/>
    <cellStyle name="60% - Акцент4 22" xfId="20682"/>
    <cellStyle name="60% - Акцент4 23" xfId="20683"/>
    <cellStyle name="60% - Акцент4 24" xfId="20684"/>
    <cellStyle name="60% - Акцент4 25" xfId="20685"/>
    <cellStyle name="60% - Акцент4 26" xfId="20686"/>
    <cellStyle name="60% - Акцент4 27" xfId="20687"/>
    <cellStyle name="60% - Акцент4 28" xfId="20688"/>
    <cellStyle name="60% - Акцент4 29" xfId="20689"/>
    <cellStyle name="60% - Акцент4 3" xfId="20690"/>
    <cellStyle name="60% - Акцент4 3 2" xfId="20691"/>
    <cellStyle name="60% - Акцент4 3 3" xfId="20692"/>
    <cellStyle name="60% - Акцент4 3 4" xfId="20693"/>
    <cellStyle name="60% - Акцент4 3 5" xfId="20694"/>
    <cellStyle name="60% - Акцент4 30" xfId="20695"/>
    <cellStyle name="60% - Акцент4 31" xfId="20696"/>
    <cellStyle name="60% - Акцент4 32" xfId="20697"/>
    <cellStyle name="60% - Акцент4 33" xfId="20698"/>
    <cellStyle name="60% - Акцент4 34" xfId="20699"/>
    <cellStyle name="60% - Акцент4 35" xfId="20700"/>
    <cellStyle name="60% - Акцент4 36" xfId="20701"/>
    <cellStyle name="60% - Акцент4 37" xfId="20702"/>
    <cellStyle name="60% - Акцент4 38" xfId="20703"/>
    <cellStyle name="60% - Акцент4 39" xfId="20704"/>
    <cellStyle name="60% - Акцент4 4" xfId="20705"/>
    <cellStyle name="60% - Акцент4 4 2" xfId="20706"/>
    <cellStyle name="60% - Акцент4 4 3" xfId="20707"/>
    <cellStyle name="60% - Акцент4 4 4" xfId="20708"/>
    <cellStyle name="60% - Акцент4 4 5" xfId="20709"/>
    <cellStyle name="60% - Акцент4 40" xfId="20710"/>
    <cellStyle name="60% - Акцент4 41" xfId="20711"/>
    <cellStyle name="60% - Акцент4 42" xfId="20712"/>
    <cellStyle name="60% - Акцент4 43" xfId="20713"/>
    <cellStyle name="60% - Акцент4 44" xfId="20714"/>
    <cellStyle name="60% - Акцент4 45" xfId="20715"/>
    <cellStyle name="60% - Акцент4 46" xfId="20716"/>
    <cellStyle name="60% - Акцент4 47" xfId="20717"/>
    <cellStyle name="60% - Акцент4 48" xfId="20718"/>
    <cellStyle name="60% - Акцент4 49" xfId="20719"/>
    <cellStyle name="60% - Акцент4 5" xfId="20720"/>
    <cellStyle name="60% - Акцент4 5 2" xfId="20721"/>
    <cellStyle name="60% - Акцент4 5 3" xfId="20722"/>
    <cellStyle name="60% - Акцент4 5 4" xfId="20723"/>
    <cellStyle name="60% - Акцент4 5 5" xfId="20724"/>
    <cellStyle name="60% - Акцент4 50" xfId="20725"/>
    <cellStyle name="60% - Акцент4 51" xfId="20726"/>
    <cellStyle name="60% - Акцент4 52" xfId="20727"/>
    <cellStyle name="60% - Акцент4 53" xfId="20728"/>
    <cellStyle name="60% - Акцент4 54" xfId="20729"/>
    <cellStyle name="60% - Акцент4 55" xfId="20730"/>
    <cellStyle name="60% - Акцент4 56" xfId="20731"/>
    <cellStyle name="60% - Акцент4 57" xfId="20732"/>
    <cellStyle name="60% - Акцент4 58" xfId="20733"/>
    <cellStyle name="60% - Акцент4 59" xfId="20734"/>
    <cellStyle name="60% - Акцент4 6" xfId="20735"/>
    <cellStyle name="60% - Акцент4 6 2" xfId="20736"/>
    <cellStyle name="60% - Акцент4 6 3" xfId="20737"/>
    <cellStyle name="60% - Акцент4 6 4" xfId="20738"/>
    <cellStyle name="60% - Акцент4 6 5" xfId="20739"/>
    <cellStyle name="60% - Акцент4 60" xfId="20740"/>
    <cellStyle name="60% - Акцент4 61" xfId="20741"/>
    <cellStyle name="60% - Акцент4 62" xfId="20742"/>
    <cellStyle name="60% - Акцент4 63" xfId="20743"/>
    <cellStyle name="60% - Акцент4 64" xfId="20744"/>
    <cellStyle name="60% - Акцент4 65" xfId="20745"/>
    <cellStyle name="60% - Акцент4 66" xfId="20746"/>
    <cellStyle name="60% - Акцент4 67" xfId="20747"/>
    <cellStyle name="60% - Акцент4 68" xfId="20748"/>
    <cellStyle name="60% - Акцент4 69" xfId="20749"/>
    <cellStyle name="60% - Акцент4 7" xfId="20750"/>
    <cellStyle name="60% - Акцент4 7 2" xfId="20751"/>
    <cellStyle name="60% - Акцент4 7 3" xfId="20752"/>
    <cellStyle name="60% - Акцент4 7 4" xfId="20753"/>
    <cellStyle name="60% - Акцент4 7 5" xfId="20754"/>
    <cellStyle name="60% - Акцент4 70" xfId="20755"/>
    <cellStyle name="60% - Акцент4 71" xfId="20756"/>
    <cellStyle name="60% - Акцент4 72" xfId="20757"/>
    <cellStyle name="60% - Акцент4 73" xfId="20758"/>
    <cellStyle name="60% - Акцент4 74" xfId="20759"/>
    <cellStyle name="60% - Акцент4 75" xfId="20760"/>
    <cellStyle name="60% - Акцент4 76" xfId="20761"/>
    <cellStyle name="60% - Акцент4 77" xfId="20762"/>
    <cellStyle name="60% - Акцент4 78" xfId="20763"/>
    <cellStyle name="60% - Акцент4 79" xfId="20764"/>
    <cellStyle name="60% - Акцент4 8" xfId="20765"/>
    <cellStyle name="60% - Акцент4 8 2" xfId="20766"/>
    <cellStyle name="60% - Акцент4 8 3" xfId="20767"/>
    <cellStyle name="60% - Акцент4 8 4" xfId="20768"/>
    <cellStyle name="60% - Акцент4 8 5" xfId="20769"/>
    <cellStyle name="60% - Акцент4 80" xfId="20770"/>
    <cellStyle name="60% - Акцент4 81" xfId="20771"/>
    <cellStyle name="60% - Акцент4 82" xfId="20772"/>
    <cellStyle name="60% - Акцент4 83" xfId="20773"/>
    <cellStyle name="60% - Акцент4 84" xfId="20774"/>
    <cellStyle name="60% - Акцент4 85" xfId="20775"/>
    <cellStyle name="60% - Акцент4 86" xfId="20776"/>
    <cellStyle name="60% - Акцент4 87" xfId="20777"/>
    <cellStyle name="60% - Акцент4 88" xfId="20778"/>
    <cellStyle name="60% - Акцент4 89" xfId="20779"/>
    <cellStyle name="60% - Акцент4 9" xfId="20780"/>
    <cellStyle name="60% - Акцент4 9 2" xfId="20781"/>
    <cellStyle name="60% - Акцент4 9 3" xfId="20782"/>
    <cellStyle name="60% - Акцент4 9 4" xfId="20783"/>
    <cellStyle name="60% - Акцент4 9 5" xfId="20784"/>
    <cellStyle name="60% - Акцент4 90" xfId="20785"/>
    <cellStyle name="60% - Акцент4 91" xfId="20786"/>
    <cellStyle name="60% - Акцент4 92" xfId="20787"/>
    <cellStyle name="60% - Акцент4 93" xfId="20788"/>
    <cellStyle name="60% - Акцент4 94" xfId="20789"/>
    <cellStyle name="60% - Акцент4 95" xfId="20790"/>
    <cellStyle name="60% - Акцент4 96" xfId="20791"/>
    <cellStyle name="60% - Акцент4 97" xfId="20792"/>
    <cellStyle name="60% - Акцент4 98" xfId="20793"/>
    <cellStyle name="60% - Акцент4 99" xfId="20794"/>
    <cellStyle name="60% - Акцент5" xfId="20795" builtinId="48" customBuiltin="1"/>
    <cellStyle name="60% - Акцент5 10" xfId="20796"/>
    <cellStyle name="60% - Акцент5 100" xfId="20797"/>
    <cellStyle name="60% - Акцент5 101" xfId="20798"/>
    <cellStyle name="60% - Акцент5 102" xfId="20799"/>
    <cellStyle name="60% - Акцент5 103" xfId="20800"/>
    <cellStyle name="60% - Акцент5 104" xfId="20801"/>
    <cellStyle name="60% - Акцент5 105" xfId="20802"/>
    <cellStyle name="60% - Акцент5 106" xfId="20803"/>
    <cellStyle name="60% - Акцент5 107" xfId="20804"/>
    <cellStyle name="60% - Акцент5 108" xfId="20805"/>
    <cellStyle name="60% - Акцент5 109" xfId="20806"/>
    <cellStyle name="60% - Акцент5 11" xfId="20807"/>
    <cellStyle name="60% - Акцент5 110" xfId="20808"/>
    <cellStyle name="60% - Акцент5 111" xfId="20809"/>
    <cellStyle name="60% - Акцент5 112" xfId="20810"/>
    <cellStyle name="60% - Акцент5 113" xfId="20811"/>
    <cellStyle name="60% - Акцент5 12" xfId="20812"/>
    <cellStyle name="60% - Акцент5 13" xfId="20813"/>
    <cellStyle name="60% - Акцент5 14" xfId="20814"/>
    <cellStyle name="60% - Акцент5 15" xfId="20815"/>
    <cellStyle name="60% - Акцент5 16" xfId="20816"/>
    <cellStyle name="60% - Акцент5 17" xfId="20817"/>
    <cellStyle name="60% - Акцент5 18" xfId="20818"/>
    <cellStyle name="60% - Акцент5 19" xfId="20819"/>
    <cellStyle name="60% - Акцент5 2" xfId="20820"/>
    <cellStyle name="60% - Акцент5 2 2" xfId="20821"/>
    <cellStyle name="60% - Акцент5 2 3" xfId="20822"/>
    <cellStyle name="60% - Акцент5 2 4" xfId="20823"/>
    <cellStyle name="60% - Акцент5 2 5" xfId="20824"/>
    <cellStyle name="60% - Акцент5 20" xfId="20825"/>
    <cellStyle name="60% - Акцент5 21" xfId="20826"/>
    <cellStyle name="60% - Акцент5 22" xfId="20827"/>
    <cellStyle name="60% - Акцент5 23" xfId="20828"/>
    <cellStyle name="60% - Акцент5 24" xfId="20829"/>
    <cellStyle name="60% - Акцент5 25" xfId="20830"/>
    <cellStyle name="60% - Акцент5 26" xfId="20831"/>
    <cellStyle name="60% - Акцент5 27" xfId="20832"/>
    <cellStyle name="60% - Акцент5 28" xfId="20833"/>
    <cellStyle name="60% - Акцент5 29" xfId="20834"/>
    <cellStyle name="60% - Акцент5 3" xfId="20835"/>
    <cellStyle name="60% - Акцент5 3 2" xfId="20836"/>
    <cellStyle name="60% - Акцент5 3 3" xfId="20837"/>
    <cellStyle name="60% - Акцент5 3 4" xfId="20838"/>
    <cellStyle name="60% - Акцент5 3 5" xfId="20839"/>
    <cellStyle name="60% - Акцент5 30" xfId="20840"/>
    <cellStyle name="60% - Акцент5 31" xfId="20841"/>
    <cellStyle name="60% - Акцент5 32" xfId="20842"/>
    <cellStyle name="60% - Акцент5 33" xfId="20843"/>
    <cellStyle name="60% - Акцент5 34" xfId="20844"/>
    <cellStyle name="60% - Акцент5 35" xfId="20845"/>
    <cellStyle name="60% - Акцент5 36" xfId="20846"/>
    <cellStyle name="60% - Акцент5 37" xfId="20847"/>
    <cellStyle name="60% - Акцент5 38" xfId="20848"/>
    <cellStyle name="60% - Акцент5 39" xfId="20849"/>
    <cellStyle name="60% - Акцент5 4" xfId="20850"/>
    <cellStyle name="60% - Акцент5 4 2" xfId="20851"/>
    <cellStyle name="60% - Акцент5 4 3" xfId="20852"/>
    <cellStyle name="60% - Акцент5 4 4" xfId="20853"/>
    <cellStyle name="60% - Акцент5 4 5" xfId="20854"/>
    <cellStyle name="60% - Акцент5 40" xfId="20855"/>
    <cellStyle name="60% - Акцент5 41" xfId="20856"/>
    <cellStyle name="60% - Акцент5 42" xfId="20857"/>
    <cellStyle name="60% - Акцент5 43" xfId="20858"/>
    <cellStyle name="60% - Акцент5 44" xfId="20859"/>
    <cellStyle name="60% - Акцент5 45" xfId="20860"/>
    <cellStyle name="60% - Акцент5 46" xfId="20861"/>
    <cellStyle name="60% - Акцент5 47" xfId="20862"/>
    <cellStyle name="60% - Акцент5 48" xfId="20863"/>
    <cellStyle name="60% - Акцент5 49" xfId="20864"/>
    <cellStyle name="60% - Акцент5 5" xfId="20865"/>
    <cellStyle name="60% - Акцент5 5 2" xfId="20866"/>
    <cellStyle name="60% - Акцент5 5 3" xfId="20867"/>
    <cellStyle name="60% - Акцент5 5 4" xfId="20868"/>
    <cellStyle name="60% - Акцент5 5 5" xfId="20869"/>
    <cellStyle name="60% - Акцент5 50" xfId="20870"/>
    <cellStyle name="60% - Акцент5 51" xfId="20871"/>
    <cellStyle name="60% - Акцент5 52" xfId="20872"/>
    <cellStyle name="60% - Акцент5 53" xfId="20873"/>
    <cellStyle name="60% - Акцент5 54" xfId="20874"/>
    <cellStyle name="60% - Акцент5 55" xfId="20875"/>
    <cellStyle name="60% - Акцент5 56" xfId="20876"/>
    <cellStyle name="60% - Акцент5 57" xfId="20877"/>
    <cellStyle name="60% - Акцент5 58" xfId="20878"/>
    <cellStyle name="60% - Акцент5 59" xfId="20879"/>
    <cellStyle name="60% - Акцент5 6" xfId="20880"/>
    <cellStyle name="60% - Акцент5 6 2" xfId="20881"/>
    <cellStyle name="60% - Акцент5 6 3" xfId="20882"/>
    <cellStyle name="60% - Акцент5 6 4" xfId="20883"/>
    <cellStyle name="60% - Акцент5 6 5" xfId="20884"/>
    <cellStyle name="60% - Акцент5 60" xfId="20885"/>
    <cellStyle name="60% - Акцент5 61" xfId="20886"/>
    <cellStyle name="60% - Акцент5 62" xfId="20887"/>
    <cellStyle name="60% - Акцент5 63" xfId="20888"/>
    <cellStyle name="60% - Акцент5 64" xfId="20889"/>
    <cellStyle name="60% - Акцент5 65" xfId="20890"/>
    <cellStyle name="60% - Акцент5 66" xfId="20891"/>
    <cellStyle name="60% - Акцент5 67" xfId="20892"/>
    <cellStyle name="60% - Акцент5 68" xfId="20893"/>
    <cellStyle name="60% - Акцент5 69" xfId="20894"/>
    <cellStyle name="60% - Акцент5 7" xfId="20895"/>
    <cellStyle name="60% - Акцент5 7 2" xfId="20896"/>
    <cellStyle name="60% - Акцент5 7 3" xfId="20897"/>
    <cellStyle name="60% - Акцент5 7 4" xfId="20898"/>
    <cellStyle name="60% - Акцент5 7 5" xfId="20899"/>
    <cellStyle name="60% - Акцент5 70" xfId="20900"/>
    <cellStyle name="60% - Акцент5 71" xfId="20901"/>
    <cellStyle name="60% - Акцент5 72" xfId="20902"/>
    <cellStyle name="60% - Акцент5 73" xfId="20903"/>
    <cellStyle name="60% - Акцент5 74" xfId="20904"/>
    <cellStyle name="60% - Акцент5 75" xfId="20905"/>
    <cellStyle name="60% - Акцент5 76" xfId="20906"/>
    <cellStyle name="60% - Акцент5 77" xfId="20907"/>
    <cellStyle name="60% - Акцент5 78" xfId="20908"/>
    <cellStyle name="60% - Акцент5 79" xfId="20909"/>
    <cellStyle name="60% - Акцент5 8" xfId="20910"/>
    <cellStyle name="60% - Акцент5 8 2" xfId="20911"/>
    <cellStyle name="60% - Акцент5 8 3" xfId="20912"/>
    <cellStyle name="60% - Акцент5 8 4" xfId="20913"/>
    <cellStyle name="60% - Акцент5 8 5" xfId="20914"/>
    <cellStyle name="60% - Акцент5 80" xfId="20915"/>
    <cellStyle name="60% - Акцент5 81" xfId="20916"/>
    <cellStyle name="60% - Акцент5 82" xfId="20917"/>
    <cellStyle name="60% - Акцент5 83" xfId="20918"/>
    <cellStyle name="60% - Акцент5 84" xfId="20919"/>
    <cellStyle name="60% - Акцент5 85" xfId="20920"/>
    <cellStyle name="60% - Акцент5 86" xfId="20921"/>
    <cellStyle name="60% - Акцент5 87" xfId="20922"/>
    <cellStyle name="60% - Акцент5 88" xfId="20923"/>
    <cellStyle name="60% - Акцент5 89" xfId="20924"/>
    <cellStyle name="60% - Акцент5 9" xfId="20925"/>
    <cellStyle name="60% - Акцент5 9 2" xfId="20926"/>
    <cellStyle name="60% - Акцент5 9 3" xfId="20927"/>
    <cellStyle name="60% - Акцент5 9 4" xfId="20928"/>
    <cellStyle name="60% - Акцент5 9 5" xfId="20929"/>
    <cellStyle name="60% - Акцент5 90" xfId="20930"/>
    <cellStyle name="60% - Акцент5 91" xfId="20931"/>
    <cellStyle name="60% - Акцент5 92" xfId="20932"/>
    <cellStyle name="60% - Акцент5 93" xfId="20933"/>
    <cellStyle name="60% - Акцент5 94" xfId="20934"/>
    <cellStyle name="60% - Акцент5 95" xfId="20935"/>
    <cellStyle name="60% - Акцент5 96" xfId="20936"/>
    <cellStyle name="60% - Акцент5 97" xfId="20937"/>
    <cellStyle name="60% - Акцент5 98" xfId="20938"/>
    <cellStyle name="60% - Акцент5 99" xfId="20939"/>
    <cellStyle name="60% - Акцент6" xfId="20940" builtinId="52" customBuiltin="1"/>
    <cellStyle name="60% - Акцент6 10" xfId="20941"/>
    <cellStyle name="60% - Акцент6 100" xfId="20942"/>
    <cellStyle name="60% - Акцент6 101" xfId="20943"/>
    <cellStyle name="60% - Акцент6 102" xfId="20944"/>
    <cellStyle name="60% - Акцент6 103" xfId="20945"/>
    <cellStyle name="60% - Акцент6 104" xfId="20946"/>
    <cellStyle name="60% - Акцент6 105" xfId="20947"/>
    <cellStyle name="60% - Акцент6 106" xfId="20948"/>
    <cellStyle name="60% - Акцент6 107" xfId="20949"/>
    <cellStyle name="60% - Акцент6 108" xfId="20950"/>
    <cellStyle name="60% - Акцент6 109" xfId="20951"/>
    <cellStyle name="60% - Акцент6 11" xfId="20952"/>
    <cellStyle name="60% - Акцент6 110" xfId="20953"/>
    <cellStyle name="60% - Акцент6 111" xfId="20954"/>
    <cellStyle name="60% - Акцент6 112" xfId="20955"/>
    <cellStyle name="60% - Акцент6 113" xfId="20956"/>
    <cellStyle name="60% - Акцент6 12" xfId="20957"/>
    <cellStyle name="60% - Акцент6 13" xfId="20958"/>
    <cellStyle name="60% - Акцент6 14" xfId="20959"/>
    <cellStyle name="60% - Акцент6 15" xfId="20960"/>
    <cellStyle name="60% - Акцент6 16" xfId="20961"/>
    <cellStyle name="60% - Акцент6 17" xfId="20962"/>
    <cellStyle name="60% - Акцент6 18" xfId="20963"/>
    <cellStyle name="60% - Акцент6 19" xfId="20964"/>
    <cellStyle name="60% - Акцент6 2" xfId="20965"/>
    <cellStyle name="60% - Акцент6 2 2" xfId="20966"/>
    <cellStyle name="60% - Акцент6 2 3" xfId="20967"/>
    <cellStyle name="60% - Акцент6 2 4" xfId="20968"/>
    <cellStyle name="60% - Акцент6 2 5" xfId="20969"/>
    <cellStyle name="60% - Акцент6 20" xfId="20970"/>
    <cellStyle name="60% - Акцент6 21" xfId="20971"/>
    <cellStyle name="60% - Акцент6 22" xfId="20972"/>
    <cellStyle name="60% - Акцент6 23" xfId="20973"/>
    <cellStyle name="60% - Акцент6 24" xfId="20974"/>
    <cellStyle name="60% - Акцент6 25" xfId="20975"/>
    <cellStyle name="60% - Акцент6 26" xfId="20976"/>
    <cellStyle name="60% - Акцент6 27" xfId="20977"/>
    <cellStyle name="60% - Акцент6 28" xfId="20978"/>
    <cellStyle name="60% - Акцент6 29" xfId="20979"/>
    <cellStyle name="60% - Акцент6 3" xfId="20980"/>
    <cellStyle name="60% - Акцент6 3 2" xfId="20981"/>
    <cellStyle name="60% - Акцент6 3 3" xfId="20982"/>
    <cellStyle name="60% - Акцент6 3 4" xfId="20983"/>
    <cellStyle name="60% - Акцент6 3 5" xfId="20984"/>
    <cellStyle name="60% - Акцент6 30" xfId="20985"/>
    <cellStyle name="60% - Акцент6 31" xfId="20986"/>
    <cellStyle name="60% - Акцент6 32" xfId="20987"/>
    <cellStyle name="60% - Акцент6 33" xfId="20988"/>
    <cellStyle name="60% - Акцент6 34" xfId="20989"/>
    <cellStyle name="60% - Акцент6 35" xfId="20990"/>
    <cellStyle name="60% - Акцент6 36" xfId="20991"/>
    <cellStyle name="60% - Акцент6 37" xfId="20992"/>
    <cellStyle name="60% - Акцент6 38" xfId="20993"/>
    <cellStyle name="60% - Акцент6 39" xfId="20994"/>
    <cellStyle name="60% - Акцент6 4" xfId="20995"/>
    <cellStyle name="60% - Акцент6 4 2" xfId="20996"/>
    <cellStyle name="60% - Акцент6 4 3" xfId="20997"/>
    <cellStyle name="60% - Акцент6 4 4" xfId="20998"/>
    <cellStyle name="60% - Акцент6 4 5" xfId="20999"/>
    <cellStyle name="60% - Акцент6 40" xfId="21000"/>
    <cellStyle name="60% - Акцент6 41" xfId="21001"/>
    <cellStyle name="60% - Акцент6 42" xfId="21002"/>
    <cellStyle name="60% - Акцент6 43" xfId="21003"/>
    <cellStyle name="60% - Акцент6 44" xfId="21004"/>
    <cellStyle name="60% - Акцент6 45" xfId="21005"/>
    <cellStyle name="60% - Акцент6 46" xfId="21006"/>
    <cellStyle name="60% - Акцент6 47" xfId="21007"/>
    <cellStyle name="60% - Акцент6 48" xfId="21008"/>
    <cellStyle name="60% - Акцент6 49" xfId="21009"/>
    <cellStyle name="60% - Акцент6 5" xfId="21010"/>
    <cellStyle name="60% - Акцент6 5 2" xfId="21011"/>
    <cellStyle name="60% - Акцент6 5 3" xfId="21012"/>
    <cellStyle name="60% - Акцент6 5 4" xfId="21013"/>
    <cellStyle name="60% - Акцент6 5 5" xfId="21014"/>
    <cellStyle name="60% - Акцент6 50" xfId="21015"/>
    <cellStyle name="60% - Акцент6 51" xfId="21016"/>
    <cellStyle name="60% - Акцент6 52" xfId="21017"/>
    <cellStyle name="60% - Акцент6 53" xfId="21018"/>
    <cellStyle name="60% - Акцент6 54" xfId="21019"/>
    <cellStyle name="60% - Акцент6 55" xfId="21020"/>
    <cellStyle name="60% - Акцент6 56" xfId="21021"/>
    <cellStyle name="60% - Акцент6 57" xfId="21022"/>
    <cellStyle name="60% - Акцент6 58" xfId="21023"/>
    <cellStyle name="60% - Акцент6 59" xfId="21024"/>
    <cellStyle name="60% - Акцент6 6" xfId="21025"/>
    <cellStyle name="60% - Акцент6 6 2" xfId="21026"/>
    <cellStyle name="60% - Акцент6 6 3" xfId="21027"/>
    <cellStyle name="60% - Акцент6 6 4" xfId="21028"/>
    <cellStyle name="60% - Акцент6 6 5" xfId="21029"/>
    <cellStyle name="60% - Акцент6 60" xfId="21030"/>
    <cellStyle name="60% - Акцент6 61" xfId="21031"/>
    <cellStyle name="60% - Акцент6 62" xfId="21032"/>
    <cellStyle name="60% - Акцент6 63" xfId="21033"/>
    <cellStyle name="60% - Акцент6 64" xfId="21034"/>
    <cellStyle name="60% - Акцент6 65" xfId="21035"/>
    <cellStyle name="60% - Акцент6 66" xfId="21036"/>
    <cellStyle name="60% - Акцент6 67" xfId="21037"/>
    <cellStyle name="60% - Акцент6 68" xfId="21038"/>
    <cellStyle name="60% - Акцент6 69" xfId="21039"/>
    <cellStyle name="60% - Акцент6 7" xfId="21040"/>
    <cellStyle name="60% - Акцент6 7 2" xfId="21041"/>
    <cellStyle name="60% - Акцент6 7 3" xfId="21042"/>
    <cellStyle name="60% - Акцент6 7 4" xfId="21043"/>
    <cellStyle name="60% - Акцент6 7 5" xfId="21044"/>
    <cellStyle name="60% - Акцент6 70" xfId="21045"/>
    <cellStyle name="60% - Акцент6 71" xfId="21046"/>
    <cellStyle name="60% - Акцент6 72" xfId="21047"/>
    <cellStyle name="60% - Акцент6 73" xfId="21048"/>
    <cellStyle name="60% - Акцент6 74" xfId="21049"/>
    <cellStyle name="60% - Акцент6 75" xfId="21050"/>
    <cellStyle name="60% - Акцент6 76" xfId="21051"/>
    <cellStyle name="60% - Акцент6 77" xfId="21052"/>
    <cellStyle name="60% - Акцент6 78" xfId="21053"/>
    <cellStyle name="60% - Акцент6 79" xfId="21054"/>
    <cellStyle name="60% - Акцент6 8" xfId="21055"/>
    <cellStyle name="60% - Акцент6 8 2" xfId="21056"/>
    <cellStyle name="60% - Акцент6 8 3" xfId="21057"/>
    <cellStyle name="60% - Акцент6 8 4" xfId="21058"/>
    <cellStyle name="60% - Акцент6 8 5" xfId="21059"/>
    <cellStyle name="60% - Акцент6 80" xfId="21060"/>
    <cellStyle name="60% - Акцент6 81" xfId="21061"/>
    <cellStyle name="60% - Акцент6 82" xfId="21062"/>
    <cellStyle name="60% - Акцент6 83" xfId="21063"/>
    <cellStyle name="60% - Акцент6 84" xfId="21064"/>
    <cellStyle name="60% - Акцент6 85" xfId="21065"/>
    <cellStyle name="60% - Акцент6 86" xfId="21066"/>
    <cellStyle name="60% - Акцент6 87" xfId="21067"/>
    <cellStyle name="60% - Акцент6 88" xfId="21068"/>
    <cellStyle name="60% - Акцент6 89" xfId="21069"/>
    <cellStyle name="60% - Акцент6 9" xfId="21070"/>
    <cellStyle name="60% - Акцент6 9 2" xfId="21071"/>
    <cellStyle name="60% - Акцент6 9 3" xfId="21072"/>
    <cellStyle name="60% - Акцент6 9 4" xfId="21073"/>
    <cellStyle name="60% - Акцент6 9 5" xfId="21074"/>
    <cellStyle name="60% - Акцент6 90" xfId="21075"/>
    <cellStyle name="60% - Акцент6 91" xfId="21076"/>
    <cellStyle name="60% - Акцент6 92" xfId="21077"/>
    <cellStyle name="60% - Акцент6 93" xfId="21078"/>
    <cellStyle name="60% - Акцент6 94" xfId="21079"/>
    <cellStyle name="60% - Акцент6 95" xfId="21080"/>
    <cellStyle name="60% - Акцент6 96" xfId="21081"/>
    <cellStyle name="60% - Акцент6 97" xfId="21082"/>
    <cellStyle name="60% - Акцент6 98" xfId="21083"/>
    <cellStyle name="60% - Акцент6 99" xfId="21084"/>
    <cellStyle name="Accent1" xfId="21085"/>
    <cellStyle name="Accent2" xfId="21086"/>
    <cellStyle name="Accent3" xfId="21087"/>
    <cellStyle name="Accent4" xfId="21088"/>
    <cellStyle name="Accent5" xfId="21089"/>
    <cellStyle name="Accent6" xfId="21090"/>
    <cellStyle name="Bad" xfId="21091"/>
    <cellStyle name="br" xfId="21092"/>
    <cellStyle name="br 2" xfId="21093"/>
    <cellStyle name="br 3" xfId="21094"/>
    <cellStyle name="Calculation" xfId="21095"/>
    <cellStyle name="Check Cell" xfId="21096"/>
    <cellStyle name="col" xfId="21097"/>
    <cellStyle name="col 2" xfId="21098"/>
    <cellStyle name="col 3" xfId="21099"/>
    <cellStyle name="dtrow" xfId="21100"/>
    <cellStyle name="Excel Built-in Normal" xfId="21101"/>
    <cellStyle name="Explanatory Text" xfId="21102"/>
    <cellStyle name="Good" xfId="21103"/>
    <cellStyle name="Heading 1" xfId="21104"/>
    <cellStyle name="Heading 2" xfId="21105"/>
    <cellStyle name="Heading 3" xfId="21106"/>
    <cellStyle name="Heading 4" xfId="21107"/>
    <cellStyle name="Input" xfId="21108"/>
    <cellStyle name="Linked Cell" xfId="21109"/>
    <cellStyle name="Neutral" xfId="21110"/>
    <cellStyle name="Note" xfId="21111"/>
    <cellStyle name="Output" xfId="21112"/>
    <cellStyle name="st33" xfId="21113"/>
    <cellStyle name="style0" xfId="21114"/>
    <cellStyle name="style0 2" xfId="21115"/>
    <cellStyle name="style0 2 2" xfId="21116"/>
    <cellStyle name="style0 2 3" xfId="21117"/>
    <cellStyle name="style0 3" xfId="21118"/>
    <cellStyle name="style0 4" xfId="21119"/>
    <cellStyle name="style0 5" xfId="21120"/>
    <cellStyle name="style0 6" xfId="21121"/>
    <cellStyle name="td" xfId="21122"/>
    <cellStyle name="td 2" xfId="21123"/>
    <cellStyle name="td 2 2" xfId="21124"/>
    <cellStyle name="td 2 3" xfId="21125"/>
    <cellStyle name="td 3" xfId="21126"/>
    <cellStyle name="td 4" xfId="21127"/>
    <cellStyle name="td 5" xfId="21128"/>
    <cellStyle name="td 6" xfId="21129"/>
    <cellStyle name="Title" xfId="21130"/>
    <cellStyle name="Total" xfId="21131"/>
    <cellStyle name="tr" xfId="21132"/>
    <cellStyle name="tr 2" xfId="21133"/>
    <cellStyle name="tr 3" xfId="21134"/>
    <cellStyle name="Warning Text" xfId="21135"/>
    <cellStyle name="xl21" xfId="21136"/>
    <cellStyle name="xl21 2" xfId="21137"/>
    <cellStyle name="xl21 2 2" xfId="21138"/>
    <cellStyle name="xl21 2 3" xfId="21139"/>
    <cellStyle name="xl21 3" xfId="21140"/>
    <cellStyle name="xl21 4" xfId="21141"/>
    <cellStyle name="xl21 5" xfId="21142"/>
    <cellStyle name="xl22" xfId="21143"/>
    <cellStyle name="xl22 2" xfId="21144"/>
    <cellStyle name="xl22 2 2" xfId="21145"/>
    <cellStyle name="xl22 2 3" xfId="21146"/>
    <cellStyle name="xl22 3" xfId="21147"/>
    <cellStyle name="xl22 4" xfId="21148"/>
    <cellStyle name="xl22 5" xfId="21149"/>
    <cellStyle name="xl23" xfId="21150"/>
    <cellStyle name="xl23 2" xfId="21151"/>
    <cellStyle name="xl23 2 2" xfId="21152"/>
    <cellStyle name="xl23 3" xfId="21153"/>
    <cellStyle name="xl23 4" xfId="21154"/>
    <cellStyle name="xl23 5" xfId="21155"/>
    <cellStyle name="xl23 6" xfId="21156"/>
    <cellStyle name="xl24" xfId="21157"/>
    <cellStyle name="xl24 2" xfId="21158"/>
    <cellStyle name="xl24 2 2" xfId="21159"/>
    <cellStyle name="xl24 2 3" xfId="21160"/>
    <cellStyle name="xl24 2 4" xfId="21161"/>
    <cellStyle name="xl24 3" xfId="21162"/>
    <cellStyle name="xl24 4" xfId="21163"/>
    <cellStyle name="xl24 5" xfId="21164"/>
    <cellStyle name="xl24 6" xfId="21165"/>
    <cellStyle name="xl25" xfId="21166"/>
    <cellStyle name="xl25 2" xfId="21167"/>
    <cellStyle name="xl25 2 2" xfId="21168"/>
    <cellStyle name="xl25 2 3" xfId="21169"/>
    <cellStyle name="xl25 2 4" xfId="21170"/>
    <cellStyle name="xl25 3" xfId="21171"/>
    <cellStyle name="xl25 4" xfId="21172"/>
    <cellStyle name="xl25 5" xfId="21173"/>
    <cellStyle name="xl25 6" xfId="21174"/>
    <cellStyle name="xl25 7" xfId="21175"/>
    <cellStyle name="xl26" xfId="21176"/>
    <cellStyle name="xl26 2" xfId="21177"/>
    <cellStyle name="xl26 2 2" xfId="21178"/>
    <cellStyle name="xl26 2 3" xfId="21179"/>
    <cellStyle name="xl26 3" xfId="21180"/>
    <cellStyle name="xl26 4" xfId="21181"/>
    <cellStyle name="xl26 5" xfId="21182"/>
    <cellStyle name="xl26 6" xfId="21183"/>
    <cellStyle name="xl27" xfId="21184"/>
    <cellStyle name="xl27 2" xfId="21185"/>
    <cellStyle name="xl27 2 2" xfId="21186"/>
    <cellStyle name="xl27 2 3" xfId="21187"/>
    <cellStyle name="xl27 2 4" xfId="21188"/>
    <cellStyle name="xl27 3" xfId="21189"/>
    <cellStyle name="xl27 4" xfId="21190"/>
    <cellStyle name="xl27 5" xfId="21191"/>
    <cellStyle name="xl27 6" xfId="21192"/>
    <cellStyle name="xl27 7" xfId="21193"/>
    <cellStyle name="xl28" xfId="21194"/>
    <cellStyle name="xl28 2" xfId="21195"/>
    <cellStyle name="xl28 2 2" xfId="21196"/>
    <cellStyle name="xl28 2 3" xfId="21197"/>
    <cellStyle name="xl28 3" xfId="21198"/>
    <cellStyle name="xl28 4" xfId="21199"/>
    <cellStyle name="xl28 5" xfId="21200"/>
    <cellStyle name="xl28 6" xfId="21201"/>
    <cellStyle name="xl29" xfId="21202"/>
    <cellStyle name="xl29 2" xfId="21203"/>
    <cellStyle name="xl29 2 2" xfId="21204"/>
    <cellStyle name="xl29 2 3" xfId="21205"/>
    <cellStyle name="xl29 3" xfId="21206"/>
    <cellStyle name="xl29 4" xfId="21207"/>
    <cellStyle name="xl29 5" xfId="21208"/>
    <cellStyle name="xl29 6" xfId="21209"/>
    <cellStyle name="xl30" xfId="21210"/>
    <cellStyle name="xl30 2" xfId="21211"/>
    <cellStyle name="xl30 2 2" xfId="21212"/>
    <cellStyle name="xl30 2 3" xfId="21213"/>
    <cellStyle name="xl30 3" xfId="21214"/>
    <cellStyle name="xl30 4" xfId="21215"/>
    <cellStyle name="xl30 5" xfId="21216"/>
    <cellStyle name="xl30 6" xfId="21217"/>
    <cellStyle name="xl31" xfId="21218"/>
    <cellStyle name="xl31 2" xfId="21219"/>
    <cellStyle name="xl31 2 2" xfId="21220"/>
    <cellStyle name="xl31 2 3" xfId="21221"/>
    <cellStyle name="xl31 3" xfId="21222"/>
    <cellStyle name="xl31 4" xfId="21223"/>
    <cellStyle name="xl31 5" xfId="21224"/>
    <cellStyle name="xl31 6" xfId="21225"/>
    <cellStyle name="xl32" xfId="21226"/>
    <cellStyle name="xl32 2" xfId="21227"/>
    <cellStyle name="xl32 2 2" xfId="21228"/>
    <cellStyle name="xl32 3" xfId="21229"/>
    <cellStyle name="xl32 4" xfId="21230"/>
    <cellStyle name="xl32 5" xfId="21231"/>
    <cellStyle name="xl32 6" xfId="21232"/>
    <cellStyle name="xl33" xfId="21233"/>
    <cellStyle name="xl33 2" xfId="21234"/>
    <cellStyle name="xl33 2 2" xfId="21235"/>
    <cellStyle name="xl33 3" xfId="21236"/>
    <cellStyle name="xl33 4" xfId="21237"/>
    <cellStyle name="xl33 5" xfId="21238"/>
    <cellStyle name="xl33 6" xfId="21239"/>
    <cellStyle name="xl33 7" xfId="21240"/>
    <cellStyle name="xl34" xfId="21241"/>
    <cellStyle name="xl34 2" xfId="21242"/>
    <cellStyle name="xl34 2 2" xfId="21243"/>
    <cellStyle name="xl34 2 3" xfId="21244"/>
    <cellStyle name="xl34 2 4" xfId="21245"/>
    <cellStyle name="xl34 3" xfId="21246"/>
    <cellStyle name="xl34 4" xfId="21247"/>
    <cellStyle name="xl34 5" xfId="21248"/>
    <cellStyle name="xl34 6" xfId="21249"/>
    <cellStyle name="xl34 7" xfId="21250"/>
    <cellStyle name="xl34 8" xfId="21251"/>
    <cellStyle name="xl35" xfId="21252"/>
    <cellStyle name="xl35 2" xfId="21253"/>
    <cellStyle name="xl35 2 2" xfId="21254"/>
    <cellStyle name="xl35 2 3" xfId="21255"/>
    <cellStyle name="xl35 2 4" xfId="21256"/>
    <cellStyle name="xl35 3" xfId="21257"/>
    <cellStyle name="xl35 4" xfId="21258"/>
    <cellStyle name="xl35 5" xfId="21259"/>
    <cellStyle name="xl35 6" xfId="21260"/>
    <cellStyle name="xl35 7" xfId="21261"/>
    <cellStyle name="xl35 8" xfId="21262"/>
    <cellStyle name="xl36" xfId="21263"/>
    <cellStyle name="xl36 2" xfId="21264"/>
    <cellStyle name="xl36 2 2" xfId="21265"/>
    <cellStyle name="xl36 2 3" xfId="21266"/>
    <cellStyle name="xl36 3" xfId="21267"/>
    <cellStyle name="xl36 4" xfId="21268"/>
    <cellStyle name="xl36 5" xfId="21269"/>
    <cellStyle name="xl36 6" xfId="21270"/>
    <cellStyle name="xl36 7" xfId="21271"/>
    <cellStyle name="xl36 8" xfId="21272"/>
    <cellStyle name="xl37" xfId="21273"/>
    <cellStyle name="xl37 2" xfId="21274"/>
    <cellStyle name="xl37 2 2" xfId="21275"/>
    <cellStyle name="xl37 2 3" xfId="21276"/>
    <cellStyle name="xl37 2 4" xfId="21277"/>
    <cellStyle name="xl37 3" xfId="21278"/>
    <cellStyle name="xl37 4" xfId="21279"/>
    <cellStyle name="xl37 5" xfId="21280"/>
    <cellStyle name="xl37 6" xfId="21281"/>
    <cellStyle name="xl37 7" xfId="21282"/>
    <cellStyle name="xl38" xfId="21283"/>
    <cellStyle name="xl38 2" xfId="21284"/>
    <cellStyle name="xl38 2 2" xfId="21285"/>
    <cellStyle name="xl38 2 3" xfId="21286"/>
    <cellStyle name="xl38 3" xfId="21287"/>
    <cellStyle name="xl38 4" xfId="21288"/>
    <cellStyle name="xl38 5" xfId="21289"/>
    <cellStyle name="xl38 6" xfId="21290"/>
    <cellStyle name="xl39" xfId="21291"/>
    <cellStyle name="xl39 2" xfId="21292"/>
    <cellStyle name="xl39 2 2" xfId="21293"/>
    <cellStyle name="xl39 2 3" xfId="21294"/>
    <cellStyle name="xl39 3" xfId="21295"/>
    <cellStyle name="xl39 4" xfId="21296"/>
    <cellStyle name="xl39 5" xfId="21297"/>
    <cellStyle name="xl39 6" xfId="21298"/>
    <cellStyle name="xl39 7" xfId="21299"/>
    <cellStyle name="xl40" xfId="21300"/>
    <cellStyle name="xl40 2" xfId="21301"/>
    <cellStyle name="xl40 2 2" xfId="21302"/>
    <cellStyle name="xl40 2 3" xfId="21303"/>
    <cellStyle name="xl40 3" xfId="21304"/>
    <cellStyle name="xl40 4" xfId="21305"/>
    <cellStyle name="xl40 5" xfId="21306"/>
    <cellStyle name="xl40 6" xfId="21307"/>
    <cellStyle name="xl40 7" xfId="21308"/>
    <cellStyle name="xl40 8" xfId="21309"/>
    <cellStyle name="xl41" xfId="21310"/>
    <cellStyle name="xl41 2" xfId="21311"/>
    <cellStyle name="xl41 2 2" xfId="21312"/>
    <cellStyle name="xl41 2 3" xfId="21313"/>
    <cellStyle name="xl41 3" xfId="21314"/>
    <cellStyle name="xl41 4" xfId="21315"/>
    <cellStyle name="xl41 5" xfId="21316"/>
    <cellStyle name="xl41 6" xfId="21317"/>
    <cellStyle name="xl41 7" xfId="21318"/>
    <cellStyle name="xl41 8" xfId="21319"/>
    <cellStyle name="xl42" xfId="21320"/>
    <cellStyle name="xl42 2" xfId="21321"/>
    <cellStyle name="xl42 2 2" xfId="21322"/>
    <cellStyle name="xl42 2 3" xfId="21323"/>
    <cellStyle name="xl42 3" xfId="21324"/>
    <cellStyle name="xl42 4" xfId="21325"/>
    <cellStyle name="xl42 5" xfId="21326"/>
    <cellStyle name="xl42 6" xfId="21327"/>
    <cellStyle name="xl42 7" xfId="21328"/>
    <cellStyle name="xl43" xfId="21329"/>
    <cellStyle name="xl43 2" xfId="21330"/>
    <cellStyle name="xl43 2 2" xfId="21331"/>
    <cellStyle name="xl43 3" xfId="21332"/>
    <cellStyle name="xl43 4" xfId="21333"/>
    <cellStyle name="xl43 5" xfId="21334"/>
    <cellStyle name="xl43 6" xfId="21335"/>
    <cellStyle name="xl44" xfId="21336"/>
    <cellStyle name="xl44 2" xfId="21337"/>
    <cellStyle name="xl44 3" xfId="21338"/>
    <cellStyle name="xl44 4" xfId="21339"/>
    <cellStyle name="xl45" xfId="21340"/>
    <cellStyle name="xl46" xfId="21341"/>
    <cellStyle name="xl47" xfId="21342"/>
    <cellStyle name="xl48" xfId="21343"/>
    <cellStyle name="Акцент1" xfId="21344" builtinId="29" customBuiltin="1"/>
    <cellStyle name="Акцент1 10" xfId="21345"/>
    <cellStyle name="Акцент1 100" xfId="21346"/>
    <cellStyle name="Акцент1 101" xfId="21347"/>
    <cellStyle name="Акцент1 102" xfId="21348"/>
    <cellStyle name="Акцент1 103" xfId="21349"/>
    <cellStyle name="Акцент1 104" xfId="21350"/>
    <cellStyle name="Акцент1 105" xfId="21351"/>
    <cellStyle name="Акцент1 106" xfId="21352"/>
    <cellStyle name="Акцент1 107" xfId="21353"/>
    <cellStyle name="Акцент1 108" xfId="21354"/>
    <cellStyle name="Акцент1 109" xfId="21355"/>
    <cellStyle name="Акцент1 11" xfId="21356"/>
    <cellStyle name="Акцент1 110" xfId="21357"/>
    <cellStyle name="Акцент1 111" xfId="21358"/>
    <cellStyle name="Акцент1 112" xfId="21359"/>
    <cellStyle name="Акцент1 113" xfId="21360"/>
    <cellStyle name="Акцент1 12" xfId="21361"/>
    <cellStyle name="Акцент1 13" xfId="21362"/>
    <cellStyle name="Акцент1 14" xfId="21363"/>
    <cellStyle name="Акцент1 15" xfId="21364"/>
    <cellStyle name="Акцент1 16" xfId="21365"/>
    <cellStyle name="Акцент1 17" xfId="21366"/>
    <cellStyle name="Акцент1 18" xfId="21367"/>
    <cellStyle name="Акцент1 19" xfId="21368"/>
    <cellStyle name="Акцент1 2" xfId="21369"/>
    <cellStyle name="Акцент1 2 2" xfId="21370"/>
    <cellStyle name="Акцент1 2 3" xfId="21371"/>
    <cellStyle name="Акцент1 2 4" xfId="21372"/>
    <cellStyle name="Акцент1 2 5" xfId="21373"/>
    <cellStyle name="Акцент1 20" xfId="21374"/>
    <cellStyle name="Акцент1 21" xfId="21375"/>
    <cellStyle name="Акцент1 22" xfId="21376"/>
    <cellStyle name="Акцент1 23" xfId="21377"/>
    <cellStyle name="Акцент1 24" xfId="21378"/>
    <cellStyle name="Акцент1 25" xfId="21379"/>
    <cellStyle name="Акцент1 26" xfId="21380"/>
    <cellStyle name="Акцент1 27" xfId="21381"/>
    <cellStyle name="Акцент1 28" xfId="21382"/>
    <cellStyle name="Акцент1 29" xfId="21383"/>
    <cellStyle name="Акцент1 3" xfId="21384"/>
    <cellStyle name="Акцент1 3 2" xfId="21385"/>
    <cellStyle name="Акцент1 3 3" xfId="21386"/>
    <cellStyle name="Акцент1 3 4" xfId="21387"/>
    <cellStyle name="Акцент1 3 5" xfId="21388"/>
    <cellStyle name="Акцент1 30" xfId="21389"/>
    <cellStyle name="Акцент1 31" xfId="21390"/>
    <cellStyle name="Акцент1 32" xfId="21391"/>
    <cellStyle name="Акцент1 33" xfId="21392"/>
    <cellStyle name="Акцент1 34" xfId="21393"/>
    <cellStyle name="Акцент1 35" xfId="21394"/>
    <cellStyle name="Акцент1 36" xfId="21395"/>
    <cellStyle name="Акцент1 37" xfId="21396"/>
    <cellStyle name="Акцент1 38" xfId="21397"/>
    <cellStyle name="Акцент1 39" xfId="21398"/>
    <cellStyle name="Акцент1 4" xfId="21399"/>
    <cellStyle name="Акцент1 4 2" xfId="21400"/>
    <cellStyle name="Акцент1 4 3" xfId="21401"/>
    <cellStyle name="Акцент1 4 4" xfId="21402"/>
    <cellStyle name="Акцент1 4 5" xfId="21403"/>
    <cellStyle name="Акцент1 40" xfId="21404"/>
    <cellStyle name="Акцент1 41" xfId="21405"/>
    <cellStyle name="Акцент1 42" xfId="21406"/>
    <cellStyle name="Акцент1 43" xfId="21407"/>
    <cellStyle name="Акцент1 44" xfId="21408"/>
    <cellStyle name="Акцент1 45" xfId="21409"/>
    <cellStyle name="Акцент1 46" xfId="21410"/>
    <cellStyle name="Акцент1 47" xfId="21411"/>
    <cellStyle name="Акцент1 48" xfId="21412"/>
    <cellStyle name="Акцент1 49" xfId="21413"/>
    <cellStyle name="Акцент1 5" xfId="21414"/>
    <cellStyle name="Акцент1 5 2" xfId="21415"/>
    <cellStyle name="Акцент1 5 3" xfId="21416"/>
    <cellStyle name="Акцент1 5 4" xfId="21417"/>
    <cellStyle name="Акцент1 5 5" xfId="21418"/>
    <cellStyle name="Акцент1 50" xfId="21419"/>
    <cellStyle name="Акцент1 51" xfId="21420"/>
    <cellStyle name="Акцент1 52" xfId="21421"/>
    <cellStyle name="Акцент1 53" xfId="21422"/>
    <cellStyle name="Акцент1 54" xfId="21423"/>
    <cellStyle name="Акцент1 55" xfId="21424"/>
    <cellStyle name="Акцент1 56" xfId="21425"/>
    <cellStyle name="Акцент1 57" xfId="21426"/>
    <cellStyle name="Акцент1 58" xfId="21427"/>
    <cellStyle name="Акцент1 59" xfId="21428"/>
    <cellStyle name="Акцент1 6" xfId="21429"/>
    <cellStyle name="Акцент1 6 2" xfId="21430"/>
    <cellStyle name="Акцент1 6 3" xfId="21431"/>
    <cellStyle name="Акцент1 6 4" xfId="21432"/>
    <cellStyle name="Акцент1 6 5" xfId="21433"/>
    <cellStyle name="Акцент1 60" xfId="21434"/>
    <cellStyle name="Акцент1 61" xfId="21435"/>
    <cellStyle name="Акцент1 62" xfId="21436"/>
    <cellStyle name="Акцент1 63" xfId="21437"/>
    <cellStyle name="Акцент1 64" xfId="21438"/>
    <cellStyle name="Акцент1 65" xfId="21439"/>
    <cellStyle name="Акцент1 66" xfId="21440"/>
    <cellStyle name="Акцент1 67" xfId="21441"/>
    <cellStyle name="Акцент1 68" xfId="21442"/>
    <cellStyle name="Акцент1 69" xfId="21443"/>
    <cellStyle name="Акцент1 7" xfId="21444"/>
    <cellStyle name="Акцент1 7 2" xfId="21445"/>
    <cellStyle name="Акцент1 7 3" xfId="21446"/>
    <cellStyle name="Акцент1 7 4" xfId="21447"/>
    <cellStyle name="Акцент1 7 5" xfId="21448"/>
    <cellStyle name="Акцент1 70" xfId="21449"/>
    <cellStyle name="Акцент1 71" xfId="21450"/>
    <cellStyle name="Акцент1 72" xfId="21451"/>
    <cellStyle name="Акцент1 73" xfId="21452"/>
    <cellStyle name="Акцент1 74" xfId="21453"/>
    <cellStyle name="Акцент1 75" xfId="21454"/>
    <cellStyle name="Акцент1 76" xfId="21455"/>
    <cellStyle name="Акцент1 77" xfId="21456"/>
    <cellStyle name="Акцент1 78" xfId="21457"/>
    <cellStyle name="Акцент1 79" xfId="21458"/>
    <cellStyle name="Акцент1 8" xfId="21459"/>
    <cellStyle name="Акцент1 8 2" xfId="21460"/>
    <cellStyle name="Акцент1 8 3" xfId="21461"/>
    <cellStyle name="Акцент1 8 4" xfId="21462"/>
    <cellStyle name="Акцент1 8 5" xfId="21463"/>
    <cellStyle name="Акцент1 80" xfId="21464"/>
    <cellStyle name="Акцент1 81" xfId="21465"/>
    <cellStyle name="Акцент1 82" xfId="21466"/>
    <cellStyle name="Акцент1 83" xfId="21467"/>
    <cellStyle name="Акцент1 84" xfId="21468"/>
    <cellStyle name="Акцент1 85" xfId="21469"/>
    <cellStyle name="Акцент1 86" xfId="21470"/>
    <cellStyle name="Акцент1 87" xfId="21471"/>
    <cellStyle name="Акцент1 88" xfId="21472"/>
    <cellStyle name="Акцент1 89" xfId="21473"/>
    <cellStyle name="Акцент1 9" xfId="21474"/>
    <cellStyle name="Акцент1 9 2" xfId="21475"/>
    <cellStyle name="Акцент1 9 3" xfId="21476"/>
    <cellStyle name="Акцент1 9 4" xfId="21477"/>
    <cellStyle name="Акцент1 9 5" xfId="21478"/>
    <cellStyle name="Акцент1 90" xfId="21479"/>
    <cellStyle name="Акцент1 91" xfId="21480"/>
    <cellStyle name="Акцент1 92" xfId="21481"/>
    <cellStyle name="Акцент1 93" xfId="21482"/>
    <cellStyle name="Акцент1 94" xfId="21483"/>
    <cellStyle name="Акцент1 95" xfId="21484"/>
    <cellStyle name="Акцент1 96" xfId="21485"/>
    <cellStyle name="Акцент1 97" xfId="21486"/>
    <cellStyle name="Акцент1 98" xfId="21487"/>
    <cellStyle name="Акцент1 99" xfId="21488"/>
    <cellStyle name="Акцент2" xfId="21489" builtinId="33" customBuiltin="1"/>
    <cellStyle name="Акцент2 10" xfId="21490"/>
    <cellStyle name="Акцент2 100" xfId="21491"/>
    <cellStyle name="Акцент2 101" xfId="21492"/>
    <cellStyle name="Акцент2 102" xfId="21493"/>
    <cellStyle name="Акцент2 103" xfId="21494"/>
    <cellStyle name="Акцент2 104" xfId="21495"/>
    <cellStyle name="Акцент2 105" xfId="21496"/>
    <cellStyle name="Акцент2 106" xfId="21497"/>
    <cellStyle name="Акцент2 107" xfId="21498"/>
    <cellStyle name="Акцент2 108" xfId="21499"/>
    <cellStyle name="Акцент2 109" xfId="21500"/>
    <cellStyle name="Акцент2 11" xfId="21501"/>
    <cellStyle name="Акцент2 110" xfId="21502"/>
    <cellStyle name="Акцент2 111" xfId="21503"/>
    <cellStyle name="Акцент2 112" xfId="21504"/>
    <cellStyle name="Акцент2 113" xfId="21505"/>
    <cellStyle name="Акцент2 12" xfId="21506"/>
    <cellStyle name="Акцент2 13" xfId="21507"/>
    <cellStyle name="Акцент2 14" xfId="21508"/>
    <cellStyle name="Акцент2 15" xfId="21509"/>
    <cellStyle name="Акцент2 16" xfId="21510"/>
    <cellStyle name="Акцент2 17" xfId="21511"/>
    <cellStyle name="Акцент2 18" xfId="21512"/>
    <cellStyle name="Акцент2 19" xfId="21513"/>
    <cellStyle name="Акцент2 2" xfId="21514"/>
    <cellStyle name="Акцент2 2 2" xfId="21515"/>
    <cellStyle name="Акцент2 2 3" xfId="21516"/>
    <cellStyle name="Акцент2 2 4" xfId="21517"/>
    <cellStyle name="Акцент2 2 5" xfId="21518"/>
    <cellStyle name="Акцент2 20" xfId="21519"/>
    <cellStyle name="Акцент2 21" xfId="21520"/>
    <cellStyle name="Акцент2 22" xfId="21521"/>
    <cellStyle name="Акцент2 23" xfId="21522"/>
    <cellStyle name="Акцент2 24" xfId="21523"/>
    <cellStyle name="Акцент2 25" xfId="21524"/>
    <cellStyle name="Акцент2 26" xfId="21525"/>
    <cellStyle name="Акцент2 27" xfId="21526"/>
    <cellStyle name="Акцент2 28" xfId="21527"/>
    <cellStyle name="Акцент2 29" xfId="21528"/>
    <cellStyle name="Акцент2 3" xfId="21529"/>
    <cellStyle name="Акцент2 3 2" xfId="21530"/>
    <cellStyle name="Акцент2 3 3" xfId="21531"/>
    <cellStyle name="Акцент2 3 4" xfId="21532"/>
    <cellStyle name="Акцент2 3 5" xfId="21533"/>
    <cellStyle name="Акцент2 30" xfId="21534"/>
    <cellStyle name="Акцент2 31" xfId="21535"/>
    <cellStyle name="Акцент2 32" xfId="21536"/>
    <cellStyle name="Акцент2 33" xfId="21537"/>
    <cellStyle name="Акцент2 34" xfId="21538"/>
    <cellStyle name="Акцент2 35" xfId="21539"/>
    <cellStyle name="Акцент2 36" xfId="21540"/>
    <cellStyle name="Акцент2 37" xfId="21541"/>
    <cellStyle name="Акцент2 38" xfId="21542"/>
    <cellStyle name="Акцент2 39" xfId="21543"/>
    <cellStyle name="Акцент2 4" xfId="21544"/>
    <cellStyle name="Акцент2 4 2" xfId="21545"/>
    <cellStyle name="Акцент2 4 3" xfId="21546"/>
    <cellStyle name="Акцент2 4 4" xfId="21547"/>
    <cellStyle name="Акцент2 4 5" xfId="21548"/>
    <cellStyle name="Акцент2 40" xfId="21549"/>
    <cellStyle name="Акцент2 41" xfId="21550"/>
    <cellStyle name="Акцент2 42" xfId="21551"/>
    <cellStyle name="Акцент2 43" xfId="21552"/>
    <cellStyle name="Акцент2 44" xfId="21553"/>
    <cellStyle name="Акцент2 45" xfId="21554"/>
    <cellStyle name="Акцент2 46" xfId="21555"/>
    <cellStyle name="Акцент2 47" xfId="21556"/>
    <cellStyle name="Акцент2 48" xfId="21557"/>
    <cellStyle name="Акцент2 49" xfId="21558"/>
    <cellStyle name="Акцент2 5" xfId="21559"/>
    <cellStyle name="Акцент2 5 2" xfId="21560"/>
    <cellStyle name="Акцент2 5 3" xfId="21561"/>
    <cellStyle name="Акцент2 5 4" xfId="21562"/>
    <cellStyle name="Акцент2 5 5" xfId="21563"/>
    <cellStyle name="Акцент2 50" xfId="21564"/>
    <cellStyle name="Акцент2 51" xfId="21565"/>
    <cellStyle name="Акцент2 52" xfId="21566"/>
    <cellStyle name="Акцент2 53" xfId="21567"/>
    <cellStyle name="Акцент2 54" xfId="21568"/>
    <cellStyle name="Акцент2 55" xfId="21569"/>
    <cellStyle name="Акцент2 56" xfId="21570"/>
    <cellStyle name="Акцент2 57" xfId="21571"/>
    <cellStyle name="Акцент2 58" xfId="21572"/>
    <cellStyle name="Акцент2 59" xfId="21573"/>
    <cellStyle name="Акцент2 6" xfId="21574"/>
    <cellStyle name="Акцент2 6 2" xfId="21575"/>
    <cellStyle name="Акцент2 6 3" xfId="21576"/>
    <cellStyle name="Акцент2 6 4" xfId="21577"/>
    <cellStyle name="Акцент2 6 5" xfId="21578"/>
    <cellStyle name="Акцент2 60" xfId="21579"/>
    <cellStyle name="Акцент2 61" xfId="21580"/>
    <cellStyle name="Акцент2 62" xfId="21581"/>
    <cellStyle name="Акцент2 63" xfId="21582"/>
    <cellStyle name="Акцент2 64" xfId="21583"/>
    <cellStyle name="Акцент2 65" xfId="21584"/>
    <cellStyle name="Акцент2 66" xfId="21585"/>
    <cellStyle name="Акцент2 67" xfId="21586"/>
    <cellStyle name="Акцент2 68" xfId="21587"/>
    <cellStyle name="Акцент2 69" xfId="21588"/>
    <cellStyle name="Акцент2 7" xfId="21589"/>
    <cellStyle name="Акцент2 7 2" xfId="21590"/>
    <cellStyle name="Акцент2 7 3" xfId="21591"/>
    <cellStyle name="Акцент2 7 4" xfId="21592"/>
    <cellStyle name="Акцент2 7 5" xfId="21593"/>
    <cellStyle name="Акцент2 70" xfId="21594"/>
    <cellStyle name="Акцент2 71" xfId="21595"/>
    <cellStyle name="Акцент2 72" xfId="21596"/>
    <cellStyle name="Акцент2 73" xfId="21597"/>
    <cellStyle name="Акцент2 74" xfId="21598"/>
    <cellStyle name="Акцент2 75" xfId="21599"/>
    <cellStyle name="Акцент2 76" xfId="21600"/>
    <cellStyle name="Акцент2 77" xfId="21601"/>
    <cellStyle name="Акцент2 78" xfId="21602"/>
    <cellStyle name="Акцент2 79" xfId="21603"/>
    <cellStyle name="Акцент2 8" xfId="21604"/>
    <cellStyle name="Акцент2 8 2" xfId="21605"/>
    <cellStyle name="Акцент2 8 3" xfId="21606"/>
    <cellStyle name="Акцент2 8 4" xfId="21607"/>
    <cellStyle name="Акцент2 8 5" xfId="21608"/>
    <cellStyle name="Акцент2 80" xfId="21609"/>
    <cellStyle name="Акцент2 81" xfId="21610"/>
    <cellStyle name="Акцент2 82" xfId="21611"/>
    <cellStyle name="Акцент2 83" xfId="21612"/>
    <cellStyle name="Акцент2 84" xfId="21613"/>
    <cellStyle name="Акцент2 85" xfId="21614"/>
    <cellStyle name="Акцент2 86" xfId="21615"/>
    <cellStyle name="Акцент2 87" xfId="21616"/>
    <cellStyle name="Акцент2 88" xfId="21617"/>
    <cellStyle name="Акцент2 89" xfId="21618"/>
    <cellStyle name="Акцент2 9" xfId="21619"/>
    <cellStyle name="Акцент2 9 2" xfId="21620"/>
    <cellStyle name="Акцент2 9 3" xfId="21621"/>
    <cellStyle name="Акцент2 9 4" xfId="21622"/>
    <cellStyle name="Акцент2 9 5" xfId="21623"/>
    <cellStyle name="Акцент2 90" xfId="21624"/>
    <cellStyle name="Акцент2 91" xfId="21625"/>
    <cellStyle name="Акцент2 92" xfId="21626"/>
    <cellStyle name="Акцент2 93" xfId="21627"/>
    <cellStyle name="Акцент2 94" xfId="21628"/>
    <cellStyle name="Акцент2 95" xfId="21629"/>
    <cellStyle name="Акцент2 96" xfId="21630"/>
    <cellStyle name="Акцент2 97" xfId="21631"/>
    <cellStyle name="Акцент2 98" xfId="21632"/>
    <cellStyle name="Акцент2 99" xfId="21633"/>
    <cellStyle name="Акцент3" xfId="21634" builtinId="37" customBuiltin="1"/>
    <cellStyle name="Акцент3 10" xfId="21635"/>
    <cellStyle name="Акцент3 100" xfId="21636"/>
    <cellStyle name="Акцент3 101" xfId="21637"/>
    <cellStyle name="Акцент3 102" xfId="21638"/>
    <cellStyle name="Акцент3 103" xfId="21639"/>
    <cellStyle name="Акцент3 104" xfId="21640"/>
    <cellStyle name="Акцент3 105" xfId="21641"/>
    <cellStyle name="Акцент3 106" xfId="21642"/>
    <cellStyle name="Акцент3 107" xfId="21643"/>
    <cellStyle name="Акцент3 108" xfId="21644"/>
    <cellStyle name="Акцент3 109" xfId="21645"/>
    <cellStyle name="Акцент3 11" xfId="21646"/>
    <cellStyle name="Акцент3 110" xfId="21647"/>
    <cellStyle name="Акцент3 111" xfId="21648"/>
    <cellStyle name="Акцент3 112" xfId="21649"/>
    <cellStyle name="Акцент3 113" xfId="21650"/>
    <cellStyle name="Акцент3 12" xfId="21651"/>
    <cellStyle name="Акцент3 13" xfId="21652"/>
    <cellStyle name="Акцент3 14" xfId="21653"/>
    <cellStyle name="Акцент3 15" xfId="21654"/>
    <cellStyle name="Акцент3 16" xfId="21655"/>
    <cellStyle name="Акцент3 17" xfId="21656"/>
    <cellStyle name="Акцент3 18" xfId="21657"/>
    <cellStyle name="Акцент3 19" xfId="21658"/>
    <cellStyle name="Акцент3 2" xfId="21659"/>
    <cellStyle name="Акцент3 2 2" xfId="21660"/>
    <cellStyle name="Акцент3 2 3" xfId="21661"/>
    <cellStyle name="Акцент3 2 4" xfId="21662"/>
    <cellStyle name="Акцент3 2 5" xfId="21663"/>
    <cellStyle name="Акцент3 20" xfId="21664"/>
    <cellStyle name="Акцент3 21" xfId="21665"/>
    <cellStyle name="Акцент3 22" xfId="21666"/>
    <cellStyle name="Акцент3 23" xfId="21667"/>
    <cellStyle name="Акцент3 24" xfId="21668"/>
    <cellStyle name="Акцент3 25" xfId="21669"/>
    <cellStyle name="Акцент3 26" xfId="21670"/>
    <cellStyle name="Акцент3 27" xfId="21671"/>
    <cellStyle name="Акцент3 28" xfId="21672"/>
    <cellStyle name="Акцент3 29" xfId="21673"/>
    <cellStyle name="Акцент3 3" xfId="21674"/>
    <cellStyle name="Акцент3 3 2" xfId="21675"/>
    <cellStyle name="Акцент3 3 3" xfId="21676"/>
    <cellStyle name="Акцент3 3 4" xfId="21677"/>
    <cellStyle name="Акцент3 3 5" xfId="21678"/>
    <cellStyle name="Акцент3 30" xfId="21679"/>
    <cellStyle name="Акцент3 31" xfId="21680"/>
    <cellStyle name="Акцент3 32" xfId="21681"/>
    <cellStyle name="Акцент3 33" xfId="21682"/>
    <cellStyle name="Акцент3 34" xfId="21683"/>
    <cellStyle name="Акцент3 35" xfId="21684"/>
    <cellStyle name="Акцент3 36" xfId="21685"/>
    <cellStyle name="Акцент3 37" xfId="21686"/>
    <cellStyle name="Акцент3 38" xfId="21687"/>
    <cellStyle name="Акцент3 39" xfId="21688"/>
    <cellStyle name="Акцент3 4" xfId="21689"/>
    <cellStyle name="Акцент3 4 2" xfId="21690"/>
    <cellStyle name="Акцент3 4 3" xfId="21691"/>
    <cellStyle name="Акцент3 4 4" xfId="21692"/>
    <cellStyle name="Акцент3 4 5" xfId="21693"/>
    <cellStyle name="Акцент3 40" xfId="21694"/>
    <cellStyle name="Акцент3 41" xfId="21695"/>
    <cellStyle name="Акцент3 42" xfId="21696"/>
    <cellStyle name="Акцент3 43" xfId="21697"/>
    <cellStyle name="Акцент3 44" xfId="21698"/>
    <cellStyle name="Акцент3 45" xfId="21699"/>
    <cellStyle name="Акцент3 46" xfId="21700"/>
    <cellStyle name="Акцент3 47" xfId="21701"/>
    <cellStyle name="Акцент3 48" xfId="21702"/>
    <cellStyle name="Акцент3 49" xfId="21703"/>
    <cellStyle name="Акцент3 5" xfId="21704"/>
    <cellStyle name="Акцент3 5 2" xfId="21705"/>
    <cellStyle name="Акцент3 5 3" xfId="21706"/>
    <cellStyle name="Акцент3 5 4" xfId="21707"/>
    <cellStyle name="Акцент3 5 5" xfId="21708"/>
    <cellStyle name="Акцент3 50" xfId="21709"/>
    <cellStyle name="Акцент3 51" xfId="21710"/>
    <cellStyle name="Акцент3 52" xfId="21711"/>
    <cellStyle name="Акцент3 53" xfId="21712"/>
    <cellStyle name="Акцент3 54" xfId="21713"/>
    <cellStyle name="Акцент3 55" xfId="21714"/>
    <cellStyle name="Акцент3 56" xfId="21715"/>
    <cellStyle name="Акцент3 57" xfId="21716"/>
    <cellStyle name="Акцент3 58" xfId="21717"/>
    <cellStyle name="Акцент3 59" xfId="21718"/>
    <cellStyle name="Акцент3 6" xfId="21719"/>
    <cellStyle name="Акцент3 6 2" xfId="21720"/>
    <cellStyle name="Акцент3 6 3" xfId="21721"/>
    <cellStyle name="Акцент3 6 4" xfId="21722"/>
    <cellStyle name="Акцент3 6 5" xfId="21723"/>
    <cellStyle name="Акцент3 60" xfId="21724"/>
    <cellStyle name="Акцент3 61" xfId="21725"/>
    <cellStyle name="Акцент3 62" xfId="21726"/>
    <cellStyle name="Акцент3 63" xfId="21727"/>
    <cellStyle name="Акцент3 64" xfId="21728"/>
    <cellStyle name="Акцент3 65" xfId="21729"/>
    <cellStyle name="Акцент3 66" xfId="21730"/>
    <cellStyle name="Акцент3 67" xfId="21731"/>
    <cellStyle name="Акцент3 68" xfId="21732"/>
    <cellStyle name="Акцент3 69" xfId="21733"/>
    <cellStyle name="Акцент3 7" xfId="21734"/>
    <cellStyle name="Акцент3 7 2" xfId="21735"/>
    <cellStyle name="Акцент3 7 3" xfId="21736"/>
    <cellStyle name="Акцент3 7 4" xfId="21737"/>
    <cellStyle name="Акцент3 7 5" xfId="21738"/>
    <cellStyle name="Акцент3 70" xfId="21739"/>
    <cellStyle name="Акцент3 71" xfId="21740"/>
    <cellStyle name="Акцент3 72" xfId="21741"/>
    <cellStyle name="Акцент3 73" xfId="21742"/>
    <cellStyle name="Акцент3 74" xfId="21743"/>
    <cellStyle name="Акцент3 75" xfId="21744"/>
    <cellStyle name="Акцент3 76" xfId="21745"/>
    <cellStyle name="Акцент3 77" xfId="21746"/>
    <cellStyle name="Акцент3 78" xfId="21747"/>
    <cellStyle name="Акцент3 79" xfId="21748"/>
    <cellStyle name="Акцент3 8" xfId="21749"/>
    <cellStyle name="Акцент3 8 2" xfId="21750"/>
    <cellStyle name="Акцент3 8 3" xfId="21751"/>
    <cellStyle name="Акцент3 8 4" xfId="21752"/>
    <cellStyle name="Акцент3 8 5" xfId="21753"/>
    <cellStyle name="Акцент3 80" xfId="21754"/>
    <cellStyle name="Акцент3 81" xfId="21755"/>
    <cellStyle name="Акцент3 82" xfId="21756"/>
    <cellStyle name="Акцент3 83" xfId="21757"/>
    <cellStyle name="Акцент3 84" xfId="21758"/>
    <cellStyle name="Акцент3 85" xfId="21759"/>
    <cellStyle name="Акцент3 86" xfId="21760"/>
    <cellStyle name="Акцент3 87" xfId="21761"/>
    <cellStyle name="Акцент3 88" xfId="21762"/>
    <cellStyle name="Акцент3 89" xfId="21763"/>
    <cellStyle name="Акцент3 9" xfId="21764"/>
    <cellStyle name="Акцент3 9 2" xfId="21765"/>
    <cellStyle name="Акцент3 9 3" xfId="21766"/>
    <cellStyle name="Акцент3 9 4" xfId="21767"/>
    <cellStyle name="Акцент3 9 5" xfId="21768"/>
    <cellStyle name="Акцент3 90" xfId="21769"/>
    <cellStyle name="Акцент3 91" xfId="21770"/>
    <cellStyle name="Акцент3 92" xfId="21771"/>
    <cellStyle name="Акцент3 93" xfId="21772"/>
    <cellStyle name="Акцент3 94" xfId="21773"/>
    <cellStyle name="Акцент3 95" xfId="21774"/>
    <cellStyle name="Акцент3 96" xfId="21775"/>
    <cellStyle name="Акцент3 97" xfId="21776"/>
    <cellStyle name="Акцент3 98" xfId="21777"/>
    <cellStyle name="Акцент3 99" xfId="21778"/>
    <cellStyle name="Акцент4" xfId="21779" builtinId="41" customBuiltin="1"/>
    <cellStyle name="Акцент4 10" xfId="21780"/>
    <cellStyle name="Акцент4 100" xfId="21781"/>
    <cellStyle name="Акцент4 101" xfId="21782"/>
    <cellStyle name="Акцент4 102" xfId="21783"/>
    <cellStyle name="Акцент4 103" xfId="21784"/>
    <cellStyle name="Акцент4 104" xfId="21785"/>
    <cellStyle name="Акцент4 105" xfId="21786"/>
    <cellStyle name="Акцент4 106" xfId="21787"/>
    <cellStyle name="Акцент4 107" xfId="21788"/>
    <cellStyle name="Акцент4 108" xfId="21789"/>
    <cellStyle name="Акцент4 109" xfId="21790"/>
    <cellStyle name="Акцент4 11" xfId="21791"/>
    <cellStyle name="Акцент4 110" xfId="21792"/>
    <cellStyle name="Акцент4 111" xfId="21793"/>
    <cellStyle name="Акцент4 112" xfId="21794"/>
    <cellStyle name="Акцент4 113" xfId="21795"/>
    <cellStyle name="Акцент4 12" xfId="21796"/>
    <cellStyle name="Акцент4 13" xfId="21797"/>
    <cellStyle name="Акцент4 14" xfId="21798"/>
    <cellStyle name="Акцент4 15" xfId="21799"/>
    <cellStyle name="Акцент4 16" xfId="21800"/>
    <cellStyle name="Акцент4 17" xfId="21801"/>
    <cellStyle name="Акцент4 18" xfId="21802"/>
    <cellStyle name="Акцент4 19" xfId="21803"/>
    <cellStyle name="Акцент4 2" xfId="21804"/>
    <cellStyle name="Акцент4 2 2" xfId="21805"/>
    <cellStyle name="Акцент4 2 3" xfId="21806"/>
    <cellStyle name="Акцент4 2 4" xfId="21807"/>
    <cellStyle name="Акцент4 2 5" xfId="21808"/>
    <cellStyle name="Акцент4 20" xfId="21809"/>
    <cellStyle name="Акцент4 21" xfId="21810"/>
    <cellStyle name="Акцент4 22" xfId="21811"/>
    <cellStyle name="Акцент4 23" xfId="21812"/>
    <cellStyle name="Акцент4 24" xfId="21813"/>
    <cellStyle name="Акцент4 25" xfId="21814"/>
    <cellStyle name="Акцент4 26" xfId="21815"/>
    <cellStyle name="Акцент4 27" xfId="21816"/>
    <cellStyle name="Акцент4 28" xfId="21817"/>
    <cellStyle name="Акцент4 29" xfId="21818"/>
    <cellStyle name="Акцент4 3" xfId="21819"/>
    <cellStyle name="Акцент4 3 2" xfId="21820"/>
    <cellStyle name="Акцент4 3 3" xfId="21821"/>
    <cellStyle name="Акцент4 3 4" xfId="21822"/>
    <cellStyle name="Акцент4 3 5" xfId="21823"/>
    <cellStyle name="Акцент4 30" xfId="21824"/>
    <cellStyle name="Акцент4 31" xfId="21825"/>
    <cellStyle name="Акцент4 32" xfId="21826"/>
    <cellStyle name="Акцент4 33" xfId="21827"/>
    <cellStyle name="Акцент4 34" xfId="21828"/>
    <cellStyle name="Акцент4 35" xfId="21829"/>
    <cellStyle name="Акцент4 36" xfId="21830"/>
    <cellStyle name="Акцент4 37" xfId="21831"/>
    <cellStyle name="Акцент4 38" xfId="21832"/>
    <cellStyle name="Акцент4 39" xfId="21833"/>
    <cellStyle name="Акцент4 4" xfId="21834"/>
    <cellStyle name="Акцент4 4 2" xfId="21835"/>
    <cellStyle name="Акцент4 4 3" xfId="21836"/>
    <cellStyle name="Акцент4 4 4" xfId="21837"/>
    <cellStyle name="Акцент4 4 5" xfId="21838"/>
    <cellStyle name="Акцент4 40" xfId="21839"/>
    <cellStyle name="Акцент4 41" xfId="21840"/>
    <cellStyle name="Акцент4 42" xfId="21841"/>
    <cellStyle name="Акцент4 43" xfId="21842"/>
    <cellStyle name="Акцент4 44" xfId="21843"/>
    <cellStyle name="Акцент4 45" xfId="21844"/>
    <cellStyle name="Акцент4 46" xfId="21845"/>
    <cellStyle name="Акцент4 47" xfId="21846"/>
    <cellStyle name="Акцент4 48" xfId="21847"/>
    <cellStyle name="Акцент4 49" xfId="21848"/>
    <cellStyle name="Акцент4 5" xfId="21849"/>
    <cellStyle name="Акцент4 5 2" xfId="21850"/>
    <cellStyle name="Акцент4 5 3" xfId="21851"/>
    <cellStyle name="Акцент4 5 4" xfId="21852"/>
    <cellStyle name="Акцент4 5 5" xfId="21853"/>
    <cellStyle name="Акцент4 50" xfId="21854"/>
    <cellStyle name="Акцент4 51" xfId="21855"/>
    <cellStyle name="Акцент4 52" xfId="21856"/>
    <cellStyle name="Акцент4 53" xfId="21857"/>
    <cellStyle name="Акцент4 54" xfId="21858"/>
    <cellStyle name="Акцент4 55" xfId="21859"/>
    <cellStyle name="Акцент4 56" xfId="21860"/>
    <cellStyle name="Акцент4 57" xfId="21861"/>
    <cellStyle name="Акцент4 58" xfId="21862"/>
    <cellStyle name="Акцент4 59" xfId="21863"/>
    <cellStyle name="Акцент4 6" xfId="21864"/>
    <cellStyle name="Акцент4 6 2" xfId="21865"/>
    <cellStyle name="Акцент4 6 3" xfId="21866"/>
    <cellStyle name="Акцент4 6 4" xfId="21867"/>
    <cellStyle name="Акцент4 6 5" xfId="21868"/>
    <cellStyle name="Акцент4 60" xfId="21869"/>
    <cellStyle name="Акцент4 61" xfId="21870"/>
    <cellStyle name="Акцент4 62" xfId="21871"/>
    <cellStyle name="Акцент4 63" xfId="21872"/>
    <cellStyle name="Акцент4 64" xfId="21873"/>
    <cellStyle name="Акцент4 65" xfId="21874"/>
    <cellStyle name="Акцент4 66" xfId="21875"/>
    <cellStyle name="Акцент4 67" xfId="21876"/>
    <cellStyle name="Акцент4 68" xfId="21877"/>
    <cellStyle name="Акцент4 69" xfId="21878"/>
    <cellStyle name="Акцент4 7" xfId="21879"/>
    <cellStyle name="Акцент4 7 2" xfId="21880"/>
    <cellStyle name="Акцент4 7 3" xfId="21881"/>
    <cellStyle name="Акцент4 7 4" xfId="21882"/>
    <cellStyle name="Акцент4 7 5" xfId="21883"/>
    <cellStyle name="Акцент4 70" xfId="21884"/>
    <cellStyle name="Акцент4 71" xfId="21885"/>
    <cellStyle name="Акцент4 72" xfId="21886"/>
    <cellStyle name="Акцент4 73" xfId="21887"/>
    <cellStyle name="Акцент4 74" xfId="21888"/>
    <cellStyle name="Акцент4 75" xfId="21889"/>
    <cellStyle name="Акцент4 76" xfId="21890"/>
    <cellStyle name="Акцент4 77" xfId="21891"/>
    <cellStyle name="Акцент4 78" xfId="21892"/>
    <cellStyle name="Акцент4 79" xfId="21893"/>
    <cellStyle name="Акцент4 8" xfId="21894"/>
    <cellStyle name="Акцент4 8 2" xfId="21895"/>
    <cellStyle name="Акцент4 8 3" xfId="21896"/>
    <cellStyle name="Акцент4 8 4" xfId="21897"/>
    <cellStyle name="Акцент4 8 5" xfId="21898"/>
    <cellStyle name="Акцент4 80" xfId="21899"/>
    <cellStyle name="Акцент4 81" xfId="21900"/>
    <cellStyle name="Акцент4 82" xfId="21901"/>
    <cellStyle name="Акцент4 83" xfId="21902"/>
    <cellStyle name="Акцент4 84" xfId="21903"/>
    <cellStyle name="Акцент4 85" xfId="21904"/>
    <cellStyle name="Акцент4 86" xfId="21905"/>
    <cellStyle name="Акцент4 87" xfId="21906"/>
    <cellStyle name="Акцент4 88" xfId="21907"/>
    <cellStyle name="Акцент4 89" xfId="21908"/>
    <cellStyle name="Акцент4 9" xfId="21909"/>
    <cellStyle name="Акцент4 9 2" xfId="21910"/>
    <cellStyle name="Акцент4 9 3" xfId="21911"/>
    <cellStyle name="Акцент4 9 4" xfId="21912"/>
    <cellStyle name="Акцент4 9 5" xfId="21913"/>
    <cellStyle name="Акцент4 90" xfId="21914"/>
    <cellStyle name="Акцент4 91" xfId="21915"/>
    <cellStyle name="Акцент4 92" xfId="21916"/>
    <cellStyle name="Акцент4 93" xfId="21917"/>
    <cellStyle name="Акцент4 94" xfId="21918"/>
    <cellStyle name="Акцент4 95" xfId="21919"/>
    <cellStyle name="Акцент4 96" xfId="21920"/>
    <cellStyle name="Акцент4 97" xfId="21921"/>
    <cellStyle name="Акцент4 98" xfId="21922"/>
    <cellStyle name="Акцент4 99" xfId="21923"/>
    <cellStyle name="Акцент5" xfId="21924" builtinId="45" customBuiltin="1"/>
    <cellStyle name="Акцент5 10" xfId="21925"/>
    <cellStyle name="Акцент5 100" xfId="21926"/>
    <cellStyle name="Акцент5 101" xfId="21927"/>
    <cellStyle name="Акцент5 102" xfId="21928"/>
    <cellStyle name="Акцент5 103" xfId="21929"/>
    <cellStyle name="Акцент5 104" xfId="21930"/>
    <cellStyle name="Акцент5 105" xfId="21931"/>
    <cellStyle name="Акцент5 106" xfId="21932"/>
    <cellStyle name="Акцент5 107" xfId="21933"/>
    <cellStyle name="Акцент5 108" xfId="21934"/>
    <cellStyle name="Акцент5 109" xfId="21935"/>
    <cellStyle name="Акцент5 11" xfId="21936"/>
    <cellStyle name="Акцент5 110" xfId="21937"/>
    <cellStyle name="Акцент5 111" xfId="21938"/>
    <cellStyle name="Акцент5 112" xfId="21939"/>
    <cellStyle name="Акцент5 113" xfId="21940"/>
    <cellStyle name="Акцент5 12" xfId="21941"/>
    <cellStyle name="Акцент5 13" xfId="21942"/>
    <cellStyle name="Акцент5 14" xfId="21943"/>
    <cellStyle name="Акцент5 15" xfId="21944"/>
    <cellStyle name="Акцент5 16" xfId="21945"/>
    <cellStyle name="Акцент5 17" xfId="21946"/>
    <cellStyle name="Акцент5 18" xfId="21947"/>
    <cellStyle name="Акцент5 19" xfId="21948"/>
    <cellStyle name="Акцент5 2" xfId="21949"/>
    <cellStyle name="Акцент5 2 2" xfId="21950"/>
    <cellStyle name="Акцент5 2 3" xfId="21951"/>
    <cellStyle name="Акцент5 2 4" xfId="21952"/>
    <cellStyle name="Акцент5 2 5" xfId="21953"/>
    <cellStyle name="Акцент5 20" xfId="21954"/>
    <cellStyle name="Акцент5 21" xfId="21955"/>
    <cellStyle name="Акцент5 22" xfId="21956"/>
    <cellStyle name="Акцент5 23" xfId="21957"/>
    <cellStyle name="Акцент5 24" xfId="21958"/>
    <cellStyle name="Акцент5 25" xfId="21959"/>
    <cellStyle name="Акцент5 26" xfId="21960"/>
    <cellStyle name="Акцент5 27" xfId="21961"/>
    <cellStyle name="Акцент5 28" xfId="21962"/>
    <cellStyle name="Акцент5 29" xfId="21963"/>
    <cellStyle name="Акцент5 3" xfId="21964"/>
    <cellStyle name="Акцент5 3 2" xfId="21965"/>
    <cellStyle name="Акцент5 3 3" xfId="21966"/>
    <cellStyle name="Акцент5 3 4" xfId="21967"/>
    <cellStyle name="Акцент5 3 5" xfId="21968"/>
    <cellStyle name="Акцент5 30" xfId="21969"/>
    <cellStyle name="Акцент5 31" xfId="21970"/>
    <cellStyle name="Акцент5 32" xfId="21971"/>
    <cellStyle name="Акцент5 33" xfId="21972"/>
    <cellStyle name="Акцент5 34" xfId="21973"/>
    <cellStyle name="Акцент5 35" xfId="21974"/>
    <cellStyle name="Акцент5 36" xfId="21975"/>
    <cellStyle name="Акцент5 37" xfId="21976"/>
    <cellStyle name="Акцент5 38" xfId="21977"/>
    <cellStyle name="Акцент5 39" xfId="21978"/>
    <cellStyle name="Акцент5 4" xfId="21979"/>
    <cellStyle name="Акцент5 4 2" xfId="21980"/>
    <cellStyle name="Акцент5 4 3" xfId="21981"/>
    <cellStyle name="Акцент5 4 4" xfId="21982"/>
    <cellStyle name="Акцент5 4 5" xfId="21983"/>
    <cellStyle name="Акцент5 40" xfId="21984"/>
    <cellStyle name="Акцент5 41" xfId="21985"/>
    <cellStyle name="Акцент5 42" xfId="21986"/>
    <cellStyle name="Акцент5 43" xfId="21987"/>
    <cellStyle name="Акцент5 44" xfId="21988"/>
    <cellStyle name="Акцент5 45" xfId="21989"/>
    <cellStyle name="Акцент5 46" xfId="21990"/>
    <cellStyle name="Акцент5 47" xfId="21991"/>
    <cellStyle name="Акцент5 48" xfId="21992"/>
    <cellStyle name="Акцент5 49" xfId="21993"/>
    <cellStyle name="Акцент5 5" xfId="21994"/>
    <cellStyle name="Акцент5 5 2" xfId="21995"/>
    <cellStyle name="Акцент5 5 3" xfId="21996"/>
    <cellStyle name="Акцент5 5 4" xfId="21997"/>
    <cellStyle name="Акцент5 5 5" xfId="21998"/>
    <cellStyle name="Акцент5 50" xfId="21999"/>
    <cellStyle name="Акцент5 51" xfId="22000"/>
    <cellStyle name="Акцент5 52" xfId="22001"/>
    <cellStyle name="Акцент5 53" xfId="22002"/>
    <cellStyle name="Акцент5 54" xfId="22003"/>
    <cellStyle name="Акцент5 55" xfId="22004"/>
    <cellStyle name="Акцент5 56" xfId="22005"/>
    <cellStyle name="Акцент5 57" xfId="22006"/>
    <cellStyle name="Акцент5 58" xfId="22007"/>
    <cellStyle name="Акцент5 59" xfId="22008"/>
    <cellStyle name="Акцент5 6" xfId="22009"/>
    <cellStyle name="Акцент5 6 2" xfId="22010"/>
    <cellStyle name="Акцент5 6 3" xfId="22011"/>
    <cellStyle name="Акцент5 6 4" xfId="22012"/>
    <cellStyle name="Акцент5 6 5" xfId="22013"/>
    <cellStyle name="Акцент5 60" xfId="22014"/>
    <cellStyle name="Акцент5 61" xfId="22015"/>
    <cellStyle name="Акцент5 62" xfId="22016"/>
    <cellStyle name="Акцент5 63" xfId="22017"/>
    <cellStyle name="Акцент5 64" xfId="22018"/>
    <cellStyle name="Акцент5 65" xfId="22019"/>
    <cellStyle name="Акцент5 66" xfId="22020"/>
    <cellStyle name="Акцент5 67" xfId="22021"/>
    <cellStyle name="Акцент5 68" xfId="22022"/>
    <cellStyle name="Акцент5 69" xfId="22023"/>
    <cellStyle name="Акцент5 7" xfId="22024"/>
    <cellStyle name="Акцент5 7 2" xfId="22025"/>
    <cellStyle name="Акцент5 7 3" xfId="22026"/>
    <cellStyle name="Акцент5 7 4" xfId="22027"/>
    <cellStyle name="Акцент5 7 5" xfId="22028"/>
    <cellStyle name="Акцент5 70" xfId="22029"/>
    <cellStyle name="Акцент5 71" xfId="22030"/>
    <cellStyle name="Акцент5 72" xfId="22031"/>
    <cellStyle name="Акцент5 73" xfId="22032"/>
    <cellStyle name="Акцент5 74" xfId="22033"/>
    <cellStyle name="Акцент5 75" xfId="22034"/>
    <cellStyle name="Акцент5 76" xfId="22035"/>
    <cellStyle name="Акцент5 77" xfId="22036"/>
    <cellStyle name="Акцент5 78" xfId="22037"/>
    <cellStyle name="Акцент5 79" xfId="22038"/>
    <cellStyle name="Акцент5 8" xfId="22039"/>
    <cellStyle name="Акцент5 8 2" xfId="22040"/>
    <cellStyle name="Акцент5 8 3" xfId="22041"/>
    <cellStyle name="Акцент5 8 4" xfId="22042"/>
    <cellStyle name="Акцент5 8 5" xfId="22043"/>
    <cellStyle name="Акцент5 80" xfId="22044"/>
    <cellStyle name="Акцент5 81" xfId="22045"/>
    <cellStyle name="Акцент5 82" xfId="22046"/>
    <cellStyle name="Акцент5 83" xfId="22047"/>
    <cellStyle name="Акцент5 84" xfId="22048"/>
    <cellStyle name="Акцент5 85" xfId="22049"/>
    <cellStyle name="Акцент5 86" xfId="22050"/>
    <cellStyle name="Акцент5 87" xfId="22051"/>
    <cellStyle name="Акцент5 88" xfId="22052"/>
    <cellStyle name="Акцент5 89" xfId="22053"/>
    <cellStyle name="Акцент5 9" xfId="22054"/>
    <cellStyle name="Акцент5 9 2" xfId="22055"/>
    <cellStyle name="Акцент5 9 3" xfId="22056"/>
    <cellStyle name="Акцент5 9 4" xfId="22057"/>
    <cellStyle name="Акцент5 9 5" xfId="22058"/>
    <cellStyle name="Акцент5 90" xfId="22059"/>
    <cellStyle name="Акцент5 91" xfId="22060"/>
    <cellStyle name="Акцент5 92" xfId="22061"/>
    <cellStyle name="Акцент5 93" xfId="22062"/>
    <cellStyle name="Акцент5 94" xfId="22063"/>
    <cellStyle name="Акцент5 95" xfId="22064"/>
    <cellStyle name="Акцент5 96" xfId="22065"/>
    <cellStyle name="Акцент5 97" xfId="22066"/>
    <cellStyle name="Акцент5 98" xfId="22067"/>
    <cellStyle name="Акцент5 99" xfId="22068"/>
    <cellStyle name="Акцент6" xfId="22069" builtinId="49" customBuiltin="1"/>
    <cellStyle name="Акцент6 10" xfId="22070"/>
    <cellStyle name="Акцент6 100" xfId="22071"/>
    <cellStyle name="Акцент6 101" xfId="22072"/>
    <cellStyle name="Акцент6 102" xfId="22073"/>
    <cellStyle name="Акцент6 103" xfId="22074"/>
    <cellStyle name="Акцент6 104" xfId="22075"/>
    <cellStyle name="Акцент6 105" xfId="22076"/>
    <cellStyle name="Акцент6 106" xfId="22077"/>
    <cellStyle name="Акцент6 107" xfId="22078"/>
    <cellStyle name="Акцент6 108" xfId="22079"/>
    <cellStyle name="Акцент6 109" xfId="22080"/>
    <cellStyle name="Акцент6 11" xfId="22081"/>
    <cellStyle name="Акцент6 110" xfId="22082"/>
    <cellStyle name="Акцент6 111" xfId="22083"/>
    <cellStyle name="Акцент6 112" xfId="22084"/>
    <cellStyle name="Акцент6 113" xfId="22085"/>
    <cellStyle name="Акцент6 12" xfId="22086"/>
    <cellStyle name="Акцент6 13" xfId="22087"/>
    <cellStyle name="Акцент6 14" xfId="22088"/>
    <cellStyle name="Акцент6 15" xfId="22089"/>
    <cellStyle name="Акцент6 16" xfId="22090"/>
    <cellStyle name="Акцент6 17" xfId="22091"/>
    <cellStyle name="Акцент6 18" xfId="22092"/>
    <cellStyle name="Акцент6 19" xfId="22093"/>
    <cellStyle name="Акцент6 2" xfId="22094"/>
    <cellStyle name="Акцент6 2 2" xfId="22095"/>
    <cellStyle name="Акцент6 2 3" xfId="22096"/>
    <cellStyle name="Акцент6 2 4" xfId="22097"/>
    <cellStyle name="Акцент6 2 5" xfId="22098"/>
    <cellStyle name="Акцент6 20" xfId="22099"/>
    <cellStyle name="Акцент6 21" xfId="22100"/>
    <cellStyle name="Акцент6 22" xfId="22101"/>
    <cellStyle name="Акцент6 23" xfId="22102"/>
    <cellStyle name="Акцент6 24" xfId="22103"/>
    <cellStyle name="Акцент6 25" xfId="22104"/>
    <cellStyle name="Акцент6 26" xfId="22105"/>
    <cellStyle name="Акцент6 27" xfId="22106"/>
    <cellStyle name="Акцент6 28" xfId="22107"/>
    <cellStyle name="Акцент6 29" xfId="22108"/>
    <cellStyle name="Акцент6 3" xfId="22109"/>
    <cellStyle name="Акцент6 3 2" xfId="22110"/>
    <cellStyle name="Акцент6 3 3" xfId="22111"/>
    <cellStyle name="Акцент6 3 4" xfId="22112"/>
    <cellStyle name="Акцент6 3 5" xfId="22113"/>
    <cellStyle name="Акцент6 30" xfId="22114"/>
    <cellStyle name="Акцент6 31" xfId="22115"/>
    <cellStyle name="Акцент6 32" xfId="22116"/>
    <cellStyle name="Акцент6 33" xfId="22117"/>
    <cellStyle name="Акцент6 34" xfId="22118"/>
    <cellStyle name="Акцент6 35" xfId="22119"/>
    <cellStyle name="Акцент6 36" xfId="22120"/>
    <cellStyle name="Акцент6 37" xfId="22121"/>
    <cellStyle name="Акцент6 38" xfId="22122"/>
    <cellStyle name="Акцент6 39" xfId="22123"/>
    <cellStyle name="Акцент6 4" xfId="22124"/>
    <cellStyle name="Акцент6 4 2" xfId="22125"/>
    <cellStyle name="Акцент6 4 3" xfId="22126"/>
    <cellStyle name="Акцент6 4 4" xfId="22127"/>
    <cellStyle name="Акцент6 4 5" xfId="22128"/>
    <cellStyle name="Акцент6 40" xfId="22129"/>
    <cellStyle name="Акцент6 41" xfId="22130"/>
    <cellStyle name="Акцент6 42" xfId="22131"/>
    <cellStyle name="Акцент6 43" xfId="22132"/>
    <cellStyle name="Акцент6 44" xfId="22133"/>
    <cellStyle name="Акцент6 45" xfId="22134"/>
    <cellStyle name="Акцент6 46" xfId="22135"/>
    <cellStyle name="Акцент6 47" xfId="22136"/>
    <cellStyle name="Акцент6 48" xfId="22137"/>
    <cellStyle name="Акцент6 49" xfId="22138"/>
    <cellStyle name="Акцент6 5" xfId="22139"/>
    <cellStyle name="Акцент6 5 2" xfId="22140"/>
    <cellStyle name="Акцент6 5 3" xfId="22141"/>
    <cellStyle name="Акцент6 5 4" xfId="22142"/>
    <cellStyle name="Акцент6 5 5" xfId="22143"/>
    <cellStyle name="Акцент6 50" xfId="22144"/>
    <cellStyle name="Акцент6 51" xfId="22145"/>
    <cellStyle name="Акцент6 52" xfId="22146"/>
    <cellStyle name="Акцент6 53" xfId="22147"/>
    <cellStyle name="Акцент6 54" xfId="22148"/>
    <cellStyle name="Акцент6 55" xfId="22149"/>
    <cellStyle name="Акцент6 56" xfId="22150"/>
    <cellStyle name="Акцент6 57" xfId="22151"/>
    <cellStyle name="Акцент6 58" xfId="22152"/>
    <cellStyle name="Акцент6 59" xfId="22153"/>
    <cellStyle name="Акцент6 6" xfId="22154"/>
    <cellStyle name="Акцент6 6 2" xfId="22155"/>
    <cellStyle name="Акцент6 6 3" xfId="22156"/>
    <cellStyle name="Акцент6 6 4" xfId="22157"/>
    <cellStyle name="Акцент6 6 5" xfId="22158"/>
    <cellStyle name="Акцент6 60" xfId="22159"/>
    <cellStyle name="Акцент6 61" xfId="22160"/>
    <cellStyle name="Акцент6 62" xfId="22161"/>
    <cellStyle name="Акцент6 63" xfId="22162"/>
    <cellStyle name="Акцент6 64" xfId="22163"/>
    <cellStyle name="Акцент6 65" xfId="22164"/>
    <cellStyle name="Акцент6 66" xfId="22165"/>
    <cellStyle name="Акцент6 67" xfId="22166"/>
    <cellStyle name="Акцент6 68" xfId="22167"/>
    <cellStyle name="Акцент6 69" xfId="22168"/>
    <cellStyle name="Акцент6 7" xfId="22169"/>
    <cellStyle name="Акцент6 7 2" xfId="22170"/>
    <cellStyle name="Акцент6 7 3" xfId="22171"/>
    <cellStyle name="Акцент6 7 4" xfId="22172"/>
    <cellStyle name="Акцент6 7 5" xfId="22173"/>
    <cellStyle name="Акцент6 70" xfId="22174"/>
    <cellStyle name="Акцент6 71" xfId="22175"/>
    <cellStyle name="Акцент6 72" xfId="22176"/>
    <cellStyle name="Акцент6 73" xfId="22177"/>
    <cellStyle name="Акцент6 74" xfId="22178"/>
    <cellStyle name="Акцент6 75" xfId="22179"/>
    <cellStyle name="Акцент6 76" xfId="22180"/>
    <cellStyle name="Акцент6 77" xfId="22181"/>
    <cellStyle name="Акцент6 78" xfId="22182"/>
    <cellStyle name="Акцент6 79" xfId="22183"/>
    <cellStyle name="Акцент6 8" xfId="22184"/>
    <cellStyle name="Акцент6 8 2" xfId="22185"/>
    <cellStyle name="Акцент6 8 3" xfId="22186"/>
    <cellStyle name="Акцент6 8 4" xfId="22187"/>
    <cellStyle name="Акцент6 8 5" xfId="22188"/>
    <cellStyle name="Акцент6 80" xfId="22189"/>
    <cellStyle name="Акцент6 81" xfId="22190"/>
    <cellStyle name="Акцент6 82" xfId="22191"/>
    <cellStyle name="Акцент6 83" xfId="22192"/>
    <cellStyle name="Акцент6 84" xfId="22193"/>
    <cellStyle name="Акцент6 85" xfId="22194"/>
    <cellStyle name="Акцент6 86" xfId="22195"/>
    <cellStyle name="Акцент6 87" xfId="22196"/>
    <cellStyle name="Акцент6 88" xfId="22197"/>
    <cellStyle name="Акцент6 89" xfId="22198"/>
    <cellStyle name="Акцент6 9" xfId="22199"/>
    <cellStyle name="Акцент6 9 2" xfId="22200"/>
    <cellStyle name="Акцент6 9 3" xfId="22201"/>
    <cellStyle name="Акцент6 9 4" xfId="22202"/>
    <cellStyle name="Акцент6 9 5" xfId="22203"/>
    <cellStyle name="Акцент6 90" xfId="22204"/>
    <cellStyle name="Акцент6 91" xfId="22205"/>
    <cellStyle name="Акцент6 92" xfId="22206"/>
    <cellStyle name="Акцент6 93" xfId="22207"/>
    <cellStyle name="Акцент6 94" xfId="22208"/>
    <cellStyle name="Акцент6 95" xfId="22209"/>
    <cellStyle name="Акцент6 96" xfId="22210"/>
    <cellStyle name="Акцент6 97" xfId="22211"/>
    <cellStyle name="Акцент6 98" xfId="22212"/>
    <cellStyle name="Акцент6 99" xfId="22213"/>
    <cellStyle name="Ввод " xfId="22214" builtinId="20" customBuiltin="1"/>
    <cellStyle name="Ввод  10" xfId="22215"/>
    <cellStyle name="Ввод  100" xfId="22216"/>
    <cellStyle name="Ввод  101" xfId="22217"/>
    <cellStyle name="Ввод  102" xfId="22218"/>
    <cellStyle name="Ввод  103" xfId="22219"/>
    <cellStyle name="Ввод  104" xfId="22220"/>
    <cellStyle name="Ввод  105" xfId="22221"/>
    <cellStyle name="Ввод  106" xfId="22222"/>
    <cellStyle name="Ввод  107" xfId="22223"/>
    <cellStyle name="Ввод  108" xfId="22224"/>
    <cellStyle name="Ввод  109" xfId="22225"/>
    <cellStyle name="Ввод  11" xfId="22226"/>
    <cellStyle name="Ввод  110" xfId="22227"/>
    <cellStyle name="Ввод  111" xfId="22228"/>
    <cellStyle name="Ввод  112" xfId="22229"/>
    <cellStyle name="Ввод  112 10" xfId="22230"/>
    <cellStyle name="Ввод  112 11" xfId="22231"/>
    <cellStyle name="Ввод  112 12" xfId="22232"/>
    <cellStyle name="Ввод  112 13" xfId="22233"/>
    <cellStyle name="Ввод  112 14" xfId="22234"/>
    <cellStyle name="Ввод  112 15" xfId="22235"/>
    <cellStyle name="Ввод  112 16" xfId="22236"/>
    <cellStyle name="Ввод  112 17" xfId="22237"/>
    <cellStyle name="Ввод  112 18" xfId="22238"/>
    <cellStyle name="Ввод  112 19" xfId="22239"/>
    <cellStyle name="Ввод  112 2" xfId="22240"/>
    <cellStyle name="Ввод  112 3" xfId="22241"/>
    <cellStyle name="Ввод  112 4" xfId="22242"/>
    <cellStyle name="Ввод  112 5" xfId="22243"/>
    <cellStyle name="Ввод  112 6" xfId="22244"/>
    <cellStyle name="Ввод  112 7" xfId="22245"/>
    <cellStyle name="Ввод  112 8" xfId="22246"/>
    <cellStyle name="Ввод  112 9" xfId="22247"/>
    <cellStyle name="Ввод  113" xfId="22248"/>
    <cellStyle name="Ввод  114" xfId="22249"/>
    <cellStyle name="Ввод  115" xfId="22250"/>
    <cellStyle name="Ввод  116" xfId="22251"/>
    <cellStyle name="Ввод  117" xfId="22252"/>
    <cellStyle name="Ввод  118" xfId="22253"/>
    <cellStyle name="Ввод  119" xfId="22254"/>
    <cellStyle name="Ввод  12" xfId="22255"/>
    <cellStyle name="Ввод  120" xfId="22256"/>
    <cellStyle name="Ввод  121" xfId="22257"/>
    <cellStyle name="Ввод  122" xfId="22258"/>
    <cellStyle name="Ввод  123" xfId="22259"/>
    <cellStyle name="Ввод  124" xfId="22260"/>
    <cellStyle name="Ввод  125" xfId="22261"/>
    <cellStyle name="Ввод  126" xfId="22262"/>
    <cellStyle name="Ввод  127" xfId="22263"/>
    <cellStyle name="Ввод  128" xfId="22264"/>
    <cellStyle name="Ввод  129" xfId="22265"/>
    <cellStyle name="Ввод  13" xfId="22266"/>
    <cellStyle name="Ввод  130" xfId="22267"/>
    <cellStyle name="Ввод  131" xfId="22268"/>
    <cellStyle name="Ввод  132" xfId="22269"/>
    <cellStyle name="Ввод  133" xfId="22270"/>
    <cellStyle name="Ввод  14" xfId="22271"/>
    <cellStyle name="Ввод  15" xfId="22272"/>
    <cellStyle name="Ввод  16" xfId="22273"/>
    <cellStyle name="Ввод  17" xfId="22274"/>
    <cellStyle name="Ввод  18" xfId="22275"/>
    <cellStyle name="Ввод  19" xfId="22276"/>
    <cellStyle name="Ввод  2" xfId="22277"/>
    <cellStyle name="Ввод  2 2" xfId="22278"/>
    <cellStyle name="Ввод  2 3" xfId="22279"/>
    <cellStyle name="Ввод  2 4" xfId="22280"/>
    <cellStyle name="Ввод  2 5" xfId="22281"/>
    <cellStyle name="Ввод  20" xfId="22282"/>
    <cellStyle name="Ввод  21" xfId="22283"/>
    <cellStyle name="Ввод  22" xfId="22284"/>
    <cellStyle name="Ввод  23" xfId="22285"/>
    <cellStyle name="Ввод  24" xfId="22286"/>
    <cellStyle name="Ввод  25" xfId="22287"/>
    <cellStyle name="Ввод  26" xfId="22288"/>
    <cellStyle name="Ввод  27" xfId="22289"/>
    <cellStyle name="Ввод  28" xfId="22290"/>
    <cellStyle name="Ввод  29" xfId="22291"/>
    <cellStyle name="Ввод  3" xfId="22292"/>
    <cellStyle name="Ввод  3 2" xfId="22293"/>
    <cellStyle name="Ввод  3 3" xfId="22294"/>
    <cellStyle name="Ввод  3 4" xfId="22295"/>
    <cellStyle name="Ввод  3 5" xfId="22296"/>
    <cellStyle name="Ввод  30" xfId="22297"/>
    <cellStyle name="Ввод  31" xfId="22298"/>
    <cellStyle name="Ввод  32" xfId="22299"/>
    <cellStyle name="Ввод  33" xfId="22300"/>
    <cellStyle name="Ввод  34" xfId="22301"/>
    <cellStyle name="Ввод  35" xfId="22302"/>
    <cellStyle name="Ввод  36" xfId="22303"/>
    <cellStyle name="Ввод  37" xfId="22304"/>
    <cellStyle name="Ввод  38" xfId="22305"/>
    <cellStyle name="Ввод  39" xfId="22306"/>
    <cellStyle name="Ввод  4" xfId="22307"/>
    <cellStyle name="Ввод  4 2" xfId="22308"/>
    <cellStyle name="Ввод  4 3" xfId="22309"/>
    <cellStyle name="Ввод  4 4" xfId="22310"/>
    <cellStyle name="Ввод  4 5" xfId="22311"/>
    <cellStyle name="Ввод  40" xfId="22312"/>
    <cellStyle name="Ввод  41" xfId="22313"/>
    <cellStyle name="Ввод  42" xfId="22314"/>
    <cellStyle name="Ввод  43" xfId="22315"/>
    <cellStyle name="Ввод  44" xfId="22316"/>
    <cellStyle name="Ввод  45" xfId="22317"/>
    <cellStyle name="Ввод  46" xfId="22318"/>
    <cellStyle name="Ввод  47" xfId="22319"/>
    <cellStyle name="Ввод  48" xfId="22320"/>
    <cellStyle name="Ввод  49" xfId="22321"/>
    <cellStyle name="Ввод  5" xfId="22322"/>
    <cellStyle name="Ввод  5 2" xfId="22323"/>
    <cellStyle name="Ввод  5 3" xfId="22324"/>
    <cellStyle name="Ввод  5 4" xfId="22325"/>
    <cellStyle name="Ввод  5 5" xfId="22326"/>
    <cellStyle name="Ввод  50" xfId="22327"/>
    <cellStyle name="Ввод  51" xfId="22328"/>
    <cellStyle name="Ввод  52" xfId="22329"/>
    <cellStyle name="Ввод  53" xfId="22330"/>
    <cellStyle name="Ввод  54" xfId="22331"/>
    <cellStyle name="Ввод  55" xfId="22332"/>
    <cellStyle name="Ввод  56" xfId="22333"/>
    <cellStyle name="Ввод  57" xfId="22334"/>
    <cellStyle name="Ввод  58" xfId="22335"/>
    <cellStyle name="Ввод  59" xfId="22336"/>
    <cellStyle name="Ввод  6" xfId="22337"/>
    <cellStyle name="Ввод  6 2" xfId="22338"/>
    <cellStyle name="Ввод  6 3" xfId="22339"/>
    <cellStyle name="Ввод  6 4" xfId="22340"/>
    <cellStyle name="Ввод  6 5" xfId="22341"/>
    <cellStyle name="Ввод  60" xfId="22342"/>
    <cellStyle name="Ввод  61" xfId="22343"/>
    <cellStyle name="Ввод  62" xfId="22344"/>
    <cellStyle name="Ввод  63" xfId="22345"/>
    <cellStyle name="Ввод  64" xfId="22346"/>
    <cellStyle name="Ввод  65" xfId="22347"/>
    <cellStyle name="Ввод  66" xfId="22348"/>
    <cellStyle name="Ввод  67" xfId="22349"/>
    <cellStyle name="Ввод  68" xfId="22350"/>
    <cellStyle name="Ввод  69" xfId="22351"/>
    <cellStyle name="Ввод  7" xfId="22352"/>
    <cellStyle name="Ввод  7 2" xfId="22353"/>
    <cellStyle name="Ввод  7 3" xfId="22354"/>
    <cellStyle name="Ввод  7 4" xfId="22355"/>
    <cellStyle name="Ввод  7 5" xfId="22356"/>
    <cellStyle name="Ввод  70" xfId="22357"/>
    <cellStyle name="Ввод  71" xfId="22358"/>
    <cellStyle name="Ввод  72" xfId="22359"/>
    <cellStyle name="Ввод  73" xfId="22360"/>
    <cellStyle name="Ввод  74" xfId="22361"/>
    <cellStyle name="Ввод  75" xfId="22362"/>
    <cellStyle name="Ввод  76" xfId="22363"/>
    <cellStyle name="Ввод  77" xfId="22364"/>
    <cellStyle name="Ввод  78" xfId="22365"/>
    <cellStyle name="Ввод  79" xfId="22366"/>
    <cellStyle name="Ввод  8" xfId="22367"/>
    <cellStyle name="Ввод  8 2" xfId="22368"/>
    <cellStyle name="Ввод  8 3" xfId="22369"/>
    <cellStyle name="Ввод  8 4" xfId="22370"/>
    <cellStyle name="Ввод  8 5" xfId="22371"/>
    <cellStyle name="Ввод  80" xfId="22372"/>
    <cellStyle name="Ввод  81" xfId="22373"/>
    <cellStyle name="Ввод  82" xfId="22374"/>
    <cellStyle name="Ввод  83" xfId="22375"/>
    <cellStyle name="Ввод  84" xfId="22376"/>
    <cellStyle name="Ввод  85" xfId="22377"/>
    <cellStyle name="Ввод  86" xfId="22378"/>
    <cellStyle name="Ввод  87" xfId="22379"/>
    <cellStyle name="Ввод  88" xfId="22380"/>
    <cellStyle name="Ввод  89" xfId="22381"/>
    <cellStyle name="Ввод  9" xfId="22382"/>
    <cellStyle name="Ввод  9 2" xfId="22383"/>
    <cellStyle name="Ввод  9 3" xfId="22384"/>
    <cellStyle name="Ввод  9 4" xfId="22385"/>
    <cellStyle name="Ввод  9 5" xfId="22386"/>
    <cellStyle name="Ввод  90" xfId="22387"/>
    <cellStyle name="Ввод  91" xfId="22388"/>
    <cellStyle name="Ввод  92" xfId="22389"/>
    <cellStyle name="Ввод  93" xfId="22390"/>
    <cellStyle name="Ввод  94" xfId="22391"/>
    <cellStyle name="Ввод  95" xfId="22392"/>
    <cellStyle name="Ввод  96" xfId="22393"/>
    <cellStyle name="Ввод  97" xfId="22394"/>
    <cellStyle name="Ввод  98" xfId="22395"/>
    <cellStyle name="Ввод  99" xfId="22396"/>
    <cellStyle name="Вывод" xfId="22397" builtinId="21" customBuiltin="1"/>
    <cellStyle name="Вывод 10" xfId="22398"/>
    <cellStyle name="Вывод 100" xfId="22399"/>
    <cellStyle name="Вывод 101" xfId="22400"/>
    <cellStyle name="Вывод 102" xfId="22401"/>
    <cellStyle name="Вывод 103" xfId="22402"/>
    <cellStyle name="Вывод 104" xfId="22403"/>
    <cellStyle name="Вывод 105" xfId="22404"/>
    <cellStyle name="Вывод 106" xfId="22405"/>
    <cellStyle name="Вывод 107" xfId="22406"/>
    <cellStyle name="Вывод 108" xfId="22407"/>
    <cellStyle name="Вывод 109" xfId="22408"/>
    <cellStyle name="Вывод 11" xfId="22409"/>
    <cellStyle name="Вывод 110" xfId="22410"/>
    <cellStyle name="Вывод 111" xfId="22411"/>
    <cellStyle name="Вывод 112" xfId="22412"/>
    <cellStyle name="Вывод 112 10" xfId="22413"/>
    <cellStyle name="Вывод 112 11" xfId="22414"/>
    <cellStyle name="Вывод 112 12" xfId="22415"/>
    <cellStyle name="Вывод 112 13" xfId="22416"/>
    <cellStyle name="Вывод 112 14" xfId="22417"/>
    <cellStyle name="Вывод 112 15" xfId="22418"/>
    <cellStyle name="Вывод 112 16" xfId="22419"/>
    <cellStyle name="Вывод 112 17" xfId="22420"/>
    <cellStyle name="Вывод 112 18" xfId="22421"/>
    <cellStyle name="Вывод 112 19" xfId="22422"/>
    <cellStyle name="Вывод 112 2" xfId="22423"/>
    <cellStyle name="Вывод 112 20" xfId="22424"/>
    <cellStyle name="Вывод 112 21" xfId="22425"/>
    <cellStyle name="Вывод 112 22" xfId="22426"/>
    <cellStyle name="Вывод 112 23" xfId="22427"/>
    <cellStyle name="Вывод 112 3" xfId="22428"/>
    <cellStyle name="Вывод 112 4" xfId="22429"/>
    <cellStyle name="Вывод 112 5" xfId="22430"/>
    <cellStyle name="Вывод 112 6" xfId="22431"/>
    <cellStyle name="Вывод 112 7" xfId="22432"/>
    <cellStyle name="Вывод 112 8" xfId="22433"/>
    <cellStyle name="Вывод 112 9" xfId="22434"/>
    <cellStyle name="Вывод 113" xfId="22435"/>
    <cellStyle name="Вывод 114" xfId="22436"/>
    <cellStyle name="Вывод 115" xfId="22437"/>
    <cellStyle name="Вывод 116" xfId="22438"/>
    <cellStyle name="Вывод 117" xfId="22439"/>
    <cellStyle name="Вывод 118" xfId="22440"/>
    <cellStyle name="Вывод 119" xfId="22441"/>
    <cellStyle name="Вывод 12" xfId="22442"/>
    <cellStyle name="Вывод 120" xfId="22443"/>
    <cellStyle name="Вывод 121" xfId="22444"/>
    <cellStyle name="Вывод 122" xfId="22445"/>
    <cellStyle name="Вывод 123" xfId="22446"/>
    <cellStyle name="Вывод 124" xfId="22447"/>
    <cellStyle name="Вывод 125" xfId="22448"/>
    <cellStyle name="Вывод 126" xfId="22449"/>
    <cellStyle name="Вывод 127" xfId="22450"/>
    <cellStyle name="Вывод 128" xfId="22451"/>
    <cellStyle name="Вывод 129" xfId="22452"/>
    <cellStyle name="Вывод 13" xfId="22453"/>
    <cellStyle name="Вывод 130" xfId="22454"/>
    <cellStyle name="Вывод 131" xfId="22455"/>
    <cellStyle name="Вывод 132" xfId="22456"/>
    <cellStyle name="Вывод 133" xfId="22457"/>
    <cellStyle name="Вывод 14" xfId="22458"/>
    <cellStyle name="Вывод 15" xfId="22459"/>
    <cellStyle name="Вывод 16" xfId="22460"/>
    <cellStyle name="Вывод 17" xfId="22461"/>
    <cellStyle name="Вывод 18" xfId="22462"/>
    <cellStyle name="Вывод 19" xfId="22463"/>
    <cellStyle name="Вывод 2" xfId="22464"/>
    <cellStyle name="Вывод 2 2" xfId="22465"/>
    <cellStyle name="Вывод 2 3" xfId="22466"/>
    <cellStyle name="Вывод 2 4" xfId="22467"/>
    <cellStyle name="Вывод 2 5" xfId="22468"/>
    <cellStyle name="Вывод 20" xfId="22469"/>
    <cellStyle name="Вывод 21" xfId="22470"/>
    <cellStyle name="Вывод 22" xfId="22471"/>
    <cellStyle name="Вывод 23" xfId="22472"/>
    <cellStyle name="Вывод 24" xfId="22473"/>
    <cellStyle name="Вывод 25" xfId="22474"/>
    <cellStyle name="Вывод 26" xfId="22475"/>
    <cellStyle name="Вывод 27" xfId="22476"/>
    <cellStyle name="Вывод 28" xfId="22477"/>
    <cellStyle name="Вывод 29" xfId="22478"/>
    <cellStyle name="Вывод 3" xfId="22479"/>
    <cellStyle name="Вывод 3 2" xfId="22480"/>
    <cellStyle name="Вывод 3 3" xfId="22481"/>
    <cellStyle name="Вывод 3 4" xfId="22482"/>
    <cellStyle name="Вывод 3 5" xfId="22483"/>
    <cellStyle name="Вывод 30" xfId="22484"/>
    <cellStyle name="Вывод 31" xfId="22485"/>
    <cellStyle name="Вывод 32" xfId="22486"/>
    <cellStyle name="Вывод 33" xfId="22487"/>
    <cellStyle name="Вывод 34" xfId="22488"/>
    <cellStyle name="Вывод 35" xfId="22489"/>
    <cellStyle name="Вывод 36" xfId="22490"/>
    <cellStyle name="Вывод 37" xfId="22491"/>
    <cellStyle name="Вывод 38" xfId="22492"/>
    <cellStyle name="Вывод 39" xfId="22493"/>
    <cellStyle name="Вывод 4" xfId="22494"/>
    <cellStyle name="Вывод 4 2" xfId="22495"/>
    <cellStyle name="Вывод 4 3" xfId="22496"/>
    <cellStyle name="Вывод 4 4" xfId="22497"/>
    <cellStyle name="Вывод 4 5" xfId="22498"/>
    <cellStyle name="Вывод 40" xfId="22499"/>
    <cellStyle name="Вывод 41" xfId="22500"/>
    <cellStyle name="Вывод 42" xfId="22501"/>
    <cellStyle name="Вывод 43" xfId="22502"/>
    <cellStyle name="Вывод 44" xfId="22503"/>
    <cellStyle name="Вывод 45" xfId="22504"/>
    <cellStyle name="Вывод 46" xfId="22505"/>
    <cellStyle name="Вывод 47" xfId="22506"/>
    <cellStyle name="Вывод 48" xfId="22507"/>
    <cellStyle name="Вывод 49" xfId="22508"/>
    <cellStyle name="Вывод 5" xfId="22509"/>
    <cellStyle name="Вывод 5 2" xfId="22510"/>
    <cellStyle name="Вывод 5 3" xfId="22511"/>
    <cellStyle name="Вывод 5 4" xfId="22512"/>
    <cellStyle name="Вывод 5 5" xfId="22513"/>
    <cellStyle name="Вывод 50" xfId="22514"/>
    <cellStyle name="Вывод 51" xfId="22515"/>
    <cellStyle name="Вывод 52" xfId="22516"/>
    <cellStyle name="Вывод 53" xfId="22517"/>
    <cellStyle name="Вывод 54" xfId="22518"/>
    <cellStyle name="Вывод 55" xfId="22519"/>
    <cellStyle name="Вывод 56" xfId="22520"/>
    <cellStyle name="Вывод 57" xfId="22521"/>
    <cellStyle name="Вывод 58" xfId="22522"/>
    <cellStyle name="Вывод 59" xfId="22523"/>
    <cellStyle name="Вывод 6" xfId="22524"/>
    <cellStyle name="Вывод 6 2" xfId="22525"/>
    <cellStyle name="Вывод 6 3" xfId="22526"/>
    <cellStyle name="Вывод 6 4" xfId="22527"/>
    <cellStyle name="Вывод 6 5" xfId="22528"/>
    <cellStyle name="Вывод 60" xfId="22529"/>
    <cellStyle name="Вывод 61" xfId="22530"/>
    <cellStyle name="Вывод 62" xfId="22531"/>
    <cellStyle name="Вывод 63" xfId="22532"/>
    <cellStyle name="Вывод 64" xfId="22533"/>
    <cellStyle name="Вывод 65" xfId="22534"/>
    <cellStyle name="Вывод 66" xfId="22535"/>
    <cellStyle name="Вывод 67" xfId="22536"/>
    <cellStyle name="Вывод 68" xfId="22537"/>
    <cellStyle name="Вывод 69" xfId="22538"/>
    <cellStyle name="Вывод 7" xfId="22539"/>
    <cellStyle name="Вывод 7 2" xfId="22540"/>
    <cellStyle name="Вывод 7 3" xfId="22541"/>
    <cellStyle name="Вывод 7 4" xfId="22542"/>
    <cellStyle name="Вывод 7 5" xfId="22543"/>
    <cellStyle name="Вывод 70" xfId="22544"/>
    <cellStyle name="Вывод 71" xfId="22545"/>
    <cellStyle name="Вывод 72" xfId="22546"/>
    <cellStyle name="Вывод 73" xfId="22547"/>
    <cellStyle name="Вывод 74" xfId="22548"/>
    <cellStyle name="Вывод 75" xfId="22549"/>
    <cellStyle name="Вывод 76" xfId="22550"/>
    <cellStyle name="Вывод 77" xfId="22551"/>
    <cellStyle name="Вывод 78" xfId="22552"/>
    <cellStyle name="Вывод 79" xfId="22553"/>
    <cellStyle name="Вывод 8" xfId="22554"/>
    <cellStyle name="Вывод 8 2" xfId="22555"/>
    <cellStyle name="Вывод 8 3" xfId="22556"/>
    <cellStyle name="Вывод 8 4" xfId="22557"/>
    <cellStyle name="Вывод 8 5" xfId="22558"/>
    <cellStyle name="Вывод 80" xfId="22559"/>
    <cellStyle name="Вывод 81" xfId="22560"/>
    <cellStyle name="Вывод 82" xfId="22561"/>
    <cellStyle name="Вывод 83" xfId="22562"/>
    <cellStyle name="Вывод 84" xfId="22563"/>
    <cellStyle name="Вывод 85" xfId="22564"/>
    <cellStyle name="Вывод 86" xfId="22565"/>
    <cellStyle name="Вывод 87" xfId="22566"/>
    <cellStyle name="Вывод 88" xfId="22567"/>
    <cellStyle name="Вывод 89" xfId="22568"/>
    <cellStyle name="Вывод 9" xfId="22569"/>
    <cellStyle name="Вывод 9 2" xfId="22570"/>
    <cellStyle name="Вывод 9 3" xfId="22571"/>
    <cellStyle name="Вывод 9 4" xfId="22572"/>
    <cellStyle name="Вывод 9 5" xfId="22573"/>
    <cellStyle name="Вывод 90" xfId="22574"/>
    <cellStyle name="Вывод 91" xfId="22575"/>
    <cellStyle name="Вывод 92" xfId="22576"/>
    <cellStyle name="Вывод 93" xfId="22577"/>
    <cellStyle name="Вывод 94" xfId="22578"/>
    <cellStyle name="Вывод 95" xfId="22579"/>
    <cellStyle name="Вывод 96" xfId="22580"/>
    <cellStyle name="Вывод 97" xfId="22581"/>
    <cellStyle name="Вывод 98" xfId="22582"/>
    <cellStyle name="Вывод 99" xfId="22583"/>
    <cellStyle name="Вычисление" xfId="22584" builtinId="22" customBuiltin="1"/>
    <cellStyle name="Вычисление 10" xfId="22585"/>
    <cellStyle name="Вычисление 100" xfId="22586"/>
    <cellStyle name="Вычисление 101" xfId="22587"/>
    <cellStyle name="Вычисление 102" xfId="22588"/>
    <cellStyle name="Вычисление 103" xfId="22589"/>
    <cellStyle name="Вычисление 104" xfId="22590"/>
    <cellStyle name="Вычисление 105" xfId="22591"/>
    <cellStyle name="Вычисление 106" xfId="22592"/>
    <cellStyle name="Вычисление 107" xfId="22593"/>
    <cellStyle name="Вычисление 108" xfId="22594"/>
    <cellStyle name="Вычисление 109" xfId="22595"/>
    <cellStyle name="Вычисление 11" xfId="22596"/>
    <cellStyle name="Вычисление 110" xfId="22597"/>
    <cellStyle name="Вычисление 111" xfId="22598"/>
    <cellStyle name="Вычисление 112" xfId="22599"/>
    <cellStyle name="Вычисление 112 10" xfId="22600"/>
    <cellStyle name="Вычисление 112 11" xfId="22601"/>
    <cellStyle name="Вычисление 112 12" xfId="22602"/>
    <cellStyle name="Вычисление 112 13" xfId="22603"/>
    <cellStyle name="Вычисление 112 14" xfId="22604"/>
    <cellStyle name="Вычисление 112 15" xfId="22605"/>
    <cellStyle name="Вычисление 112 16" xfId="22606"/>
    <cellStyle name="Вычисление 112 17" xfId="22607"/>
    <cellStyle name="Вычисление 112 18" xfId="22608"/>
    <cellStyle name="Вычисление 112 19" xfId="22609"/>
    <cellStyle name="Вычисление 112 2" xfId="22610"/>
    <cellStyle name="Вычисление 112 3" xfId="22611"/>
    <cellStyle name="Вычисление 112 4" xfId="22612"/>
    <cellStyle name="Вычисление 112 5" xfId="22613"/>
    <cellStyle name="Вычисление 112 6" xfId="22614"/>
    <cellStyle name="Вычисление 112 7" xfId="22615"/>
    <cellStyle name="Вычисление 112 8" xfId="22616"/>
    <cellStyle name="Вычисление 112 9" xfId="22617"/>
    <cellStyle name="Вычисление 113" xfId="22618"/>
    <cellStyle name="Вычисление 114" xfId="22619"/>
    <cellStyle name="Вычисление 115" xfId="22620"/>
    <cellStyle name="Вычисление 116" xfId="22621"/>
    <cellStyle name="Вычисление 117" xfId="22622"/>
    <cellStyle name="Вычисление 118" xfId="22623"/>
    <cellStyle name="Вычисление 119" xfId="22624"/>
    <cellStyle name="Вычисление 12" xfId="22625"/>
    <cellStyle name="Вычисление 120" xfId="22626"/>
    <cellStyle name="Вычисление 121" xfId="22627"/>
    <cellStyle name="Вычисление 122" xfId="22628"/>
    <cellStyle name="Вычисление 123" xfId="22629"/>
    <cellStyle name="Вычисление 124" xfId="22630"/>
    <cellStyle name="Вычисление 125" xfId="22631"/>
    <cellStyle name="Вычисление 126" xfId="22632"/>
    <cellStyle name="Вычисление 127" xfId="22633"/>
    <cellStyle name="Вычисление 128" xfId="22634"/>
    <cellStyle name="Вычисление 129" xfId="22635"/>
    <cellStyle name="Вычисление 13" xfId="22636"/>
    <cellStyle name="Вычисление 130" xfId="22637"/>
    <cellStyle name="Вычисление 131" xfId="22638"/>
    <cellStyle name="Вычисление 132" xfId="22639"/>
    <cellStyle name="Вычисление 133" xfId="22640"/>
    <cellStyle name="Вычисление 14" xfId="22641"/>
    <cellStyle name="Вычисление 15" xfId="22642"/>
    <cellStyle name="Вычисление 16" xfId="22643"/>
    <cellStyle name="Вычисление 17" xfId="22644"/>
    <cellStyle name="Вычисление 18" xfId="22645"/>
    <cellStyle name="Вычисление 19" xfId="22646"/>
    <cellStyle name="Вычисление 2" xfId="22647"/>
    <cellStyle name="Вычисление 2 2" xfId="22648"/>
    <cellStyle name="Вычисление 2 3" xfId="22649"/>
    <cellStyle name="Вычисление 2 4" xfId="22650"/>
    <cellStyle name="Вычисление 2 5" xfId="22651"/>
    <cellStyle name="Вычисление 20" xfId="22652"/>
    <cellStyle name="Вычисление 21" xfId="22653"/>
    <cellStyle name="Вычисление 22" xfId="22654"/>
    <cellStyle name="Вычисление 23" xfId="22655"/>
    <cellStyle name="Вычисление 24" xfId="22656"/>
    <cellStyle name="Вычисление 25" xfId="22657"/>
    <cellStyle name="Вычисление 26" xfId="22658"/>
    <cellStyle name="Вычисление 27" xfId="22659"/>
    <cellStyle name="Вычисление 28" xfId="22660"/>
    <cellStyle name="Вычисление 29" xfId="22661"/>
    <cellStyle name="Вычисление 3" xfId="22662"/>
    <cellStyle name="Вычисление 3 2" xfId="22663"/>
    <cellStyle name="Вычисление 3 3" xfId="22664"/>
    <cellStyle name="Вычисление 3 4" xfId="22665"/>
    <cellStyle name="Вычисление 3 5" xfId="22666"/>
    <cellStyle name="Вычисление 30" xfId="22667"/>
    <cellStyle name="Вычисление 31" xfId="22668"/>
    <cellStyle name="Вычисление 32" xfId="22669"/>
    <cellStyle name="Вычисление 33" xfId="22670"/>
    <cellStyle name="Вычисление 34" xfId="22671"/>
    <cellStyle name="Вычисление 35" xfId="22672"/>
    <cellStyle name="Вычисление 36" xfId="22673"/>
    <cellStyle name="Вычисление 37" xfId="22674"/>
    <cellStyle name="Вычисление 38" xfId="22675"/>
    <cellStyle name="Вычисление 39" xfId="22676"/>
    <cellStyle name="Вычисление 4" xfId="22677"/>
    <cellStyle name="Вычисление 4 2" xfId="22678"/>
    <cellStyle name="Вычисление 4 3" xfId="22679"/>
    <cellStyle name="Вычисление 4 4" xfId="22680"/>
    <cellStyle name="Вычисление 4 5" xfId="22681"/>
    <cellStyle name="Вычисление 40" xfId="22682"/>
    <cellStyle name="Вычисление 41" xfId="22683"/>
    <cellStyle name="Вычисление 42" xfId="22684"/>
    <cellStyle name="Вычисление 43" xfId="22685"/>
    <cellStyle name="Вычисление 44" xfId="22686"/>
    <cellStyle name="Вычисление 45" xfId="22687"/>
    <cellStyle name="Вычисление 46" xfId="22688"/>
    <cellStyle name="Вычисление 47" xfId="22689"/>
    <cellStyle name="Вычисление 48" xfId="22690"/>
    <cellStyle name="Вычисление 49" xfId="22691"/>
    <cellStyle name="Вычисление 5" xfId="22692"/>
    <cellStyle name="Вычисление 5 2" xfId="22693"/>
    <cellStyle name="Вычисление 5 3" xfId="22694"/>
    <cellStyle name="Вычисление 5 4" xfId="22695"/>
    <cellStyle name="Вычисление 5 5" xfId="22696"/>
    <cellStyle name="Вычисление 50" xfId="22697"/>
    <cellStyle name="Вычисление 51" xfId="22698"/>
    <cellStyle name="Вычисление 52" xfId="22699"/>
    <cellStyle name="Вычисление 53" xfId="22700"/>
    <cellStyle name="Вычисление 54" xfId="22701"/>
    <cellStyle name="Вычисление 55" xfId="22702"/>
    <cellStyle name="Вычисление 56" xfId="22703"/>
    <cellStyle name="Вычисление 57" xfId="22704"/>
    <cellStyle name="Вычисление 58" xfId="22705"/>
    <cellStyle name="Вычисление 59" xfId="22706"/>
    <cellStyle name="Вычисление 6" xfId="22707"/>
    <cellStyle name="Вычисление 6 2" xfId="22708"/>
    <cellStyle name="Вычисление 6 3" xfId="22709"/>
    <cellStyle name="Вычисление 6 4" xfId="22710"/>
    <cellStyle name="Вычисление 6 5" xfId="22711"/>
    <cellStyle name="Вычисление 60" xfId="22712"/>
    <cellStyle name="Вычисление 61" xfId="22713"/>
    <cellStyle name="Вычисление 62" xfId="22714"/>
    <cellStyle name="Вычисление 63" xfId="22715"/>
    <cellStyle name="Вычисление 64" xfId="22716"/>
    <cellStyle name="Вычисление 65" xfId="22717"/>
    <cellStyle name="Вычисление 66" xfId="22718"/>
    <cellStyle name="Вычисление 67" xfId="22719"/>
    <cellStyle name="Вычисление 68" xfId="22720"/>
    <cellStyle name="Вычисление 69" xfId="22721"/>
    <cellStyle name="Вычисление 7" xfId="22722"/>
    <cellStyle name="Вычисление 7 2" xfId="22723"/>
    <cellStyle name="Вычисление 7 3" xfId="22724"/>
    <cellStyle name="Вычисление 7 4" xfId="22725"/>
    <cellStyle name="Вычисление 7 5" xfId="22726"/>
    <cellStyle name="Вычисление 70" xfId="22727"/>
    <cellStyle name="Вычисление 71" xfId="22728"/>
    <cellStyle name="Вычисление 72" xfId="22729"/>
    <cellStyle name="Вычисление 73" xfId="22730"/>
    <cellStyle name="Вычисление 74" xfId="22731"/>
    <cellStyle name="Вычисление 75" xfId="22732"/>
    <cellStyle name="Вычисление 76" xfId="22733"/>
    <cellStyle name="Вычисление 77" xfId="22734"/>
    <cellStyle name="Вычисление 78" xfId="22735"/>
    <cellStyle name="Вычисление 79" xfId="22736"/>
    <cellStyle name="Вычисление 8" xfId="22737"/>
    <cellStyle name="Вычисление 8 2" xfId="22738"/>
    <cellStyle name="Вычисление 8 3" xfId="22739"/>
    <cellStyle name="Вычисление 8 4" xfId="22740"/>
    <cellStyle name="Вычисление 8 5" xfId="22741"/>
    <cellStyle name="Вычисление 80" xfId="22742"/>
    <cellStyle name="Вычисление 81" xfId="22743"/>
    <cellStyle name="Вычисление 82" xfId="22744"/>
    <cellStyle name="Вычисление 83" xfId="22745"/>
    <cellStyle name="Вычисление 84" xfId="22746"/>
    <cellStyle name="Вычисление 85" xfId="22747"/>
    <cellStyle name="Вычисление 86" xfId="22748"/>
    <cellStyle name="Вычисление 87" xfId="22749"/>
    <cellStyle name="Вычисление 88" xfId="22750"/>
    <cellStyle name="Вычисление 89" xfId="22751"/>
    <cellStyle name="Вычисление 9" xfId="22752"/>
    <cellStyle name="Вычисление 9 2" xfId="22753"/>
    <cellStyle name="Вычисление 9 3" xfId="22754"/>
    <cellStyle name="Вычисление 9 4" xfId="22755"/>
    <cellStyle name="Вычисление 9 5" xfId="22756"/>
    <cellStyle name="Вычисление 90" xfId="22757"/>
    <cellStyle name="Вычисление 91" xfId="22758"/>
    <cellStyle name="Вычисление 92" xfId="22759"/>
    <cellStyle name="Вычисление 93" xfId="22760"/>
    <cellStyle name="Вычисление 94" xfId="22761"/>
    <cellStyle name="Вычисление 95" xfId="22762"/>
    <cellStyle name="Вычисление 96" xfId="22763"/>
    <cellStyle name="Вычисление 97" xfId="22764"/>
    <cellStyle name="Вычисление 98" xfId="22765"/>
    <cellStyle name="Вычисление 99" xfId="22766"/>
    <cellStyle name="Заголовок 1" xfId="22767" builtinId="16" customBuiltin="1"/>
    <cellStyle name="Заголовок 1 10" xfId="22768"/>
    <cellStyle name="Заголовок 1 100" xfId="22769"/>
    <cellStyle name="Заголовок 1 101" xfId="22770"/>
    <cellStyle name="Заголовок 1 102" xfId="22771"/>
    <cellStyle name="Заголовок 1 103" xfId="22772"/>
    <cellStyle name="Заголовок 1 104" xfId="22773"/>
    <cellStyle name="Заголовок 1 105" xfId="22774"/>
    <cellStyle name="Заголовок 1 106" xfId="22775"/>
    <cellStyle name="Заголовок 1 107" xfId="22776"/>
    <cellStyle name="Заголовок 1 108" xfId="22777"/>
    <cellStyle name="Заголовок 1 109" xfId="22778"/>
    <cellStyle name="Заголовок 1 11" xfId="22779"/>
    <cellStyle name="Заголовок 1 110" xfId="22780"/>
    <cellStyle name="Заголовок 1 111" xfId="22781"/>
    <cellStyle name="Заголовок 1 112" xfId="22782"/>
    <cellStyle name="Заголовок 1 113" xfId="22783"/>
    <cellStyle name="Заголовок 1 12" xfId="22784"/>
    <cellStyle name="Заголовок 1 13" xfId="22785"/>
    <cellStyle name="Заголовок 1 14" xfId="22786"/>
    <cellStyle name="Заголовок 1 15" xfId="22787"/>
    <cellStyle name="Заголовок 1 16" xfId="22788"/>
    <cellStyle name="Заголовок 1 17" xfId="22789"/>
    <cellStyle name="Заголовок 1 18" xfId="22790"/>
    <cellStyle name="Заголовок 1 19" xfId="22791"/>
    <cellStyle name="Заголовок 1 2" xfId="22792"/>
    <cellStyle name="Заголовок 1 2 2" xfId="22793"/>
    <cellStyle name="Заголовок 1 2 3" xfId="22794"/>
    <cellStyle name="Заголовок 1 2 4" xfId="22795"/>
    <cellStyle name="Заголовок 1 2 5" xfId="22796"/>
    <cellStyle name="Заголовок 1 20" xfId="22797"/>
    <cellStyle name="Заголовок 1 21" xfId="22798"/>
    <cellStyle name="Заголовок 1 22" xfId="22799"/>
    <cellStyle name="Заголовок 1 23" xfId="22800"/>
    <cellStyle name="Заголовок 1 24" xfId="22801"/>
    <cellStyle name="Заголовок 1 25" xfId="22802"/>
    <cellStyle name="Заголовок 1 26" xfId="22803"/>
    <cellStyle name="Заголовок 1 27" xfId="22804"/>
    <cellStyle name="Заголовок 1 28" xfId="22805"/>
    <cellStyle name="Заголовок 1 29" xfId="22806"/>
    <cellStyle name="Заголовок 1 3" xfId="22807"/>
    <cellStyle name="Заголовок 1 3 2" xfId="22808"/>
    <cellStyle name="Заголовок 1 3 3" xfId="22809"/>
    <cellStyle name="Заголовок 1 3 4" xfId="22810"/>
    <cellStyle name="Заголовок 1 3 5" xfId="22811"/>
    <cellStyle name="Заголовок 1 30" xfId="22812"/>
    <cellStyle name="Заголовок 1 31" xfId="22813"/>
    <cellStyle name="Заголовок 1 32" xfId="22814"/>
    <cellStyle name="Заголовок 1 33" xfId="22815"/>
    <cellStyle name="Заголовок 1 34" xfId="22816"/>
    <cellStyle name="Заголовок 1 35" xfId="22817"/>
    <cellStyle name="Заголовок 1 36" xfId="22818"/>
    <cellStyle name="Заголовок 1 37" xfId="22819"/>
    <cellStyle name="Заголовок 1 38" xfId="22820"/>
    <cellStyle name="Заголовок 1 39" xfId="22821"/>
    <cellStyle name="Заголовок 1 4" xfId="22822"/>
    <cellStyle name="Заголовок 1 4 2" xfId="22823"/>
    <cellStyle name="Заголовок 1 4 3" xfId="22824"/>
    <cellStyle name="Заголовок 1 4 4" xfId="22825"/>
    <cellStyle name="Заголовок 1 4 5" xfId="22826"/>
    <cellStyle name="Заголовок 1 40" xfId="22827"/>
    <cellStyle name="Заголовок 1 41" xfId="22828"/>
    <cellStyle name="Заголовок 1 42" xfId="22829"/>
    <cellStyle name="Заголовок 1 43" xfId="22830"/>
    <cellStyle name="Заголовок 1 44" xfId="22831"/>
    <cellStyle name="Заголовок 1 45" xfId="22832"/>
    <cellStyle name="Заголовок 1 46" xfId="22833"/>
    <cellStyle name="Заголовок 1 47" xfId="22834"/>
    <cellStyle name="Заголовок 1 48" xfId="22835"/>
    <cellStyle name="Заголовок 1 49" xfId="22836"/>
    <cellStyle name="Заголовок 1 5" xfId="22837"/>
    <cellStyle name="Заголовок 1 5 2" xfId="22838"/>
    <cellStyle name="Заголовок 1 5 3" xfId="22839"/>
    <cellStyle name="Заголовок 1 5 4" xfId="22840"/>
    <cellStyle name="Заголовок 1 5 5" xfId="22841"/>
    <cellStyle name="Заголовок 1 50" xfId="22842"/>
    <cellStyle name="Заголовок 1 51" xfId="22843"/>
    <cellStyle name="Заголовок 1 52" xfId="22844"/>
    <cellStyle name="Заголовок 1 53" xfId="22845"/>
    <cellStyle name="Заголовок 1 54" xfId="22846"/>
    <cellStyle name="Заголовок 1 55" xfId="22847"/>
    <cellStyle name="Заголовок 1 56" xfId="22848"/>
    <cellStyle name="Заголовок 1 57" xfId="22849"/>
    <cellStyle name="Заголовок 1 58" xfId="22850"/>
    <cellStyle name="Заголовок 1 59" xfId="22851"/>
    <cellStyle name="Заголовок 1 6" xfId="22852"/>
    <cellStyle name="Заголовок 1 6 2" xfId="22853"/>
    <cellStyle name="Заголовок 1 6 3" xfId="22854"/>
    <cellStyle name="Заголовок 1 6 4" xfId="22855"/>
    <cellStyle name="Заголовок 1 6 5" xfId="22856"/>
    <cellStyle name="Заголовок 1 60" xfId="22857"/>
    <cellStyle name="Заголовок 1 61" xfId="22858"/>
    <cellStyle name="Заголовок 1 62" xfId="22859"/>
    <cellStyle name="Заголовок 1 63" xfId="22860"/>
    <cellStyle name="Заголовок 1 64" xfId="22861"/>
    <cellStyle name="Заголовок 1 65" xfId="22862"/>
    <cellStyle name="Заголовок 1 66" xfId="22863"/>
    <cellStyle name="Заголовок 1 67" xfId="22864"/>
    <cellStyle name="Заголовок 1 68" xfId="22865"/>
    <cellStyle name="Заголовок 1 69" xfId="22866"/>
    <cellStyle name="Заголовок 1 7" xfId="22867"/>
    <cellStyle name="Заголовок 1 7 2" xfId="22868"/>
    <cellStyle name="Заголовок 1 7 3" xfId="22869"/>
    <cellStyle name="Заголовок 1 7 4" xfId="22870"/>
    <cellStyle name="Заголовок 1 7 5" xfId="22871"/>
    <cellStyle name="Заголовок 1 70" xfId="22872"/>
    <cellStyle name="Заголовок 1 71" xfId="22873"/>
    <cellStyle name="Заголовок 1 72" xfId="22874"/>
    <cellStyle name="Заголовок 1 73" xfId="22875"/>
    <cellStyle name="Заголовок 1 74" xfId="22876"/>
    <cellStyle name="Заголовок 1 75" xfId="22877"/>
    <cellStyle name="Заголовок 1 76" xfId="22878"/>
    <cellStyle name="Заголовок 1 77" xfId="22879"/>
    <cellStyle name="Заголовок 1 78" xfId="22880"/>
    <cellStyle name="Заголовок 1 79" xfId="22881"/>
    <cellStyle name="Заголовок 1 8" xfId="22882"/>
    <cellStyle name="Заголовок 1 8 2" xfId="22883"/>
    <cellStyle name="Заголовок 1 8 3" xfId="22884"/>
    <cellStyle name="Заголовок 1 8 4" xfId="22885"/>
    <cellStyle name="Заголовок 1 8 5" xfId="22886"/>
    <cellStyle name="Заголовок 1 80" xfId="22887"/>
    <cellStyle name="Заголовок 1 81" xfId="22888"/>
    <cellStyle name="Заголовок 1 82" xfId="22889"/>
    <cellStyle name="Заголовок 1 83" xfId="22890"/>
    <cellStyle name="Заголовок 1 84" xfId="22891"/>
    <cellStyle name="Заголовок 1 85" xfId="22892"/>
    <cellStyle name="Заголовок 1 86" xfId="22893"/>
    <cellStyle name="Заголовок 1 87" xfId="22894"/>
    <cellStyle name="Заголовок 1 88" xfId="22895"/>
    <cellStyle name="Заголовок 1 89" xfId="22896"/>
    <cellStyle name="Заголовок 1 9" xfId="22897"/>
    <cellStyle name="Заголовок 1 9 2" xfId="22898"/>
    <cellStyle name="Заголовок 1 9 3" xfId="22899"/>
    <cellStyle name="Заголовок 1 9 4" xfId="22900"/>
    <cellStyle name="Заголовок 1 9 5" xfId="22901"/>
    <cellStyle name="Заголовок 1 90" xfId="22902"/>
    <cellStyle name="Заголовок 1 91" xfId="22903"/>
    <cellStyle name="Заголовок 1 92" xfId="22904"/>
    <cellStyle name="Заголовок 1 93" xfId="22905"/>
    <cellStyle name="Заголовок 1 94" xfId="22906"/>
    <cellStyle name="Заголовок 1 95" xfId="22907"/>
    <cellStyle name="Заголовок 1 96" xfId="22908"/>
    <cellStyle name="Заголовок 1 97" xfId="22909"/>
    <cellStyle name="Заголовок 1 98" xfId="22910"/>
    <cellStyle name="Заголовок 1 99" xfId="22911"/>
    <cellStyle name="Заголовок 2" xfId="22912" builtinId="17" customBuiltin="1"/>
    <cellStyle name="Заголовок 2 10" xfId="22913"/>
    <cellStyle name="Заголовок 2 100" xfId="22914"/>
    <cellStyle name="Заголовок 2 101" xfId="22915"/>
    <cellStyle name="Заголовок 2 102" xfId="22916"/>
    <cellStyle name="Заголовок 2 103" xfId="22917"/>
    <cellStyle name="Заголовок 2 104" xfId="22918"/>
    <cellStyle name="Заголовок 2 105" xfId="22919"/>
    <cellStyle name="Заголовок 2 106" xfId="22920"/>
    <cellStyle name="Заголовок 2 107" xfId="22921"/>
    <cellStyle name="Заголовок 2 108" xfId="22922"/>
    <cellStyle name="Заголовок 2 109" xfId="22923"/>
    <cellStyle name="Заголовок 2 11" xfId="22924"/>
    <cellStyle name="Заголовок 2 110" xfId="22925"/>
    <cellStyle name="Заголовок 2 111" xfId="22926"/>
    <cellStyle name="Заголовок 2 112" xfId="22927"/>
    <cellStyle name="Заголовок 2 113" xfId="22928"/>
    <cellStyle name="Заголовок 2 12" xfId="22929"/>
    <cellStyle name="Заголовок 2 13" xfId="22930"/>
    <cellStyle name="Заголовок 2 14" xfId="22931"/>
    <cellStyle name="Заголовок 2 15" xfId="22932"/>
    <cellStyle name="Заголовок 2 16" xfId="22933"/>
    <cellStyle name="Заголовок 2 17" xfId="22934"/>
    <cellStyle name="Заголовок 2 18" xfId="22935"/>
    <cellStyle name="Заголовок 2 19" xfId="22936"/>
    <cellStyle name="Заголовок 2 2" xfId="22937"/>
    <cellStyle name="Заголовок 2 2 2" xfId="22938"/>
    <cellStyle name="Заголовок 2 2 3" xfId="22939"/>
    <cellStyle name="Заголовок 2 2 4" xfId="22940"/>
    <cellStyle name="Заголовок 2 2 5" xfId="22941"/>
    <cellStyle name="Заголовок 2 20" xfId="22942"/>
    <cellStyle name="Заголовок 2 21" xfId="22943"/>
    <cellStyle name="Заголовок 2 22" xfId="22944"/>
    <cellStyle name="Заголовок 2 23" xfId="22945"/>
    <cellStyle name="Заголовок 2 24" xfId="22946"/>
    <cellStyle name="Заголовок 2 25" xfId="22947"/>
    <cellStyle name="Заголовок 2 26" xfId="22948"/>
    <cellStyle name="Заголовок 2 27" xfId="22949"/>
    <cellStyle name="Заголовок 2 28" xfId="22950"/>
    <cellStyle name="Заголовок 2 29" xfId="22951"/>
    <cellStyle name="Заголовок 2 3" xfId="22952"/>
    <cellStyle name="Заголовок 2 3 2" xfId="22953"/>
    <cellStyle name="Заголовок 2 3 3" xfId="22954"/>
    <cellStyle name="Заголовок 2 3 4" xfId="22955"/>
    <cellStyle name="Заголовок 2 3 5" xfId="22956"/>
    <cellStyle name="Заголовок 2 30" xfId="22957"/>
    <cellStyle name="Заголовок 2 31" xfId="22958"/>
    <cellStyle name="Заголовок 2 32" xfId="22959"/>
    <cellStyle name="Заголовок 2 33" xfId="22960"/>
    <cellStyle name="Заголовок 2 34" xfId="22961"/>
    <cellStyle name="Заголовок 2 35" xfId="22962"/>
    <cellStyle name="Заголовок 2 36" xfId="22963"/>
    <cellStyle name="Заголовок 2 37" xfId="22964"/>
    <cellStyle name="Заголовок 2 38" xfId="22965"/>
    <cellStyle name="Заголовок 2 39" xfId="22966"/>
    <cellStyle name="Заголовок 2 4" xfId="22967"/>
    <cellStyle name="Заголовок 2 4 2" xfId="22968"/>
    <cellStyle name="Заголовок 2 4 3" xfId="22969"/>
    <cellStyle name="Заголовок 2 4 4" xfId="22970"/>
    <cellStyle name="Заголовок 2 4 5" xfId="22971"/>
    <cellStyle name="Заголовок 2 40" xfId="22972"/>
    <cellStyle name="Заголовок 2 41" xfId="22973"/>
    <cellStyle name="Заголовок 2 42" xfId="22974"/>
    <cellStyle name="Заголовок 2 43" xfId="22975"/>
    <cellStyle name="Заголовок 2 44" xfId="22976"/>
    <cellStyle name="Заголовок 2 45" xfId="22977"/>
    <cellStyle name="Заголовок 2 46" xfId="22978"/>
    <cellStyle name="Заголовок 2 47" xfId="22979"/>
    <cellStyle name="Заголовок 2 48" xfId="22980"/>
    <cellStyle name="Заголовок 2 49" xfId="22981"/>
    <cellStyle name="Заголовок 2 5" xfId="22982"/>
    <cellStyle name="Заголовок 2 5 2" xfId="22983"/>
    <cellStyle name="Заголовок 2 5 3" xfId="22984"/>
    <cellStyle name="Заголовок 2 5 4" xfId="22985"/>
    <cellStyle name="Заголовок 2 5 5" xfId="22986"/>
    <cellStyle name="Заголовок 2 50" xfId="22987"/>
    <cellStyle name="Заголовок 2 51" xfId="22988"/>
    <cellStyle name="Заголовок 2 52" xfId="22989"/>
    <cellStyle name="Заголовок 2 53" xfId="22990"/>
    <cellStyle name="Заголовок 2 54" xfId="22991"/>
    <cellStyle name="Заголовок 2 55" xfId="22992"/>
    <cellStyle name="Заголовок 2 56" xfId="22993"/>
    <cellStyle name="Заголовок 2 57" xfId="22994"/>
    <cellStyle name="Заголовок 2 58" xfId="22995"/>
    <cellStyle name="Заголовок 2 59" xfId="22996"/>
    <cellStyle name="Заголовок 2 6" xfId="22997"/>
    <cellStyle name="Заголовок 2 6 2" xfId="22998"/>
    <cellStyle name="Заголовок 2 6 3" xfId="22999"/>
    <cellStyle name="Заголовок 2 6 4" xfId="23000"/>
    <cellStyle name="Заголовок 2 6 5" xfId="23001"/>
    <cellStyle name="Заголовок 2 60" xfId="23002"/>
    <cellStyle name="Заголовок 2 61" xfId="23003"/>
    <cellStyle name="Заголовок 2 62" xfId="23004"/>
    <cellStyle name="Заголовок 2 63" xfId="23005"/>
    <cellStyle name="Заголовок 2 64" xfId="23006"/>
    <cellStyle name="Заголовок 2 65" xfId="23007"/>
    <cellStyle name="Заголовок 2 66" xfId="23008"/>
    <cellStyle name="Заголовок 2 67" xfId="23009"/>
    <cellStyle name="Заголовок 2 68" xfId="23010"/>
    <cellStyle name="Заголовок 2 69" xfId="23011"/>
    <cellStyle name="Заголовок 2 7" xfId="23012"/>
    <cellStyle name="Заголовок 2 7 2" xfId="23013"/>
    <cellStyle name="Заголовок 2 7 3" xfId="23014"/>
    <cellStyle name="Заголовок 2 7 4" xfId="23015"/>
    <cellStyle name="Заголовок 2 7 5" xfId="23016"/>
    <cellStyle name="Заголовок 2 70" xfId="23017"/>
    <cellStyle name="Заголовок 2 71" xfId="23018"/>
    <cellStyle name="Заголовок 2 72" xfId="23019"/>
    <cellStyle name="Заголовок 2 73" xfId="23020"/>
    <cellStyle name="Заголовок 2 74" xfId="23021"/>
    <cellStyle name="Заголовок 2 75" xfId="23022"/>
    <cellStyle name="Заголовок 2 76" xfId="23023"/>
    <cellStyle name="Заголовок 2 77" xfId="23024"/>
    <cellStyle name="Заголовок 2 78" xfId="23025"/>
    <cellStyle name="Заголовок 2 79" xfId="23026"/>
    <cellStyle name="Заголовок 2 8" xfId="23027"/>
    <cellStyle name="Заголовок 2 8 2" xfId="23028"/>
    <cellStyle name="Заголовок 2 8 3" xfId="23029"/>
    <cellStyle name="Заголовок 2 8 4" xfId="23030"/>
    <cellStyle name="Заголовок 2 8 5" xfId="23031"/>
    <cellStyle name="Заголовок 2 80" xfId="23032"/>
    <cellStyle name="Заголовок 2 81" xfId="23033"/>
    <cellStyle name="Заголовок 2 82" xfId="23034"/>
    <cellStyle name="Заголовок 2 83" xfId="23035"/>
    <cellStyle name="Заголовок 2 84" xfId="23036"/>
    <cellStyle name="Заголовок 2 85" xfId="23037"/>
    <cellStyle name="Заголовок 2 86" xfId="23038"/>
    <cellStyle name="Заголовок 2 87" xfId="23039"/>
    <cellStyle name="Заголовок 2 88" xfId="23040"/>
    <cellStyle name="Заголовок 2 89" xfId="23041"/>
    <cellStyle name="Заголовок 2 9" xfId="23042"/>
    <cellStyle name="Заголовок 2 9 2" xfId="23043"/>
    <cellStyle name="Заголовок 2 9 3" xfId="23044"/>
    <cellStyle name="Заголовок 2 9 4" xfId="23045"/>
    <cellStyle name="Заголовок 2 9 5" xfId="23046"/>
    <cellStyle name="Заголовок 2 90" xfId="23047"/>
    <cellStyle name="Заголовок 2 91" xfId="23048"/>
    <cellStyle name="Заголовок 2 92" xfId="23049"/>
    <cellStyle name="Заголовок 2 93" xfId="23050"/>
    <cellStyle name="Заголовок 2 94" xfId="23051"/>
    <cellStyle name="Заголовок 2 95" xfId="23052"/>
    <cellStyle name="Заголовок 2 96" xfId="23053"/>
    <cellStyle name="Заголовок 2 97" xfId="23054"/>
    <cellStyle name="Заголовок 2 98" xfId="23055"/>
    <cellStyle name="Заголовок 2 99" xfId="23056"/>
    <cellStyle name="Заголовок 3" xfId="23057" builtinId="18" customBuiltin="1"/>
    <cellStyle name="Заголовок 3 10" xfId="23058"/>
    <cellStyle name="Заголовок 3 100" xfId="23059"/>
    <cellStyle name="Заголовок 3 101" xfId="23060"/>
    <cellStyle name="Заголовок 3 102" xfId="23061"/>
    <cellStyle name="Заголовок 3 103" xfId="23062"/>
    <cellStyle name="Заголовок 3 104" xfId="23063"/>
    <cellStyle name="Заголовок 3 105" xfId="23064"/>
    <cellStyle name="Заголовок 3 106" xfId="23065"/>
    <cellStyle name="Заголовок 3 107" xfId="23066"/>
    <cellStyle name="Заголовок 3 108" xfId="23067"/>
    <cellStyle name="Заголовок 3 109" xfId="23068"/>
    <cellStyle name="Заголовок 3 11" xfId="23069"/>
    <cellStyle name="Заголовок 3 110" xfId="23070"/>
    <cellStyle name="Заголовок 3 111" xfId="23071"/>
    <cellStyle name="Заголовок 3 112" xfId="23072"/>
    <cellStyle name="Заголовок 3 113" xfId="23073"/>
    <cellStyle name="Заголовок 3 12" xfId="23074"/>
    <cellStyle name="Заголовок 3 13" xfId="23075"/>
    <cellStyle name="Заголовок 3 14" xfId="23076"/>
    <cellStyle name="Заголовок 3 15" xfId="23077"/>
    <cellStyle name="Заголовок 3 16" xfId="23078"/>
    <cellStyle name="Заголовок 3 17" xfId="23079"/>
    <cellStyle name="Заголовок 3 18" xfId="23080"/>
    <cellStyle name="Заголовок 3 19" xfId="23081"/>
    <cellStyle name="Заголовок 3 2" xfId="23082"/>
    <cellStyle name="Заголовок 3 2 2" xfId="23083"/>
    <cellStyle name="Заголовок 3 2 3" xfId="23084"/>
    <cellStyle name="Заголовок 3 2 4" xfId="23085"/>
    <cellStyle name="Заголовок 3 2 5" xfId="23086"/>
    <cellStyle name="Заголовок 3 20" xfId="23087"/>
    <cellStyle name="Заголовок 3 21" xfId="23088"/>
    <cellStyle name="Заголовок 3 22" xfId="23089"/>
    <cellStyle name="Заголовок 3 23" xfId="23090"/>
    <cellStyle name="Заголовок 3 24" xfId="23091"/>
    <cellStyle name="Заголовок 3 25" xfId="23092"/>
    <cellStyle name="Заголовок 3 26" xfId="23093"/>
    <cellStyle name="Заголовок 3 27" xfId="23094"/>
    <cellStyle name="Заголовок 3 28" xfId="23095"/>
    <cellStyle name="Заголовок 3 29" xfId="23096"/>
    <cellStyle name="Заголовок 3 3" xfId="23097"/>
    <cellStyle name="Заголовок 3 3 2" xfId="23098"/>
    <cellStyle name="Заголовок 3 3 3" xfId="23099"/>
    <cellStyle name="Заголовок 3 3 4" xfId="23100"/>
    <cellStyle name="Заголовок 3 3 5" xfId="23101"/>
    <cellStyle name="Заголовок 3 30" xfId="23102"/>
    <cellStyle name="Заголовок 3 31" xfId="23103"/>
    <cellStyle name="Заголовок 3 32" xfId="23104"/>
    <cellStyle name="Заголовок 3 33" xfId="23105"/>
    <cellStyle name="Заголовок 3 34" xfId="23106"/>
    <cellStyle name="Заголовок 3 35" xfId="23107"/>
    <cellStyle name="Заголовок 3 36" xfId="23108"/>
    <cellStyle name="Заголовок 3 37" xfId="23109"/>
    <cellStyle name="Заголовок 3 38" xfId="23110"/>
    <cellStyle name="Заголовок 3 39" xfId="23111"/>
    <cellStyle name="Заголовок 3 4" xfId="23112"/>
    <cellStyle name="Заголовок 3 4 2" xfId="23113"/>
    <cellStyle name="Заголовок 3 4 3" xfId="23114"/>
    <cellStyle name="Заголовок 3 4 4" xfId="23115"/>
    <cellStyle name="Заголовок 3 4 5" xfId="23116"/>
    <cellStyle name="Заголовок 3 40" xfId="23117"/>
    <cellStyle name="Заголовок 3 41" xfId="23118"/>
    <cellStyle name="Заголовок 3 42" xfId="23119"/>
    <cellStyle name="Заголовок 3 43" xfId="23120"/>
    <cellStyle name="Заголовок 3 44" xfId="23121"/>
    <cellStyle name="Заголовок 3 45" xfId="23122"/>
    <cellStyle name="Заголовок 3 46" xfId="23123"/>
    <cellStyle name="Заголовок 3 47" xfId="23124"/>
    <cellStyle name="Заголовок 3 48" xfId="23125"/>
    <cellStyle name="Заголовок 3 49" xfId="23126"/>
    <cellStyle name="Заголовок 3 5" xfId="23127"/>
    <cellStyle name="Заголовок 3 5 2" xfId="23128"/>
    <cellStyle name="Заголовок 3 5 3" xfId="23129"/>
    <cellStyle name="Заголовок 3 5 4" xfId="23130"/>
    <cellStyle name="Заголовок 3 5 5" xfId="23131"/>
    <cellStyle name="Заголовок 3 50" xfId="23132"/>
    <cellStyle name="Заголовок 3 51" xfId="23133"/>
    <cellStyle name="Заголовок 3 52" xfId="23134"/>
    <cellStyle name="Заголовок 3 53" xfId="23135"/>
    <cellStyle name="Заголовок 3 54" xfId="23136"/>
    <cellStyle name="Заголовок 3 55" xfId="23137"/>
    <cellStyle name="Заголовок 3 56" xfId="23138"/>
    <cellStyle name="Заголовок 3 57" xfId="23139"/>
    <cellStyle name="Заголовок 3 58" xfId="23140"/>
    <cellStyle name="Заголовок 3 59" xfId="23141"/>
    <cellStyle name="Заголовок 3 6" xfId="23142"/>
    <cellStyle name="Заголовок 3 6 2" xfId="23143"/>
    <cellStyle name="Заголовок 3 6 3" xfId="23144"/>
    <cellStyle name="Заголовок 3 6 4" xfId="23145"/>
    <cellStyle name="Заголовок 3 6 5" xfId="23146"/>
    <cellStyle name="Заголовок 3 60" xfId="23147"/>
    <cellStyle name="Заголовок 3 61" xfId="23148"/>
    <cellStyle name="Заголовок 3 62" xfId="23149"/>
    <cellStyle name="Заголовок 3 63" xfId="23150"/>
    <cellStyle name="Заголовок 3 64" xfId="23151"/>
    <cellStyle name="Заголовок 3 65" xfId="23152"/>
    <cellStyle name="Заголовок 3 66" xfId="23153"/>
    <cellStyle name="Заголовок 3 67" xfId="23154"/>
    <cellStyle name="Заголовок 3 68" xfId="23155"/>
    <cellStyle name="Заголовок 3 69" xfId="23156"/>
    <cellStyle name="Заголовок 3 7" xfId="23157"/>
    <cellStyle name="Заголовок 3 7 2" xfId="23158"/>
    <cellStyle name="Заголовок 3 7 3" xfId="23159"/>
    <cellStyle name="Заголовок 3 7 4" xfId="23160"/>
    <cellStyle name="Заголовок 3 7 5" xfId="23161"/>
    <cellStyle name="Заголовок 3 70" xfId="23162"/>
    <cellStyle name="Заголовок 3 71" xfId="23163"/>
    <cellStyle name="Заголовок 3 72" xfId="23164"/>
    <cellStyle name="Заголовок 3 73" xfId="23165"/>
    <cellStyle name="Заголовок 3 74" xfId="23166"/>
    <cellStyle name="Заголовок 3 75" xfId="23167"/>
    <cellStyle name="Заголовок 3 76" xfId="23168"/>
    <cellStyle name="Заголовок 3 77" xfId="23169"/>
    <cellStyle name="Заголовок 3 78" xfId="23170"/>
    <cellStyle name="Заголовок 3 79" xfId="23171"/>
    <cellStyle name="Заголовок 3 8" xfId="23172"/>
    <cellStyle name="Заголовок 3 8 2" xfId="23173"/>
    <cellStyle name="Заголовок 3 8 3" xfId="23174"/>
    <cellStyle name="Заголовок 3 8 4" xfId="23175"/>
    <cellStyle name="Заголовок 3 8 5" xfId="23176"/>
    <cellStyle name="Заголовок 3 80" xfId="23177"/>
    <cellStyle name="Заголовок 3 81" xfId="23178"/>
    <cellStyle name="Заголовок 3 82" xfId="23179"/>
    <cellStyle name="Заголовок 3 83" xfId="23180"/>
    <cellStyle name="Заголовок 3 84" xfId="23181"/>
    <cellStyle name="Заголовок 3 85" xfId="23182"/>
    <cellStyle name="Заголовок 3 86" xfId="23183"/>
    <cellStyle name="Заголовок 3 87" xfId="23184"/>
    <cellStyle name="Заголовок 3 88" xfId="23185"/>
    <cellStyle name="Заголовок 3 89" xfId="23186"/>
    <cellStyle name="Заголовок 3 9" xfId="23187"/>
    <cellStyle name="Заголовок 3 9 2" xfId="23188"/>
    <cellStyle name="Заголовок 3 9 3" xfId="23189"/>
    <cellStyle name="Заголовок 3 9 4" xfId="23190"/>
    <cellStyle name="Заголовок 3 9 5" xfId="23191"/>
    <cellStyle name="Заголовок 3 90" xfId="23192"/>
    <cellStyle name="Заголовок 3 91" xfId="23193"/>
    <cellStyle name="Заголовок 3 92" xfId="23194"/>
    <cellStyle name="Заголовок 3 93" xfId="23195"/>
    <cellStyle name="Заголовок 3 94" xfId="23196"/>
    <cellStyle name="Заголовок 3 95" xfId="23197"/>
    <cellStyle name="Заголовок 3 96" xfId="23198"/>
    <cellStyle name="Заголовок 3 97" xfId="23199"/>
    <cellStyle name="Заголовок 3 98" xfId="23200"/>
    <cellStyle name="Заголовок 3 99" xfId="23201"/>
    <cellStyle name="Заголовок 4" xfId="23202" builtinId="19" customBuiltin="1"/>
    <cellStyle name="Заголовок 4 10" xfId="23203"/>
    <cellStyle name="Заголовок 4 100" xfId="23204"/>
    <cellStyle name="Заголовок 4 101" xfId="23205"/>
    <cellStyle name="Заголовок 4 102" xfId="23206"/>
    <cellStyle name="Заголовок 4 103" xfId="23207"/>
    <cellStyle name="Заголовок 4 104" xfId="23208"/>
    <cellStyle name="Заголовок 4 105" xfId="23209"/>
    <cellStyle name="Заголовок 4 106" xfId="23210"/>
    <cellStyle name="Заголовок 4 107" xfId="23211"/>
    <cellStyle name="Заголовок 4 108" xfId="23212"/>
    <cellStyle name="Заголовок 4 109" xfId="23213"/>
    <cellStyle name="Заголовок 4 11" xfId="23214"/>
    <cellStyle name="Заголовок 4 110" xfId="23215"/>
    <cellStyle name="Заголовок 4 111" xfId="23216"/>
    <cellStyle name="Заголовок 4 112" xfId="23217"/>
    <cellStyle name="Заголовок 4 113" xfId="23218"/>
    <cellStyle name="Заголовок 4 12" xfId="23219"/>
    <cellStyle name="Заголовок 4 13" xfId="23220"/>
    <cellStyle name="Заголовок 4 14" xfId="23221"/>
    <cellStyle name="Заголовок 4 15" xfId="23222"/>
    <cellStyle name="Заголовок 4 16" xfId="23223"/>
    <cellStyle name="Заголовок 4 17" xfId="23224"/>
    <cellStyle name="Заголовок 4 18" xfId="23225"/>
    <cellStyle name="Заголовок 4 19" xfId="23226"/>
    <cellStyle name="Заголовок 4 2" xfId="23227"/>
    <cellStyle name="Заголовок 4 2 2" xfId="23228"/>
    <cellStyle name="Заголовок 4 2 3" xfId="23229"/>
    <cellStyle name="Заголовок 4 2 4" xfId="23230"/>
    <cellStyle name="Заголовок 4 2 5" xfId="23231"/>
    <cellStyle name="Заголовок 4 20" xfId="23232"/>
    <cellStyle name="Заголовок 4 21" xfId="23233"/>
    <cellStyle name="Заголовок 4 22" xfId="23234"/>
    <cellStyle name="Заголовок 4 23" xfId="23235"/>
    <cellStyle name="Заголовок 4 24" xfId="23236"/>
    <cellStyle name="Заголовок 4 25" xfId="23237"/>
    <cellStyle name="Заголовок 4 26" xfId="23238"/>
    <cellStyle name="Заголовок 4 27" xfId="23239"/>
    <cellStyle name="Заголовок 4 28" xfId="23240"/>
    <cellStyle name="Заголовок 4 29" xfId="23241"/>
    <cellStyle name="Заголовок 4 3" xfId="23242"/>
    <cellStyle name="Заголовок 4 3 2" xfId="23243"/>
    <cellStyle name="Заголовок 4 3 3" xfId="23244"/>
    <cellStyle name="Заголовок 4 3 4" xfId="23245"/>
    <cellStyle name="Заголовок 4 3 5" xfId="23246"/>
    <cellStyle name="Заголовок 4 30" xfId="23247"/>
    <cellStyle name="Заголовок 4 31" xfId="23248"/>
    <cellStyle name="Заголовок 4 32" xfId="23249"/>
    <cellStyle name="Заголовок 4 33" xfId="23250"/>
    <cellStyle name="Заголовок 4 34" xfId="23251"/>
    <cellStyle name="Заголовок 4 35" xfId="23252"/>
    <cellStyle name="Заголовок 4 36" xfId="23253"/>
    <cellStyle name="Заголовок 4 37" xfId="23254"/>
    <cellStyle name="Заголовок 4 38" xfId="23255"/>
    <cellStyle name="Заголовок 4 39" xfId="23256"/>
    <cellStyle name="Заголовок 4 4" xfId="23257"/>
    <cellStyle name="Заголовок 4 4 2" xfId="23258"/>
    <cellStyle name="Заголовок 4 4 3" xfId="23259"/>
    <cellStyle name="Заголовок 4 4 4" xfId="23260"/>
    <cellStyle name="Заголовок 4 4 5" xfId="23261"/>
    <cellStyle name="Заголовок 4 40" xfId="23262"/>
    <cellStyle name="Заголовок 4 41" xfId="23263"/>
    <cellStyle name="Заголовок 4 42" xfId="23264"/>
    <cellStyle name="Заголовок 4 43" xfId="23265"/>
    <cellStyle name="Заголовок 4 44" xfId="23266"/>
    <cellStyle name="Заголовок 4 45" xfId="23267"/>
    <cellStyle name="Заголовок 4 46" xfId="23268"/>
    <cellStyle name="Заголовок 4 47" xfId="23269"/>
    <cellStyle name="Заголовок 4 48" xfId="23270"/>
    <cellStyle name="Заголовок 4 49" xfId="23271"/>
    <cellStyle name="Заголовок 4 5" xfId="23272"/>
    <cellStyle name="Заголовок 4 5 2" xfId="23273"/>
    <cellStyle name="Заголовок 4 5 3" xfId="23274"/>
    <cellStyle name="Заголовок 4 5 4" xfId="23275"/>
    <cellStyle name="Заголовок 4 5 5" xfId="23276"/>
    <cellStyle name="Заголовок 4 50" xfId="23277"/>
    <cellStyle name="Заголовок 4 51" xfId="23278"/>
    <cellStyle name="Заголовок 4 52" xfId="23279"/>
    <cellStyle name="Заголовок 4 53" xfId="23280"/>
    <cellStyle name="Заголовок 4 54" xfId="23281"/>
    <cellStyle name="Заголовок 4 55" xfId="23282"/>
    <cellStyle name="Заголовок 4 56" xfId="23283"/>
    <cellStyle name="Заголовок 4 57" xfId="23284"/>
    <cellStyle name="Заголовок 4 58" xfId="23285"/>
    <cellStyle name="Заголовок 4 59" xfId="23286"/>
    <cellStyle name="Заголовок 4 6" xfId="23287"/>
    <cellStyle name="Заголовок 4 6 2" xfId="23288"/>
    <cellStyle name="Заголовок 4 6 3" xfId="23289"/>
    <cellStyle name="Заголовок 4 6 4" xfId="23290"/>
    <cellStyle name="Заголовок 4 6 5" xfId="23291"/>
    <cellStyle name="Заголовок 4 60" xfId="23292"/>
    <cellStyle name="Заголовок 4 61" xfId="23293"/>
    <cellStyle name="Заголовок 4 62" xfId="23294"/>
    <cellStyle name="Заголовок 4 63" xfId="23295"/>
    <cellStyle name="Заголовок 4 64" xfId="23296"/>
    <cellStyle name="Заголовок 4 65" xfId="23297"/>
    <cellStyle name="Заголовок 4 66" xfId="23298"/>
    <cellStyle name="Заголовок 4 67" xfId="23299"/>
    <cellStyle name="Заголовок 4 68" xfId="23300"/>
    <cellStyle name="Заголовок 4 69" xfId="23301"/>
    <cellStyle name="Заголовок 4 7" xfId="23302"/>
    <cellStyle name="Заголовок 4 7 2" xfId="23303"/>
    <cellStyle name="Заголовок 4 7 3" xfId="23304"/>
    <cellStyle name="Заголовок 4 7 4" xfId="23305"/>
    <cellStyle name="Заголовок 4 7 5" xfId="23306"/>
    <cellStyle name="Заголовок 4 70" xfId="23307"/>
    <cellStyle name="Заголовок 4 71" xfId="23308"/>
    <cellStyle name="Заголовок 4 72" xfId="23309"/>
    <cellStyle name="Заголовок 4 73" xfId="23310"/>
    <cellStyle name="Заголовок 4 74" xfId="23311"/>
    <cellStyle name="Заголовок 4 75" xfId="23312"/>
    <cellStyle name="Заголовок 4 76" xfId="23313"/>
    <cellStyle name="Заголовок 4 77" xfId="23314"/>
    <cellStyle name="Заголовок 4 78" xfId="23315"/>
    <cellStyle name="Заголовок 4 79" xfId="23316"/>
    <cellStyle name="Заголовок 4 8" xfId="23317"/>
    <cellStyle name="Заголовок 4 8 2" xfId="23318"/>
    <cellStyle name="Заголовок 4 8 3" xfId="23319"/>
    <cellStyle name="Заголовок 4 8 4" xfId="23320"/>
    <cellStyle name="Заголовок 4 8 5" xfId="23321"/>
    <cellStyle name="Заголовок 4 80" xfId="23322"/>
    <cellStyle name="Заголовок 4 81" xfId="23323"/>
    <cellStyle name="Заголовок 4 82" xfId="23324"/>
    <cellStyle name="Заголовок 4 83" xfId="23325"/>
    <cellStyle name="Заголовок 4 84" xfId="23326"/>
    <cellStyle name="Заголовок 4 85" xfId="23327"/>
    <cellStyle name="Заголовок 4 86" xfId="23328"/>
    <cellStyle name="Заголовок 4 87" xfId="23329"/>
    <cellStyle name="Заголовок 4 88" xfId="23330"/>
    <cellStyle name="Заголовок 4 89" xfId="23331"/>
    <cellStyle name="Заголовок 4 9" xfId="23332"/>
    <cellStyle name="Заголовок 4 9 2" xfId="23333"/>
    <cellStyle name="Заголовок 4 9 3" xfId="23334"/>
    <cellStyle name="Заголовок 4 9 4" xfId="23335"/>
    <cellStyle name="Заголовок 4 9 5" xfId="23336"/>
    <cellStyle name="Заголовок 4 90" xfId="23337"/>
    <cellStyle name="Заголовок 4 91" xfId="23338"/>
    <cellStyle name="Заголовок 4 92" xfId="23339"/>
    <cellStyle name="Заголовок 4 93" xfId="23340"/>
    <cellStyle name="Заголовок 4 94" xfId="23341"/>
    <cellStyle name="Заголовок 4 95" xfId="23342"/>
    <cellStyle name="Заголовок 4 96" xfId="23343"/>
    <cellStyle name="Заголовок 4 97" xfId="23344"/>
    <cellStyle name="Заголовок 4 98" xfId="23345"/>
    <cellStyle name="Заголовок 4 99" xfId="23346"/>
    <cellStyle name="Итог" xfId="23347" builtinId="25" customBuiltin="1"/>
    <cellStyle name="Итог 10" xfId="23348"/>
    <cellStyle name="Итог 100" xfId="23349"/>
    <cellStyle name="Итог 101" xfId="23350"/>
    <cellStyle name="Итог 102" xfId="23351"/>
    <cellStyle name="Итог 103" xfId="23352"/>
    <cellStyle name="Итог 104" xfId="23353"/>
    <cellStyle name="Итог 105" xfId="23354"/>
    <cellStyle name="Итог 106" xfId="23355"/>
    <cellStyle name="Итог 107" xfId="23356"/>
    <cellStyle name="Итог 108" xfId="23357"/>
    <cellStyle name="Итог 109" xfId="23358"/>
    <cellStyle name="Итог 11" xfId="23359"/>
    <cellStyle name="Итог 110" xfId="23360"/>
    <cellStyle name="Итог 111" xfId="23361"/>
    <cellStyle name="Итог 112" xfId="23362"/>
    <cellStyle name="Итог 112 10" xfId="23363"/>
    <cellStyle name="Итог 112 11" xfId="23364"/>
    <cellStyle name="Итог 112 12" xfId="23365"/>
    <cellStyle name="Итог 112 13" xfId="23366"/>
    <cellStyle name="Итог 112 14" xfId="23367"/>
    <cellStyle name="Итог 112 15" xfId="23368"/>
    <cellStyle name="Итог 112 16" xfId="23369"/>
    <cellStyle name="Итог 112 17" xfId="23370"/>
    <cellStyle name="Итог 112 18" xfId="23371"/>
    <cellStyle name="Итог 112 19" xfId="23372"/>
    <cellStyle name="Итог 112 2" xfId="23373"/>
    <cellStyle name="Итог 112 3" xfId="23374"/>
    <cellStyle name="Итог 112 4" xfId="23375"/>
    <cellStyle name="Итог 112 5" xfId="23376"/>
    <cellStyle name="Итог 112 6" xfId="23377"/>
    <cellStyle name="Итог 112 7" xfId="23378"/>
    <cellStyle name="Итог 112 8" xfId="23379"/>
    <cellStyle name="Итог 112 9" xfId="23380"/>
    <cellStyle name="Итог 113" xfId="23381"/>
    <cellStyle name="Итог 114" xfId="23382"/>
    <cellStyle name="Итог 115" xfId="23383"/>
    <cellStyle name="Итог 116" xfId="23384"/>
    <cellStyle name="Итог 117" xfId="23385"/>
    <cellStyle name="Итог 118" xfId="23386"/>
    <cellStyle name="Итог 119" xfId="23387"/>
    <cellStyle name="Итог 12" xfId="23388"/>
    <cellStyle name="Итог 120" xfId="23389"/>
    <cellStyle name="Итог 121" xfId="23390"/>
    <cellStyle name="Итог 122" xfId="23391"/>
    <cellStyle name="Итог 123" xfId="23392"/>
    <cellStyle name="Итог 124" xfId="23393"/>
    <cellStyle name="Итог 125" xfId="23394"/>
    <cellStyle name="Итог 126" xfId="23395"/>
    <cellStyle name="Итог 127" xfId="23396"/>
    <cellStyle name="Итог 128" xfId="23397"/>
    <cellStyle name="Итог 129" xfId="23398"/>
    <cellStyle name="Итог 13" xfId="23399"/>
    <cellStyle name="Итог 130" xfId="23400"/>
    <cellStyle name="Итог 131" xfId="23401"/>
    <cellStyle name="Итог 132" xfId="23402"/>
    <cellStyle name="Итог 133" xfId="23403"/>
    <cellStyle name="Итог 14" xfId="23404"/>
    <cellStyle name="Итог 15" xfId="23405"/>
    <cellStyle name="Итог 16" xfId="23406"/>
    <cellStyle name="Итог 17" xfId="23407"/>
    <cellStyle name="Итог 18" xfId="23408"/>
    <cellStyle name="Итог 19" xfId="23409"/>
    <cellStyle name="Итог 2" xfId="23410"/>
    <cellStyle name="Итог 2 2" xfId="23411"/>
    <cellStyle name="Итог 2 3" xfId="23412"/>
    <cellStyle name="Итог 2 4" xfId="23413"/>
    <cellStyle name="Итог 2 5" xfId="23414"/>
    <cellStyle name="Итог 20" xfId="23415"/>
    <cellStyle name="Итог 21" xfId="23416"/>
    <cellStyle name="Итог 22" xfId="23417"/>
    <cellStyle name="Итог 23" xfId="23418"/>
    <cellStyle name="Итог 24" xfId="23419"/>
    <cellStyle name="Итог 25" xfId="23420"/>
    <cellStyle name="Итог 26" xfId="23421"/>
    <cellStyle name="Итог 27" xfId="23422"/>
    <cellStyle name="Итог 28" xfId="23423"/>
    <cellStyle name="Итог 29" xfId="23424"/>
    <cellStyle name="Итог 3" xfId="23425"/>
    <cellStyle name="Итог 3 2" xfId="23426"/>
    <cellStyle name="Итог 3 3" xfId="23427"/>
    <cellStyle name="Итог 3 4" xfId="23428"/>
    <cellStyle name="Итог 3 5" xfId="23429"/>
    <cellStyle name="Итог 30" xfId="23430"/>
    <cellStyle name="Итог 31" xfId="23431"/>
    <cellStyle name="Итог 32" xfId="23432"/>
    <cellStyle name="Итог 33" xfId="23433"/>
    <cellStyle name="Итог 34" xfId="23434"/>
    <cellStyle name="Итог 35" xfId="23435"/>
    <cellStyle name="Итог 36" xfId="23436"/>
    <cellStyle name="Итог 37" xfId="23437"/>
    <cellStyle name="Итог 38" xfId="23438"/>
    <cellStyle name="Итог 39" xfId="23439"/>
    <cellStyle name="Итог 4" xfId="23440"/>
    <cellStyle name="Итог 4 2" xfId="23441"/>
    <cellStyle name="Итог 4 3" xfId="23442"/>
    <cellStyle name="Итог 4 4" xfId="23443"/>
    <cellStyle name="Итог 4 5" xfId="23444"/>
    <cellStyle name="Итог 40" xfId="23445"/>
    <cellStyle name="Итог 41" xfId="23446"/>
    <cellStyle name="Итог 42" xfId="23447"/>
    <cellStyle name="Итог 43" xfId="23448"/>
    <cellStyle name="Итог 44" xfId="23449"/>
    <cellStyle name="Итог 45" xfId="23450"/>
    <cellStyle name="Итог 46" xfId="23451"/>
    <cellStyle name="Итог 47" xfId="23452"/>
    <cellStyle name="Итог 48" xfId="23453"/>
    <cellStyle name="Итог 49" xfId="23454"/>
    <cellStyle name="Итог 5" xfId="23455"/>
    <cellStyle name="Итог 5 2" xfId="23456"/>
    <cellStyle name="Итог 5 3" xfId="23457"/>
    <cellStyle name="Итог 5 4" xfId="23458"/>
    <cellStyle name="Итог 5 5" xfId="23459"/>
    <cellStyle name="Итог 50" xfId="23460"/>
    <cellStyle name="Итог 51" xfId="23461"/>
    <cellStyle name="Итог 52" xfId="23462"/>
    <cellStyle name="Итог 53" xfId="23463"/>
    <cellStyle name="Итог 54" xfId="23464"/>
    <cellStyle name="Итог 55" xfId="23465"/>
    <cellStyle name="Итог 56" xfId="23466"/>
    <cellStyle name="Итог 57" xfId="23467"/>
    <cellStyle name="Итог 58" xfId="23468"/>
    <cellStyle name="Итог 59" xfId="23469"/>
    <cellStyle name="Итог 6" xfId="23470"/>
    <cellStyle name="Итог 6 2" xfId="23471"/>
    <cellStyle name="Итог 6 3" xfId="23472"/>
    <cellStyle name="Итог 6 4" xfId="23473"/>
    <cellStyle name="Итог 6 5" xfId="23474"/>
    <cellStyle name="Итог 60" xfId="23475"/>
    <cellStyle name="Итог 61" xfId="23476"/>
    <cellStyle name="Итог 62" xfId="23477"/>
    <cellStyle name="Итог 63" xfId="23478"/>
    <cellStyle name="Итог 64" xfId="23479"/>
    <cellStyle name="Итог 65" xfId="23480"/>
    <cellStyle name="Итог 66" xfId="23481"/>
    <cellStyle name="Итог 67" xfId="23482"/>
    <cellStyle name="Итог 68" xfId="23483"/>
    <cellStyle name="Итог 69" xfId="23484"/>
    <cellStyle name="Итог 7" xfId="23485"/>
    <cellStyle name="Итог 7 2" xfId="23486"/>
    <cellStyle name="Итог 7 3" xfId="23487"/>
    <cellStyle name="Итог 7 4" xfId="23488"/>
    <cellStyle name="Итог 7 5" xfId="23489"/>
    <cellStyle name="Итог 70" xfId="23490"/>
    <cellStyle name="Итог 71" xfId="23491"/>
    <cellStyle name="Итог 72" xfId="23492"/>
    <cellStyle name="Итог 73" xfId="23493"/>
    <cellStyle name="Итог 74" xfId="23494"/>
    <cellStyle name="Итог 75" xfId="23495"/>
    <cellStyle name="Итог 76" xfId="23496"/>
    <cellStyle name="Итог 77" xfId="23497"/>
    <cellStyle name="Итог 78" xfId="23498"/>
    <cellStyle name="Итог 79" xfId="23499"/>
    <cellStyle name="Итог 8" xfId="23500"/>
    <cellStyle name="Итог 8 2" xfId="23501"/>
    <cellStyle name="Итог 8 3" xfId="23502"/>
    <cellStyle name="Итог 8 4" xfId="23503"/>
    <cellStyle name="Итог 8 5" xfId="23504"/>
    <cellStyle name="Итог 80" xfId="23505"/>
    <cellStyle name="Итог 81" xfId="23506"/>
    <cellStyle name="Итог 82" xfId="23507"/>
    <cellStyle name="Итог 83" xfId="23508"/>
    <cellStyle name="Итог 84" xfId="23509"/>
    <cellStyle name="Итог 85" xfId="23510"/>
    <cellStyle name="Итог 86" xfId="23511"/>
    <cellStyle name="Итог 87" xfId="23512"/>
    <cellStyle name="Итог 88" xfId="23513"/>
    <cellStyle name="Итог 89" xfId="23514"/>
    <cellStyle name="Итог 9" xfId="23515"/>
    <cellStyle name="Итог 9 2" xfId="23516"/>
    <cellStyle name="Итог 9 3" xfId="23517"/>
    <cellStyle name="Итог 9 4" xfId="23518"/>
    <cellStyle name="Итог 9 5" xfId="23519"/>
    <cellStyle name="Итог 90" xfId="23520"/>
    <cellStyle name="Итог 91" xfId="23521"/>
    <cellStyle name="Итог 92" xfId="23522"/>
    <cellStyle name="Итог 93" xfId="23523"/>
    <cellStyle name="Итог 94" xfId="23524"/>
    <cellStyle name="Итог 95" xfId="23525"/>
    <cellStyle name="Итог 96" xfId="23526"/>
    <cellStyle name="Итог 97" xfId="23527"/>
    <cellStyle name="Итог 98" xfId="23528"/>
    <cellStyle name="Итог 99" xfId="23529"/>
    <cellStyle name="Контрольная ячейка" xfId="23530" builtinId="23" customBuiltin="1"/>
    <cellStyle name="Контрольная ячейка 10" xfId="23531"/>
    <cellStyle name="Контрольная ячейка 100" xfId="23532"/>
    <cellStyle name="Контрольная ячейка 101" xfId="23533"/>
    <cellStyle name="Контрольная ячейка 102" xfId="23534"/>
    <cellStyle name="Контрольная ячейка 103" xfId="23535"/>
    <cellStyle name="Контрольная ячейка 104" xfId="23536"/>
    <cellStyle name="Контрольная ячейка 105" xfId="23537"/>
    <cellStyle name="Контрольная ячейка 106" xfId="23538"/>
    <cellStyle name="Контрольная ячейка 107" xfId="23539"/>
    <cellStyle name="Контрольная ячейка 108" xfId="23540"/>
    <cellStyle name="Контрольная ячейка 109" xfId="23541"/>
    <cellStyle name="Контрольная ячейка 11" xfId="23542"/>
    <cellStyle name="Контрольная ячейка 110" xfId="23543"/>
    <cellStyle name="Контрольная ячейка 111" xfId="23544"/>
    <cellStyle name="Контрольная ячейка 112" xfId="23545"/>
    <cellStyle name="Контрольная ячейка 113" xfId="23546"/>
    <cellStyle name="Контрольная ячейка 12" xfId="23547"/>
    <cellStyle name="Контрольная ячейка 13" xfId="23548"/>
    <cellStyle name="Контрольная ячейка 14" xfId="23549"/>
    <cellStyle name="Контрольная ячейка 15" xfId="23550"/>
    <cellStyle name="Контрольная ячейка 16" xfId="23551"/>
    <cellStyle name="Контрольная ячейка 17" xfId="23552"/>
    <cellStyle name="Контрольная ячейка 18" xfId="23553"/>
    <cellStyle name="Контрольная ячейка 19" xfId="23554"/>
    <cellStyle name="Контрольная ячейка 2" xfId="23555"/>
    <cellStyle name="Контрольная ячейка 2 2" xfId="23556"/>
    <cellStyle name="Контрольная ячейка 2 3" xfId="23557"/>
    <cellStyle name="Контрольная ячейка 2 4" xfId="23558"/>
    <cellStyle name="Контрольная ячейка 2 5" xfId="23559"/>
    <cellStyle name="Контрольная ячейка 20" xfId="23560"/>
    <cellStyle name="Контрольная ячейка 21" xfId="23561"/>
    <cellStyle name="Контрольная ячейка 22" xfId="23562"/>
    <cellStyle name="Контрольная ячейка 23" xfId="23563"/>
    <cellStyle name="Контрольная ячейка 24" xfId="23564"/>
    <cellStyle name="Контрольная ячейка 25" xfId="23565"/>
    <cellStyle name="Контрольная ячейка 26" xfId="23566"/>
    <cellStyle name="Контрольная ячейка 27" xfId="23567"/>
    <cellStyle name="Контрольная ячейка 28" xfId="23568"/>
    <cellStyle name="Контрольная ячейка 29" xfId="23569"/>
    <cellStyle name="Контрольная ячейка 3" xfId="23570"/>
    <cellStyle name="Контрольная ячейка 3 2" xfId="23571"/>
    <cellStyle name="Контрольная ячейка 3 3" xfId="23572"/>
    <cellStyle name="Контрольная ячейка 3 4" xfId="23573"/>
    <cellStyle name="Контрольная ячейка 3 5" xfId="23574"/>
    <cellStyle name="Контрольная ячейка 30" xfId="23575"/>
    <cellStyle name="Контрольная ячейка 31" xfId="23576"/>
    <cellStyle name="Контрольная ячейка 32" xfId="23577"/>
    <cellStyle name="Контрольная ячейка 33" xfId="23578"/>
    <cellStyle name="Контрольная ячейка 34" xfId="23579"/>
    <cellStyle name="Контрольная ячейка 35" xfId="23580"/>
    <cellStyle name="Контрольная ячейка 36" xfId="23581"/>
    <cellStyle name="Контрольная ячейка 37" xfId="23582"/>
    <cellStyle name="Контрольная ячейка 38" xfId="23583"/>
    <cellStyle name="Контрольная ячейка 39" xfId="23584"/>
    <cellStyle name="Контрольная ячейка 4" xfId="23585"/>
    <cellStyle name="Контрольная ячейка 4 2" xfId="23586"/>
    <cellStyle name="Контрольная ячейка 4 3" xfId="23587"/>
    <cellStyle name="Контрольная ячейка 4 4" xfId="23588"/>
    <cellStyle name="Контрольная ячейка 4 5" xfId="23589"/>
    <cellStyle name="Контрольная ячейка 40" xfId="23590"/>
    <cellStyle name="Контрольная ячейка 41" xfId="23591"/>
    <cellStyle name="Контрольная ячейка 42" xfId="23592"/>
    <cellStyle name="Контрольная ячейка 43" xfId="23593"/>
    <cellStyle name="Контрольная ячейка 44" xfId="23594"/>
    <cellStyle name="Контрольная ячейка 45" xfId="23595"/>
    <cellStyle name="Контрольная ячейка 46" xfId="23596"/>
    <cellStyle name="Контрольная ячейка 47" xfId="23597"/>
    <cellStyle name="Контрольная ячейка 48" xfId="23598"/>
    <cellStyle name="Контрольная ячейка 49" xfId="23599"/>
    <cellStyle name="Контрольная ячейка 5" xfId="23600"/>
    <cellStyle name="Контрольная ячейка 5 2" xfId="23601"/>
    <cellStyle name="Контрольная ячейка 5 3" xfId="23602"/>
    <cellStyle name="Контрольная ячейка 5 4" xfId="23603"/>
    <cellStyle name="Контрольная ячейка 5 5" xfId="23604"/>
    <cellStyle name="Контрольная ячейка 50" xfId="23605"/>
    <cellStyle name="Контрольная ячейка 51" xfId="23606"/>
    <cellStyle name="Контрольная ячейка 52" xfId="23607"/>
    <cellStyle name="Контрольная ячейка 53" xfId="23608"/>
    <cellStyle name="Контрольная ячейка 54" xfId="23609"/>
    <cellStyle name="Контрольная ячейка 55" xfId="23610"/>
    <cellStyle name="Контрольная ячейка 56" xfId="23611"/>
    <cellStyle name="Контрольная ячейка 57" xfId="23612"/>
    <cellStyle name="Контрольная ячейка 58" xfId="23613"/>
    <cellStyle name="Контрольная ячейка 59" xfId="23614"/>
    <cellStyle name="Контрольная ячейка 6" xfId="23615"/>
    <cellStyle name="Контрольная ячейка 6 2" xfId="23616"/>
    <cellStyle name="Контрольная ячейка 6 3" xfId="23617"/>
    <cellStyle name="Контрольная ячейка 6 4" xfId="23618"/>
    <cellStyle name="Контрольная ячейка 6 5" xfId="23619"/>
    <cellStyle name="Контрольная ячейка 60" xfId="23620"/>
    <cellStyle name="Контрольная ячейка 61" xfId="23621"/>
    <cellStyle name="Контрольная ячейка 62" xfId="23622"/>
    <cellStyle name="Контрольная ячейка 63" xfId="23623"/>
    <cellStyle name="Контрольная ячейка 64" xfId="23624"/>
    <cellStyle name="Контрольная ячейка 65" xfId="23625"/>
    <cellStyle name="Контрольная ячейка 66" xfId="23626"/>
    <cellStyle name="Контрольная ячейка 67" xfId="23627"/>
    <cellStyle name="Контрольная ячейка 68" xfId="23628"/>
    <cellStyle name="Контрольная ячейка 69" xfId="23629"/>
    <cellStyle name="Контрольная ячейка 7" xfId="23630"/>
    <cellStyle name="Контрольная ячейка 7 2" xfId="23631"/>
    <cellStyle name="Контрольная ячейка 7 3" xfId="23632"/>
    <cellStyle name="Контрольная ячейка 7 4" xfId="23633"/>
    <cellStyle name="Контрольная ячейка 7 5" xfId="23634"/>
    <cellStyle name="Контрольная ячейка 70" xfId="23635"/>
    <cellStyle name="Контрольная ячейка 71" xfId="23636"/>
    <cellStyle name="Контрольная ячейка 72" xfId="23637"/>
    <cellStyle name="Контрольная ячейка 73" xfId="23638"/>
    <cellStyle name="Контрольная ячейка 74" xfId="23639"/>
    <cellStyle name="Контрольная ячейка 75" xfId="23640"/>
    <cellStyle name="Контрольная ячейка 76" xfId="23641"/>
    <cellStyle name="Контрольная ячейка 77" xfId="23642"/>
    <cellStyle name="Контрольная ячейка 78" xfId="23643"/>
    <cellStyle name="Контрольная ячейка 79" xfId="23644"/>
    <cellStyle name="Контрольная ячейка 8" xfId="23645"/>
    <cellStyle name="Контрольная ячейка 8 2" xfId="23646"/>
    <cellStyle name="Контрольная ячейка 8 3" xfId="23647"/>
    <cellStyle name="Контрольная ячейка 8 4" xfId="23648"/>
    <cellStyle name="Контрольная ячейка 8 5" xfId="23649"/>
    <cellStyle name="Контрольная ячейка 80" xfId="23650"/>
    <cellStyle name="Контрольная ячейка 81" xfId="23651"/>
    <cellStyle name="Контрольная ячейка 82" xfId="23652"/>
    <cellStyle name="Контрольная ячейка 83" xfId="23653"/>
    <cellStyle name="Контрольная ячейка 84" xfId="23654"/>
    <cellStyle name="Контрольная ячейка 85" xfId="23655"/>
    <cellStyle name="Контрольная ячейка 86" xfId="23656"/>
    <cellStyle name="Контрольная ячейка 87" xfId="23657"/>
    <cellStyle name="Контрольная ячейка 88" xfId="23658"/>
    <cellStyle name="Контрольная ячейка 89" xfId="23659"/>
    <cellStyle name="Контрольная ячейка 9" xfId="23660"/>
    <cellStyle name="Контрольная ячейка 9 2" xfId="23661"/>
    <cellStyle name="Контрольная ячейка 9 3" xfId="23662"/>
    <cellStyle name="Контрольная ячейка 9 4" xfId="23663"/>
    <cellStyle name="Контрольная ячейка 9 5" xfId="23664"/>
    <cellStyle name="Контрольная ячейка 90" xfId="23665"/>
    <cellStyle name="Контрольная ячейка 91" xfId="23666"/>
    <cellStyle name="Контрольная ячейка 92" xfId="23667"/>
    <cellStyle name="Контрольная ячейка 93" xfId="23668"/>
    <cellStyle name="Контрольная ячейка 94" xfId="23669"/>
    <cellStyle name="Контрольная ячейка 95" xfId="23670"/>
    <cellStyle name="Контрольная ячейка 96" xfId="23671"/>
    <cellStyle name="Контрольная ячейка 97" xfId="23672"/>
    <cellStyle name="Контрольная ячейка 98" xfId="23673"/>
    <cellStyle name="Контрольная ячейка 99" xfId="23674"/>
    <cellStyle name="Название" xfId="23675" builtinId="15" customBuiltin="1"/>
    <cellStyle name="Название 10" xfId="23676"/>
    <cellStyle name="Название 100" xfId="23677"/>
    <cellStyle name="Название 101" xfId="23678"/>
    <cellStyle name="Название 102" xfId="23679"/>
    <cellStyle name="Название 103" xfId="23680"/>
    <cellStyle name="Название 104" xfId="23681"/>
    <cellStyle name="Название 105" xfId="23682"/>
    <cellStyle name="Название 106" xfId="23683"/>
    <cellStyle name="Название 107" xfId="23684"/>
    <cellStyle name="Название 108" xfId="23685"/>
    <cellStyle name="Название 109" xfId="23686"/>
    <cellStyle name="Название 11" xfId="23687"/>
    <cellStyle name="Название 110" xfId="23688"/>
    <cellStyle name="Название 111" xfId="23689"/>
    <cellStyle name="Название 112" xfId="23690"/>
    <cellStyle name="Название 113" xfId="23691"/>
    <cellStyle name="Название 12" xfId="23692"/>
    <cellStyle name="Название 13" xfId="23693"/>
    <cellStyle name="Название 14" xfId="23694"/>
    <cellStyle name="Название 15" xfId="23695"/>
    <cellStyle name="Название 16" xfId="23696"/>
    <cellStyle name="Название 17" xfId="23697"/>
    <cellStyle name="Название 18" xfId="23698"/>
    <cellStyle name="Название 19" xfId="23699"/>
    <cellStyle name="Название 2" xfId="23700"/>
    <cellStyle name="Название 2 2" xfId="23701"/>
    <cellStyle name="Название 2 3" xfId="23702"/>
    <cellStyle name="Название 2 4" xfId="23703"/>
    <cellStyle name="Название 2 5" xfId="23704"/>
    <cellStyle name="Название 20" xfId="23705"/>
    <cellStyle name="Название 21" xfId="23706"/>
    <cellStyle name="Название 22" xfId="23707"/>
    <cellStyle name="Название 23" xfId="23708"/>
    <cellStyle name="Название 24" xfId="23709"/>
    <cellStyle name="Название 25" xfId="23710"/>
    <cellStyle name="Название 26" xfId="23711"/>
    <cellStyle name="Название 27" xfId="23712"/>
    <cellStyle name="Название 28" xfId="23713"/>
    <cellStyle name="Название 29" xfId="23714"/>
    <cellStyle name="Название 3" xfId="23715"/>
    <cellStyle name="Название 3 2" xfId="23716"/>
    <cellStyle name="Название 3 3" xfId="23717"/>
    <cellStyle name="Название 3 4" xfId="23718"/>
    <cellStyle name="Название 3 5" xfId="23719"/>
    <cellStyle name="Название 30" xfId="23720"/>
    <cellStyle name="Название 31" xfId="23721"/>
    <cellStyle name="Название 32" xfId="23722"/>
    <cellStyle name="Название 33" xfId="23723"/>
    <cellStyle name="Название 34" xfId="23724"/>
    <cellStyle name="Название 35" xfId="23725"/>
    <cellStyle name="Название 36" xfId="23726"/>
    <cellStyle name="Название 37" xfId="23727"/>
    <cellStyle name="Название 38" xfId="23728"/>
    <cellStyle name="Название 39" xfId="23729"/>
    <cellStyle name="Название 4" xfId="23730"/>
    <cellStyle name="Название 4 2" xfId="23731"/>
    <cellStyle name="Название 4 3" xfId="23732"/>
    <cellStyle name="Название 4 4" xfId="23733"/>
    <cellStyle name="Название 4 5" xfId="23734"/>
    <cellStyle name="Название 40" xfId="23735"/>
    <cellStyle name="Название 41" xfId="23736"/>
    <cellStyle name="Название 42" xfId="23737"/>
    <cellStyle name="Название 43" xfId="23738"/>
    <cellStyle name="Название 44" xfId="23739"/>
    <cellStyle name="Название 45" xfId="23740"/>
    <cellStyle name="Название 46" xfId="23741"/>
    <cellStyle name="Название 47" xfId="23742"/>
    <cellStyle name="Название 48" xfId="23743"/>
    <cellStyle name="Название 49" xfId="23744"/>
    <cellStyle name="Название 5" xfId="23745"/>
    <cellStyle name="Название 5 2" xfId="23746"/>
    <cellStyle name="Название 5 3" xfId="23747"/>
    <cellStyle name="Название 5 4" xfId="23748"/>
    <cellStyle name="Название 5 5" xfId="23749"/>
    <cellStyle name="Название 50" xfId="23750"/>
    <cellStyle name="Название 51" xfId="23751"/>
    <cellStyle name="Название 52" xfId="23752"/>
    <cellStyle name="Название 53" xfId="23753"/>
    <cellStyle name="Название 54" xfId="23754"/>
    <cellStyle name="Название 55" xfId="23755"/>
    <cellStyle name="Название 56" xfId="23756"/>
    <cellStyle name="Название 57" xfId="23757"/>
    <cellStyle name="Название 58" xfId="23758"/>
    <cellStyle name="Название 59" xfId="23759"/>
    <cellStyle name="Название 6" xfId="23760"/>
    <cellStyle name="Название 6 2" xfId="23761"/>
    <cellStyle name="Название 6 3" xfId="23762"/>
    <cellStyle name="Название 6 4" xfId="23763"/>
    <cellStyle name="Название 6 5" xfId="23764"/>
    <cellStyle name="Название 60" xfId="23765"/>
    <cellStyle name="Название 61" xfId="23766"/>
    <cellStyle name="Название 62" xfId="23767"/>
    <cellStyle name="Название 63" xfId="23768"/>
    <cellStyle name="Название 64" xfId="23769"/>
    <cellStyle name="Название 65" xfId="23770"/>
    <cellStyle name="Название 66" xfId="23771"/>
    <cellStyle name="Название 67" xfId="23772"/>
    <cellStyle name="Название 68" xfId="23773"/>
    <cellStyle name="Название 69" xfId="23774"/>
    <cellStyle name="Название 7" xfId="23775"/>
    <cellStyle name="Название 7 2" xfId="23776"/>
    <cellStyle name="Название 7 3" xfId="23777"/>
    <cellStyle name="Название 7 4" xfId="23778"/>
    <cellStyle name="Название 7 5" xfId="23779"/>
    <cellStyle name="Название 70" xfId="23780"/>
    <cellStyle name="Название 71" xfId="23781"/>
    <cellStyle name="Название 72" xfId="23782"/>
    <cellStyle name="Название 73" xfId="23783"/>
    <cellStyle name="Название 74" xfId="23784"/>
    <cellStyle name="Название 75" xfId="23785"/>
    <cellStyle name="Название 76" xfId="23786"/>
    <cellStyle name="Название 77" xfId="23787"/>
    <cellStyle name="Название 78" xfId="23788"/>
    <cellStyle name="Название 79" xfId="23789"/>
    <cellStyle name="Название 8" xfId="23790"/>
    <cellStyle name="Название 8 2" xfId="23791"/>
    <cellStyle name="Название 8 3" xfId="23792"/>
    <cellStyle name="Название 8 4" xfId="23793"/>
    <cellStyle name="Название 8 5" xfId="23794"/>
    <cellStyle name="Название 80" xfId="23795"/>
    <cellStyle name="Название 81" xfId="23796"/>
    <cellStyle name="Название 82" xfId="23797"/>
    <cellStyle name="Название 83" xfId="23798"/>
    <cellStyle name="Название 84" xfId="23799"/>
    <cellStyle name="Название 85" xfId="23800"/>
    <cellStyle name="Название 86" xfId="23801"/>
    <cellStyle name="Название 87" xfId="23802"/>
    <cellStyle name="Название 88" xfId="23803"/>
    <cellStyle name="Название 89" xfId="23804"/>
    <cellStyle name="Название 9" xfId="23805"/>
    <cellStyle name="Название 9 2" xfId="23806"/>
    <cellStyle name="Название 9 3" xfId="23807"/>
    <cellStyle name="Название 9 4" xfId="23808"/>
    <cellStyle name="Название 9 5" xfId="23809"/>
    <cellStyle name="Название 90" xfId="23810"/>
    <cellStyle name="Название 91" xfId="23811"/>
    <cellStyle name="Название 92" xfId="23812"/>
    <cellStyle name="Название 93" xfId="23813"/>
    <cellStyle name="Название 94" xfId="23814"/>
    <cellStyle name="Название 95" xfId="23815"/>
    <cellStyle name="Название 96" xfId="23816"/>
    <cellStyle name="Название 97" xfId="23817"/>
    <cellStyle name="Название 98" xfId="23818"/>
    <cellStyle name="Название 99" xfId="23819"/>
    <cellStyle name="Нейтральный" xfId="23820" builtinId="28" customBuiltin="1"/>
    <cellStyle name="Нейтральный 10" xfId="23821"/>
    <cellStyle name="Нейтральный 100" xfId="23822"/>
    <cellStyle name="Нейтральный 101" xfId="23823"/>
    <cellStyle name="Нейтральный 102" xfId="23824"/>
    <cellStyle name="Нейтральный 103" xfId="23825"/>
    <cellStyle name="Нейтральный 104" xfId="23826"/>
    <cellStyle name="Нейтральный 105" xfId="23827"/>
    <cellStyle name="Нейтральный 106" xfId="23828"/>
    <cellStyle name="Нейтральный 107" xfId="23829"/>
    <cellStyle name="Нейтральный 108" xfId="23830"/>
    <cellStyle name="Нейтральный 109" xfId="23831"/>
    <cellStyle name="Нейтральный 11" xfId="23832"/>
    <cellStyle name="Нейтральный 110" xfId="23833"/>
    <cellStyle name="Нейтральный 111" xfId="23834"/>
    <cellStyle name="Нейтральный 112" xfId="23835"/>
    <cellStyle name="Нейтральный 113" xfId="23836"/>
    <cellStyle name="Нейтральный 12" xfId="23837"/>
    <cellStyle name="Нейтральный 13" xfId="23838"/>
    <cellStyle name="Нейтральный 14" xfId="23839"/>
    <cellStyle name="Нейтральный 15" xfId="23840"/>
    <cellStyle name="Нейтральный 16" xfId="23841"/>
    <cellStyle name="Нейтральный 17" xfId="23842"/>
    <cellStyle name="Нейтральный 18" xfId="23843"/>
    <cellStyle name="Нейтральный 19" xfId="23844"/>
    <cellStyle name="Нейтральный 2" xfId="23845"/>
    <cellStyle name="Нейтральный 2 2" xfId="23846"/>
    <cellStyle name="Нейтральный 2 3" xfId="23847"/>
    <cellStyle name="Нейтральный 2 4" xfId="23848"/>
    <cellStyle name="Нейтральный 2 5" xfId="23849"/>
    <cellStyle name="Нейтральный 20" xfId="23850"/>
    <cellStyle name="Нейтральный 21" xfId="23851"/>
    <cellStyle name="Нейтральный 22" xfId="23852"/>
    <cellStyle name="Нейтральный 23" xfId="23853"/>
    <cellStyle name="Нейтральный 24" xfId="23854"/>
    <cellStyle name="Нейтральный 25" xfId="23855"/>
    <cellStyle name="Нейтральный 26" xfId="23856"/>
    <cellStyle name="Нейтральный 27" xfId="23857"/>
    <cellStyle name="Нейтральный 28" xfId="23858"/>
    <cellStyle name="Нейтральный 29" xfId="23859"/>
    <cellStyle name="Нейтральный 3" xfId="23860"/>
    <cellStyle name="Нейтральный 3 2" xfId="23861"/>
    <cellStyle name="Нейтральный 3 3" xfId="23862"/>
    <cellStyle name="Нейтральный 3 4" xfId="23863"/>
    <cellStyle name="Нейтральный 3 5" xfId="23864"/>
    <cellStyle name="Нейтральный 30" xfId="23865"/>
    <cellStyle name="Нейтральный 31" xfId="23866"/>
    <cellStyle name="Нейтральный 32" xfId="23867"/>
    <cellStyle name="Нейтральный 33" xfId="23868"/>
    <cellStyle name="Нейтральный 34" xfId="23869"/>
    <cellStyle name="Нейтральный 35" xfId="23870"/>
    <cellStyle name="Нейтральный 36" xfId="23871"/>
    <cellStyle name="Нейтральный 37" xfId="23872"/>
    <cellStyle name="Нейтральный 38" xfId="23873"/>
    <cellStyle name="Нейтральный 39" xfId="23874"/>
    <cellStyle name="Нейтральный 4" xfId="23875"/>
    <cellStyle name="Нейтральный 4 2" xfId="23876"/>
    <cellStyle name="Нейтральный 4 3" xfId="23877"/>
    <cellStyle name="Нейтральный 4 4" xfId="23878"/>
    <cellStyle name="Нейтральный 4 5" xfId="23879"/>
    <cellStyle name="Нейтральный 40" xfId="23880"/>
    <cellStyle name="Нейтральный 41" xfId="23881"/>
    <cellStyle name="Нейтральный 42" xfId="23882"/>
    <cellStyle name="Нейтральный 43" xfId="23883"/>
    <cellStyle name="Нейтральный 44" xfId="23884"/>
    <cellStyle name="Нейтральный 45" xfId="23885"/>
    <cellStyle name="Нейтральный 46" xfId="23886"/>
    <cellStyle name="Нейтральный 47" xfId="23887"/>
    <cellStyle name="Нейтральный 48" xfId="23888"/>
    <cellStyle name="Нейтральный 49" xfId="23889"/>
    <cellStyle name="Нейтральный 5" xfId="23890"/>
    <cellStyle name="Нейтральный 5 2" xfId="23891"/>
    <cellStyle name="Нейтральный 5 3" xfId="23892"/>
    <cellStyle name="Нейтральный 5 4" xfId="23893"/>
    <cellStyle name="Нейтральный 5 5" xfId="23894"/>
    <cellStyle name="Нейтральный 50" xfId="23895"/>
    <cellStyle name="Нейтральный 51" xfId="23896"/>
    <cellStyle name="Нейтральный 52" xfId="23897"/>
    <cellStyle name="Нейтральный 53" xfId="23898"/>
    <cellStyle name="Нейтральный 54" xfId="23899"/>
    <cellStyle name="Нейтральный 55" xfId="23900"/>
    <cellStyle name="Нейтральный 56" xfId="23901"/>
    <cellStyle name="Нейтральный 57" xfId="23902"/>
    <cellStyle name="Нейтральный 58" xfId="23903"/>
    <cellStyle name="Нейтральный 59" xfId="23904"/>
    <cellStyle name="Нейтральный 6" xfId="23905"/>
    <cellStyle name="Нейтральный 6 2" xfId="23906"/>
    <cellStyle name="Нейтральный 6 3" xfId="23907"/>
    <cellStyle name="Нейтральный 6 4" xfId="23908"/>
    <cellStyle name="Нейтральный 6 5" xfId="23909"/>
    <cellStyle name="Нейтральный 60" xfId="23910"/>
    <cellStyle name="Нейтральный 61" xfId="23911"/>
    <cellStyle name="Нейтральный 62" xfId="23912"/>
    <cellStyle name="Нейтральный 63" xfId="23913"/>
    <cellStyle name="Нейтральный 64" xfId="23914"/>
    <cellStyle name="Нейтральный 65" xfId="23915"/>
    <cellStyle name="Нейтральный 66" xfId="23916"/>
    <cellStyle name="Нейтральный 67" xfId="23917"/>
    <cellStyle name="Нейтральный 68" xfId="23918"/>
    <cellStyle name="Нейтральный 69" xfId="23919"/>
    <cellStyle name="Нейтральный 7" xfId="23920"/>
    <cellStyle name="Нейтральный 7 2" xfId="23921"/>
    <cellStyle name="Нейтральный 7 3" xfId="23922"/>
    <cellStyle name="Нейтральный 7 4" xfId="23923"/>
    <cellStyle name="Нейтральный 7 5" xfId="23924"/>
    <cellStyle name="Нейтральный 70" xfId="23925"/>
    <cellStyle name="Нейтральный 71" xfId="23926"/>
    <cellStyle name="Нейтральный 72" xfId="23927"/>
    <cellStyle name="Нейтральный 73" xfId="23928"/>
    <cellStyle name="Нейтральный 74" xfId="23929"/>
    <cellStyle name="Нейтральный 75" xfId="23930"/>
    <cellStyle name="Нейтральный 76" xfId="23931"/>
    <cellStyle name="Нейтральный 77" xfId="23932"/>
    <cellStyle name="Нейтральный 78" xfId="23933"/>
    <cellStyle name="Нейтральный 79" xfId="23934"/>
    <cellStyle name="Нейтральный 8" xfId="23935"/>
    <cellStyle name="Нейтральный 8 2" xfId="23936"/>
    <cellStyle name="Нейтральный 8 3" xfId="23937"/>
    <cellStyle name="Нейтральный 8 4" xfId="23938"/>
    <cellStyle name="Нейтральный 8 5" xfId="23939"/>
    <cellStyle name="Нейтральный 80" xfId="23940"/>
    <cellStyle name="Нейтральный 81" xfId="23941"/>
    <cellStyle name="Нейтральный 82" xfId="23942"/>
    <cellStyle name="Нейтральный 83" xfId="23943"/>
    <cellStyle name="Нейтральный 84" xfId="23944"/>
    <cellStyle name="Нейтральный 85" xfId="23945"/>
    <cellStyle name="Нейтральный 86" xfId="23946"/>
    <cellStyle name="Нейтральный 87" xfId="23947"/>
    <cellStyle name="Нейтральный 88" xfId="23948"/>
    <cellStyle name="Нейтральный 89" xfId="23949"/>
    <cellStyle name="Нейтральный 9" xfId="23950"/>
    <cellStyle name="Нейтральный 9 2" xfId="23951"/>
    <cellStyle name="Нейтральный 9 3" xfId="23952"/>
    <cellStyle name="Нейтральный 9 4" xfId="23953"/>
    <cellStyle name="Нейтральный 9 5" xfId="23954"/>
    <cellStyle name="Нейтральный 90" xfId="23955"/>
    <cellStyle name="Нейтральный 91" xfId="23956"/>
    <cellStyle name="Нейтральный 92" xfId="23957"/>
    <cellStyle name="Нейтральный 93" xfId="23958"/>
    <cellStyle name="Нейтральный 94" xfId="23959"/>
    <cellStyle name="Нейтральный 95" xfId="23960"/>
    <cellStyle name="Нейтральный 96" xfId="23961"/>
    <cellStyle name="Нейтральный 97" xfId="23962"/>
    <cellStyle name="Нейтральный 98" xfId="23963"/>
    <cellStyle name="Нейтральный 99" xfId="23964"/>
    <cellStyle name="Обычный" xfId="0" builtinId="0"/>
    <cellStyle name="Обычный 10" xfId="23965"/>
    <cellStyle name="Обычный 10 2" xfId="23966"/>
    <cellStyle name="Обычный 10 2 2" xfId="23967"/>
    <cellStyle name="Обычный 10 3" xfId="23968"/>
    <cellStyle name="Обычный 11" xfId="23969"/>
    <cellStyle name="Обычный 11 2" xfId="23970"/>
    <cellStyle name="Обычный 11 2 2" xfId="23971"/>
    <cellStyle name="Обычный 11 3" xfId="23972"/>
    <cellStyle name="Обычный 12" xfId="23973"/>
    <cellStyle name="Обычный 12 2" xfId="23974"/>
    <cellStyle name="Обычный 12 2 2" xfId="23975"/>
    <cellStyle name="Обычный 12 3" xfId="23976"/>
    <cellStyle name="Обычный 13" xfId="23977"/>
    <cellStyle name="Обычный 13 2" xfId="23978"/>
    <cellStyle name="Обычный 13 2 2" xfId="23979"/>
    <cellStyle name="Обычный 13 3" xfId="23980"/>
    <cellStyle name="Обычный 14" xfId="23981"/>
    <cellStyle name="Обычный 14 2" xfId="23982"/>
    <cellStyle name="Обычный 14 2 2" xfId="23983"/>
    <cellStyle name="Обычный 14 3" xfId="23984"/>
    <cellStyle name="Обычный 15" xfId="23985"/>
    <cellStyle name="Обычный 15 2" xfId="23986"/>
    <cellStyle name="Обычный 15 2 2" xfId="23987"/>
    <cellStyle name="Обычный 15 3" xfId="23988"/>
    <cellStyle name="Обычный 16" xfId="23989"/>
    <cellStyle name="Обычный 16 2" xfId="23990"/>
    <cellStyle name="Обычный 16 2 2" xfId="23991"/>
    <cellStyle name="Обычный 16 3" xfId="23992"/>
    <cellStyle name="Обычный 17" xfId="23993"/>
    <cellStyle name="Обычный 17 2" xfId="23994"/>
    <cellStyle name="Обычный 17 2 2" xfId="23995"/>
    <cellStyle name="Обычный 17 3" xfId="23996"/>
    <cellStyle name="Обычный 18" xfId="23997"/>
    <cellStyle name="Обычный 18 2" xfId="23998"/>
    <cellStyle name="Обычный 18 2 2" xfId="23999"/>
    <cellStyle name="Обычный 18 3" xfId="24000"/>
    <cellStyle name="Обычный 19" xfId="24001"/>
    <cellStyle name="Обычный 19 2" xfId="24002"/>
    <cellStyle name="Обычный 19 2 2" xfId="24003"/>
    <cellStyle name="Обычный 19 3" xfId="24004"/>
    <cellStyle name="Обычный 2" xfId="24005"/>
    <cellStyle name="Обычный 2 10" xfId="24006"/>
    <cellStyle name="Обычный 2 2" xfId="24007"/>
    <cellStyle name="Обычный 2 3" xfId="24008"/>
    <cellStyle name="Обычный 2 4" xfId="24009"/>
    <cellStyle name="Обычный 2 5" xfId="24010"/>
    <cellStyle name="Обычный 2 6" xfId="24011"/>
    <cellStyle name="Обычный 2 6 2" xfId="24012"/>
    <cellStyle name="Обычный 2 6 2 2" xfId="24013"/>
    <cellStyle name="Обычный 2 6 3" xfId="24014"/>
    <cellStyle name="Обычный 2 7" xfId="24015"/>
    <cellStyle name="Обычный 2 7 2" xfId="24016"/>
    <cellStyle name="Обычный 2 7 2 2" xfId="24017"/>
    <cellStyle name="Обычный 2 7 3" xfId="24018"/>
    <cellStyle name="Обычный 2 8" xfId="24019"/>
    <cellStyle name="Обычный 2 9" xfId="24020"/>
    <cellStyle name="Обычный 2 9 2" xfId="24021"/>
    <cellStyle name="Обычный 20" xfId="24022"/>
    <cellStyle name="Обычный 20 2" xfId="24023"/>
    <cellStyle name="Обычный 20 2 2" xfId="24024"/>
    <cellStyle name="Обычный 20 3" xfId="24025"/>
    <cellStyle name="Обычный 21" xfId="24026"/>
    <cellStyle name="Обычный 21 2" xfId="24027"/>
    <cellStyle name="Обычный 21 2 2" xfId="24028"/>
    <cellStyle name="Обычный 21 3" xfId="24029"/>
    <cellStyle name="Обычный 22" xfId="24030"/>
    <cellStyle name="Обычный 22 2" xfId="24031"/>
    <cellStyle name="Обычный 22 2 2" xfId="24032"/>
    <cellStyle name="Обычный 22 3" xfId="24033"/>
    <cellStyle name="Обычный 23" xfId="24034"/>
    <cellStyle name="Обычный 23 2" xfId="24035"/>
    <cellStyle name="Обычный 23 2 2" xfId="24036"/>
    <cellStyle name="Обычный 23 3" xfId="24037"/>
    <cellStyle name="Обычный 24" xfId="24038"/>
    <cellStyle name="Обычный 24 2" xfId="24039"/>
    <cellStyle name="Обычный 24 2 2" xfId="24040"/>
    <cellStyle name="Обычный 24 3" xfId="24041"/>
    <cellStyle name="Обычный 25" xfId="24042"/>
    <cellStyle name="Обычный 25 2" xfId="24043"/>
    <cellStyle name="Обычный 25 2 2" xfId="24044"/>
    <cellStyle name="Обычный 25 3" xfId="24045"/>
    <cellStyle name="Обычный 26" xfId="24046"/>
    <cellStyle name="Обычный 27" xfId="24047"/>
    <cellStyle name="Обычный 28" xfId="24048"/>
    <cellStyle name="Обычный 29" xfId="24049"/>
    <cellStyle name="Обычный 3" xfId="24050"/>
    <cellStyle name="Обычный 3 10" xfId="24051"/>
    <cellStyle name="Обычный 3 2" xfId="24052"/>
    <cellStyle name="Обычный 3 3" xfId="24053"/>
    <cellStyle name="Обычный 3 4" xfId="24054"/>
    <cellStyle name="Обычный 3 5" xfId="24055"/>
    <cellStyle name="Обычный 3 6" xfId="24056"/>
    <cellStyle name="Обычный 3 6 2" xfId="24057"/>
    <cellStyle name="Обычный 3 6 2 2" xfId="24058"/>
    <cellStyle name="Обычный 3 6 3" xfId="24059"/>
    <cellStyle name="Обычный 3 7" xfId="24060"/>
    <cellStyle name="Обычный 3 7 2" xfId="24061"/>
    <cellStyle name="Обычный 3 7 2 2" xfId="24062"/>
    <cellStyle name="Обычный 3 7 3" xfId="24063"/>
    <cellStyle name="Обычный 3 8" xfId="24064"/>
    <cellStyle name="Обычный 3 9" xfId="24065"/>
    <cellStyle name="Обычный 3 9 2" xfId="24066"/>
    <cellStyle name="Обычный 30" xfId="24067"/>
    <cellStyle name="Обычный 31" xfId="24068"/>
    <cellStyle name="Обычный 32" xfId="24069"/>
    <cellStyle name="Обычный 33" xfId="24070"/>
    <cellStyle name="Обычный 34" xfId="24071"/>
    <cellStyle name="Обычный 35" xfId="24072"/>
    <cellStyle name="Обычный 36" xfId="24073"/>
    <cellStyle name="Обычный 37" xfId="24074"/>
    <cellStyle name="Обычный 38" xfId="24075"/>
    <cellStyle name="Обычный 39" xfId="24076"/>
    <cellStyle name="Обычный 4" xfId="24077"/>
    <cellStyle name="Обычный 4 10" xfId="24078"/>
    <cellStyle name="Обычный 4 2" xfId="24079"/>
    <cellStyle name="Обычный 4 3" xfId="24080"/>
    <cellStyle name="Обычный 4 4" xfId="24081"/>
    <cellStyle name="Обычный 4 5" xfId="24082"/>
    <cellStyle name="Обычный 4 6" xfId="24083"/>
    <cellStyle name="Обычный 4 6 2" xfId="24084"/>
    <cellStyle name="Обычный 4 6 2 2" xfId="24085"/>
    <cellStyle name="Обычный 4 6 3" xfId="24086"/>
    <cellStyle name="Обычный 4 7" xfId="24087"/>
    <cellStyle name="Обычный 4 7 2" xfId="24088"/>
    <cellStyle name="Обычный 4 7 2 2" xfId="24089"/>
    <cellStyle name="Обычный 4 7 3" xfId="24090"/>
    <cellStyle name="Обычный 4 8" xfId="24091"/>
    <cellStyle name="Обычный 4 9" xfId="24092"/>
    <cellStyle name="Обычный 4 9 2" xfId="24093"/>
    <cellStyle name="Обычный 40" xfId="24094"/>
    <cellStyle name="Обычный 41" xfId="24095"/>
    <cellStyle name="Обычный 42" xfId="24096"/>
    <cellStyle name="Обычный 43" xfId="24097"/>
    <cellStyle name="Обычный 44" xfId="24098"/>
    <cellStyle name="Обычный 45" xfId="24099"/>
    <cellStyle name="Обычный 46" xfId="24100"/>
    <cellStyle name="Обычный 47" xfId="24101"/>
    <cellStyle name="Обычный 48" xfId="24102"/>
    <cellStyle name="Обычный 49" xfId="24103"/>
    <cellStyle name="Обычный 5" xfId="24104"/>
    <cellStyle name="Обычный 5 2" xfId="24105"/>
    <cellStyle name="Обычный 5 2 2" xfId="24106"/>
    <cellStyle name="Обычный 5 2 2 2" xfId="24107"/>
    <cellStyle name="Обычный 5 2 3" xfId="24108"/>
    <cellStyle name="Обычный 5 3" xfId="24109"/>
    <cellStyle name="Обычный 5 3 2" xfId="24110"/>
    <cellStyle name="Обычный 5 3 2 2" xfId="24111"/>
    <cellStyle name="Обычный 5 3 3" xfId="24112"/>
    <cellStyle name="Обычный 5 4" xfId="24113"/>
    <cellStyle name="Обычный 5 4 2" xfId="24114"/>
    <cellStyle name="Обычный 5 5" xfId="24115"/>
    <cellStyle name="Обычный 50" xfId="24116"/>
    <cellStyle name="Обычный 51" xfId="24117"/>
    <cellStyle name="Обычный 52" xfId="24118"/>
    <cellStyle name="Обычный 53" xfId="24119"/>
    <cellStyle name="Обычный 54" xfId="24120"/>
    <cellStyle name="Обычный 55" xfId="24121"/>
    <cellStyle name="Обычный 56" xfId="24122"/>
    <cellStyle name="Обычный 57" xfId="24123"/>
    <cellStyle name="Обычный 58" xfId="24124"/>
    <cellStyle name="Обычный 59" xfId="24125"/>
    <cellStyle name="Обычный 6" xfId="24126"/>
    <cellStyle name="Обычный 6 2" xfId="24127"/>
    <cellStyle name="Обычный 6 3" xfId="24128"/>
    <cellStyle name="Обычный 6 4" xfId="24129"/>
    <cellStyle name="Обычный 6 5" xfId="24130"/>
    <cellStyle name="Обычный 6 6" xfId="24131"/>
    <cellStyle name="Обычный 6 6 2" xfId="24132"/>
    <cellStyle name="Обычный 6 7" xfId="24133"/>
    <cellStyle name="Обычный 60" xfId="24134"/>
    <cellStyle name="Обычный 61" xfId="24135"/>
    <cellStyle name="Обычный 62" xfId="24136"/>
    <cellStyle name="Обычный 63" xfId="24137"/>
    <cellStyle name="Обычный 64" xfId="24138"/>
    <cellStyle name="Обычный 65" xfId="24139"/>
    <cellStyle name="Обычный 66" xfId="24140"/>
    <cellStyle name="Обычный 67" xfId="24141"/>
    <cellStyle name="Обычный 68" xfId="24142"/>
    <cellStyle name="Обычный 69" xfId="24143"/>
    <cellStyle name="Обычный 7" xfId="24144"/>
    <cellStyle name="Обычный 7 2" xfId="24145"/>
    <cellStyle name="Обычный 7 3" xfId="24146"/>
    <cellStyle name="Обычный 7 4" xfId="24147"/>
    <cellStyle name="Обычный 7 5" xfId="24148"/>
    <cellStyle name="Обычный 7 6" xfId="24149"/>
    <cellStyle name="Обычный 7 6 2" xfId="24150"/>
    <cellStyle name="Обычный 7 7" xfId="24151"/>
    <cellStyle name="Обычный 70" xfId="24152"/>
    <cellStyle name="Обычный 71" xfId="24153"/>
    <cellStyle name="Обычный 72" xfId="24154"/>
    <cellStyle name="Обычный 73" xfId="24155"/>
    <cellStyle name="Обычный 8" xfId="24156"/>
    <cellStyle name="Обычный 8 2" xfId="24157"/>
    <cellStyle name="Обычный 8 2 2" xfId="24158"/>
    <cellStyle name="Обычный 8 3" xfId="24159"/>
    <cellStyle name="Обычный 9" xfId="24160"/>
    <cellStyle name="Обычный 9 2" xfId="24161"/>
    <cellStyle name="Обычный 9 3" xfId="24162"/>
    <cellStyle name="Обычный 9 4" xfId="24163"/>
    <cellStyle name="Обычный 9 5" xfId="24164"/>
    <cellStyle name="Обычный 9 6" xfId="24165"/>
    <cellStyle name="Обычный 9 6 2" xfId="24166"/>
    <cellStyle name="Обычный 9 7" xfId="24167"/>
    <cellStyle name="Плохой" xfId="24168" builtinId="27" customBuiltin="1"/>
    <cellStyle name="Плохой 10" xfId="24169"/>
    <cellStyle name="Плохой 100" xfId="24170"/>
    <cellStyle name="Плохой 101" xfId="24171"/>
    <cellStyle name="Плохой 102" xfId="24172"/>
    <cellStyle name="Плохой 103" xfId="24173"/>
    <cellStyle name="Плохой 104" xfId="24174"/>
    <cellStyle name="Плохой 105" xfId="24175"/>
    <cellStyle name="Плохой 106" xfId="24176"/>
    <cellStyle name="Плохой 107" xfId="24177"/>
    <cellStyle name="Плохой 108" xfId="24178"/>
    <cellStyle name="Плохой 109" xfId="24179"/>
    <cellStyle name="Плохой 11" xfId="24180"/>
    <cellStyle name="Плохой 110" xfId="24181"/>
    <cellStyle name="Плохой 111" xfId="24182"/>
    <cellStyle name="Плохой 112" xfId="24183"/>
    <cellStyle name="Плохой 113" xfId="24184"/>
    <cellStyle name="Плохой 12" xfId="24185"/>
    <cellStyle name="Плохой 13" xfId="24186"/>
    <cellStyle name="Плохой 14" xfId="24187"/>
    <cellStyle name="Плохой 15" xfId="24188"/>
    <cellStyle name="Плохой 16" xfId="24189"/>
    <cellStyle name="Плохой 17" xfId="24190"/>
    <cellStyle name="Плохой 18" xfId="24191"/>
    <cellStyle name="Плохой 19" xfId="24192"/>
    <cellStyle name="Плохой 2" xfId="24193"/>
    <cellStyle name="Плохой 2 2" xfId="24194"/>
    <cellStyle name="Плохой 2 3" xfId="24195"/>
    <cellStyle name="Плохой 2 4" xfId="24196"/>
    <cellStyle name="Плохой 2 5" xfId="24197"/>
    <cellStyle name="Плохой 20" xfId="24198"/>
    <cellStyle name="Плохой 21" xfId="24199"/>
    <cellStyle name="Плохой 22" xfId="24200"/>
    <cellStyle name="Плохой 23" xfId="24201"/>
    <cellStyle name="Плохой 24" xfId="24202"/>
    <cellStyle name="Плохой 25" xfId="24203"/>
    <cellStyle name="Плохой 26" xfId="24204"/>
    <cellStyle name="Плохой 27" xfId="24205"/>
    <cellStyle name="Плохой 28" xfId="24206"/>
    <cellStyle name="Плохой 29" xfId="24207"/>
    <cellStyle name="Плохой 3" xfId="24208"/>
    <cellStyle name="Плохой 3 2" xfId="24209"/>
    <cellStyle name="Плохой 3 3" xfId="24210"/>
    <cellStyle name="Плохой 3 4" xfId="24211"/>
    <cellStyle name="Плохой 3 5" xfId="24212"/>
    <cellStyle name="Плохой 30" xfId="24213"/>
    <cellStyle name="Плохой 31" xfId="24214"/>
    <cellStyle name="Плохой 32" xfId="24215"/>
    <cellStyle name="Плохой 33" xfId="24216"/>
    <cellStyle name="Плохой 34" xfId="24217"/>
    <cellStyle name="Плохой 35" xfId="24218"/>
    <cellStyle name="Плохой 36" xfId="24219"/>
    <cellStyle name="Плохой 37" xfId="24220"/>
    <cellStyle name="Плохой 38" xfId="24221"/>
    <cellStyle name="Плохой 39" xfId="24222"/>
    <cellStyle name="Плохой 4" xfId="24223"/>
    <cellStyle name="Плохой 4 2" xfId="24224"/>
    <cellStyle name="Плохой 4 3" xfId="24225"/>
    <cellStyle name="Плохой 4 4" xfId="24226"/>
    <cellStyle name="Плохой 4 5" xfId="24227"/>
    <cellStyle name="Плохой 40" xfId="24228"/>
    <cellStyle name="Плохой 41" xfId="24229"/>
    <cellStyle name="Плохой 42" xfId="24230"/>
    <cellStyle name="Плохой 43" xfId="24231"/>
    <cellStyle name="Плохой 44" xfId="24232"/>
    <cellStyle name="Плохой 45" xfId="24233"/>
    <cellStyle name="Плохой 46" xfId="24234"/>
    <cellStyle name="Плохой 47" xfId="24235"/>
    <cellStyle name="Плохой 48" xfId="24236"/>
    <cellStyle name="Плохой 49" xfId="24237"/>
    <cellStyle name="Плохой 5" xfId="24238"/>
    <cellStyle name="Плохой 5 2" xfId="24239"/>
    <cellStyle name="Плохой 5 3" xfId="24240"/>
    <cellStyle name="Плохой 5 4" xfId="24241"/>
    <cellStyle name="Плохой 5 5" xfId="24242"/>
    <cellStyle name="Плохой 50" xfId="24243"/>
    <cellStyle name="Плохой 51" xfId="24244"/>
    <cellStyle name="Плохой 52" xfId="24245"/>
    <cellStyle name="Плохой 53" xfId="24246"/>
    <cellStyle name="Плохой 54" xfId="24247"/>
    <cellStyle name="Плохой 55" xfId="24248"/>
    <cellStyle name="Плохой 56" xfId="24249"/>
    <cellStyle name="Плохой 57" xfId="24250"/>
    <cellStyle name="Плохой 58" xfId="24251"/>
    <cellStyle name="Плохой 59" xfId="24252"/>
    <cellStyle name="Плохой 6" xfId="24253"/>
    <cellStyle name="Плохой 6 2" xfId="24254"/>
    <cellStyle name="Плохой 6 3" xfId="24255"/>
    <cellStyle name="Плохой 6 4" xfId="24256"/>
    <cellStyle name="Плохой 6 5" xfId="24257"/>
    <cellStyle name="Плохой 60" xfId="24258"/>
    <cellStyle name="Плохой 61" xfId="24259"/>
    <cellStyle name="Плохой 62" xfId="24260"/>
    <cellStyle name="Плохой 63" xfId="24261"/>
    <cellStyle name="Плохой 64" xfId="24262"/>
    <cellStyle name="Плохой 65" xfId="24263"/>
    <cellStyle name="Плохой 66" xfId="24264"/>
    <cellStyle name="Плохой 67" xfId="24265"/>
    <cellStyle name="Плохой 68" xfId="24266"/>
    <cellStyle name="Плохой 69" xfId="24267"/>
    <cellStyle name="Плохой 7" xfId="24268"/>
    <cellStyle name="Плохой 7 2" xfId="24269"/>
    <cellStyle name="Плохой 7 3" xfId="24270"/>
    <cellStyle name="Плохой 7 4" xfId="24271"/>
    <cellStyle name="Плохой 7 5" xfId="24272"/>
    <cellStyle name="Плохой 70" xfId="24273"/>
    <cellStyle name="Плохой 71" xfId="24274"/>
    <cellStyle name="Плохой 72" xfId="24275"/>
    <cellStyle name="Плохой 73" xfId="24276"/>
    <cellStyle name="Плохой 74" xfId="24277"/>
    <cellStyle name="Плохой 75" xfId="24278"/>
    <cellStyle name="Плохой 76" xfId="24279"/>
    <cellStyle name="Плохой 77" xfId="24280"/>
    <cellStyle name="Плохой 78" xfId="24281"/>
    <cellStyle name="Плохой 79" xfId="24282"/>
    <cellStyle name="Плохой 8" xfId="24283"/>
    <cellStyle name="Плохой 8 2" xfId="24284"/>
    <cellStyle name="Плохой 8 3" xfId="24285"/>
    <cellStyle name="Плохой 8 4" xfId="24286"/>
    <cellStyle name="Плохой 8 5" xfId="24287"/>
    <cellStyle name="Плохой 80" xfId="24288"/>
    <cellStyle name="Плохой 81" xfId="24289"/>
    <cellStyle name="Плохой 82" xfId="24290"/>
    <cellStyle name="Плохой 83" xfId="24291"/>
    <cellStyle name="Плохой 84" xfId="24292"/>
    <cellStyle name="Плохой 85" xfId="24293"/>
    <cellStyle name="Плохой 86" xfId="24294"/>
    <cellStyle name="Плохой 87" xfId="24295"/>
    <cellStyle name="Плохой 88" xfId="24296"/>
    <cellStyle name="Плохой 89" xfId="24297"/>
    <cellStyle name="Плохой 9" xfId="24298"/>
    <cellStyle name="Плохой 9 2" xfId="24299"/>
    <cellStyle name="Плохой 9 3" xfId="24300"/>
    <cellStyle name="Плохой 9 4" xfId="24301"/>
    <cellStyle name="Плохой 9 5" xfId="24302"/>
    <cellStyle name="Плохой 90" xfId="24303"/>
    <cellStyle name="Плохой 91" xfId="24304"/>
    <cellStyle name="Плохой 92" xfId="24305"/>
    <cellStyle name="Плохой 93" xfId="24306"/>
    <cellStyle name="Плохой 94" xfId="24307"/>
    <cellStyle name="Плохой 95" xfId="24308"/>
    <cellStyle name="Плохой 96" xfId="24309"/>
    <cellStyle name="Плохой 97" xfId="24310"/>
    <cellStyle name="Плохой 98" xfId="24311"/>
    <cellStyle name="Плохой 99" xfId="24312"/>
    <cellStyle name="Пояснение" xfId="24313" builtinId="53" customBuiltin="1"/>
    <cellStyle name="Пояснение 10" xfId="24314"/>
    <cellStyle name="Пояснение 100" xfId="24315"/>
    <cellStyle name="Пояснение 101" xfId="24316"/>
    <cellStyle name="Пояснение 102" xfId="24317"/>
    <cellStyle name="Пояснение 103" xfId="24318"/>
    <cellStyle name="Пояснение 104" xfId="24319"/>
    <cellStyle name="Пояснение 105" xfId="24320"/>
    <cellStyle name="Пояснение 106" xfId="24321"/>
    <cellStyle name="Пояснение 107" xfId="24322"/>
    <cellStyle name="Пояснение 108" xfId="24323"/>
    <cellStyle name="Пояснение 109" xfId="24324"/>
    <cellStyle name="Пояснение 11" xfId="24325"/>
    <cellStyle name="Пояснение 110" xfId="24326"/>
    <cellStyle name="Пояснение 111" xfId="24327"/>
    <cellStyle name="Пояснение 112" xfId="24328"/>
    <cellStyle name="Пояснение 113" xfId="24329"/>
    <cellStyle name="Пояснение 12" xfId="24330"/>
    <cellStyle name="Пояснение 13" xfId="24331"/>
    <cellStyle name="Пояснение 14" xfId="24332"/>
    <cellStyle name="Пояснение 15" xfId="24333"/>
    <cellStyle name="Пояснение 16" xfId="24334"/>
    <cellStyle name="Пояснение 17" xfId="24335"/>
    <cellStyle name="Пояснение 18" xfId="24336"/>
    <cellStyle name="Пояснение 19" xfId="24337"/>
    <cellStyle name="Пояснение 2" xfId="24338"/>
    <cellStyle name="Пояснение 2 2" xfId="24339"/>
    <cellStyle name="Пояснение 2 3" xfId="24340"/>
    <cellStyle name="Пояснение 2 4" xfId="24341"/>
    <cellStyle name="Пояснение 2 5" xfId="24342"/>
    <cellStyle name="Пояснение 20" xfId="24343"/>
    <cellStyle name="Пояснение 21" xfId="24344"/>
    <cellStyle name="Пояснение 22" xfId="24345"/>
    <cellStyle name="Пояснение 23" xfId="24346"/>
    <cellStyle name="Пояснение 24" xfId="24347"/>
    <cellStyle name="Пояснение 25" xfId="24348"/>
    <cellStyle name="Пояснение 26" xfId="24349"/>
    <cellStyle name="Пояснение 27" xfId="24350"/>
    <cellStyle name="Пояснение 28" xfId="24351"/>
    <cellStyle name="Пояснение 29" xfId="24352"/>
    <cellStyle name="Пояснение 3" xfId="24353"/>
    <cellStyle name="Пояснение 3 2" xfId="24354"/>
    <cellStyle name="Пояснение 3 3" xfId="24355"/>
    <cellStyle name="Пояснение 3 4" xfId="24356"/>
    <cellStyle name="Пояснение 3 5" xfId="24357"/>
    <cellStyle name="Пояснение 30" xfId="24358"/>
    <cellStyle name="Пояснение 31" xfId="24359"/>
    <cellStyle name="Пояснение 32" xfId="24360"/>
    <cellStyle name="Пояснение 33" xfId="24361"/>
    <cellStyle name="Пояснение 34" xfId="24362"/>
    <cellStyle name="Пояснение 35" xfId="24363"/>
    <cellStyle name="Пояснение 36" xfId="24364"/>
    <cellStyle name="Пояснение 37" xfId="24365"/>
    <cellStyle name="Пояснение 38" xfId="24366"/>
    <cellStyle name="Пояснение 39" xfId="24367"/>
    <cellStyle name="Пояснение 4" xfId="24368"/>
    <cellStyle name="Пояснение 4 2" xfId="24369"/>
    <cellStyle name="Пояснение 4 3" xfId="24370"/>
    <cellStyle name="Пояснение 4 4" xfId="24371"/>
    <cellStyle name="Пояснение 4 5" xfId="24372"/>
    <cellStyle name="Пояснение 40" xfId="24373"/>
    <cellStyle name="Пояснение 41" xfId="24374"/>
    <cellStyle name="Пояснение 42" xfId="24375"/>
    <cellStyle name="Пояснение 43" xfId="24376"/>
    <cellStyle name="Пояснение 44" xfId="24377"/>
    <cellStyle name="Пояснение 45" xfId="24378"/>
    <cellStyle name="Пояснение 46" xfId="24379"/>
    <cellStyle name="Пояснение 47" xfId="24380"/>
    <cellStyle name="Пояснение 48" xfId="24381"/>
    <cellStyle name="Пояснение 49" xfId="24382"/>
    <cellStyle name="Пояснение 5" xfId="24383"/>
    <cellStyle name="Пояснение 5 2" xfId="24384"/>
    <cellStyle name="Пояснение 5 3" xfId="24385"/>
    <cellStyle name="Пояснение 5 4" xfId="24386"/>
    <cellStyle name="Пояснение 5 5" xfId="24387"/>
    <cellStyle name="Пояснение 50" xfId="24388"/>
    <cellStyle name="Пояснение 51" xfId="24389"/>
    <cellStyle name="Пояснение 52" xfId="24390"/>
    <cellStyle name="Пояснение 53" xfId="24391"/>
    <cellStyle name="Пояснение 54" xfId="24392"/>
    <cellStyle name="Пояснение 55" xfId="24393"/>
    <cellStyle name="Пояснение 56" xfId="24394"/>
    <cellStyle name="Пояснение 57" xfId="24395"/>
    <cellStyle name="Пояснение 58" xfId="24396"/>
    <cellStyle name="Пояснение 59" xfId="24397"/>
    <cellStyle name="Пояснение 6" xfId="24398"/>
    <cellStyle name="Пояснение 6 2" xfId="24399"/>
    <cellStyle name="Пояснение 6 3" xfId="24400"/>
    <cellStyle name="Пояснение 6 4" xfId="24401"/>
    <cellStyle name="Пояснение 6 5" xfId="24402"/>
    <cellStyle name="Пояснение 60" xfId="24403"/>
    <cellStyle name="Пояснение 61" xfId="24404"/>
    <cellStyle name="Пояснение 62" xfId="24405"/>
    <cellStyle name="Пояснение 63" xfId="24406"/>
    <cellStyle name="Пояснение 64" xfId="24407"/>
    <cellStyle name="Пояснение 65" xfId="24408"/>
    <cellStyle name="Пояснение 66" xfId="24409"/>
    <cellStyle name="Пояснение 67" xfId="24410"/>
    <cellStyle name="Пояснение 68" xfId="24411"/>
    <cellStyle name="Пояснение 69" xfId="24412"/>
    <cellStyle name="Пояснение 7" xfId="24413"/>
    <cellStyle name="Пояснение 7 2" xfId="24414"/>
    <cellStyle name="Пояснение 7 3" xfId="24415"/>
    <cellStyle name="Пояснение 7 4" xfId="24416"/>
    <cellStyle name="Пояснение 7 5" xfId="24417"/>
    <cellStyle name="Пояснение 70" xfId="24418"/>
    <cellStyle name="Пояснение 71" xfId="24419"/>
    <cellStyle name="Пояснение 72" xfId="24420"/>
    <cellStyle name="Пояснение 73" xfId="24421"/>
    <cellStyle name="Пояснение 74" xfId="24422"/>
    <cellStyle name="Пояснение 75" xfId="24423"/>
    <cellStyle name="Пояснение 76" xfId="24424"/>
    <cellStyle name="Пояснение 77" xfId="24425"/>
    <cellStyle name="Пояснение 78" xfId="24426"/>
    <cellStyle name="Пояснение 79" xfId="24427"/>
    <cellStyle name="Пояснение 8" xfId="24428"/>
    <cellStyle name="Пояснение 8 2" xfId="24429"/>
    <cellStyle name="Пояснение 8 3" xfId="24430"/>
    <cellStyle name="Пояснение 8 4" xfId="24431"/>
    <cellStyle name="Пояснение 8 5" xfId="24432"/>
    <cellStyle name="Пояснение 80" xfId="24433"/>
    <cellStyle name="Пояснение 81" xfId="24434"/>
    <cellStyle name="Пояснение 82" xfId="24435"/>
    <cellStyle name="Пояснение 83" xfId="24436"/>
    <cellStyle name="Пояснение 84" xfId="24437"/>
    <cellStyle name="Пояснение 85" xfId="24438"/>
    <cellStyle name="Пояснение 86" xfId="24439"/>
    <cellStyle name="Пояснение 87" xfId="24440"/>
    <cellStyle name="Пояснение 88" xfId="24441"/>
    <cellStyle name="Пояснение 89" xfId="24442"/>
    <cellStyle name="Пояснение 9" xfId="24443"/>
    <cellStyle name="Пояснение 9 2" xfId="24444"/>
    <cellStyle name="Пояснение 9 3" xfId="24445"/>
    <cellStyle name="Пояснение 9 4" xfId="24446"/>
    <cellStyle name="Пояснение 9 5" xfId="24447"/>
    <cellStyle name="Пояснение 90" xfId="24448"/>
    <cellStyle name="Пояснение 91" xfId="24449"/>
    <cellStyle name="Пояснение 92" xfId="24450"/>
    <cellStyle name="Пояснение 93" xfId="24451"/>
    <cellStyle name="Пояснение 94" xfId="24452"/>
    <cellStyle name="Пояснение 95" xfId="24453"/>
    <cellStyle name="Пояснение 96" xfId="24454"/>
    <cellStyle name="Пояснение 97" xfId="24455"/>
    <cellStyle name="Пояснение 98" xfId="24456"/>
    <cellStyle name="Пояснение 99" xfId="24457"/>
    <cellStyle name="Примечание" xfId="24458" builtinId="10" customBuiltin="1"/>
    <cellStyle name="Примечание 10" xfId="24459"/>
    <cellStyle name="Примечание 100" xfId="24460"/>
    <cellStyle name="Примечание 100 2" xfId="24461"/>
    <cellStyle name="Примечание 100 2 2" xfId="24462"/>
    <cellStyle name="Примечание 100 3" xfId="24463"/>
    <cellStyle name="Примечание 101" xfId="24464"/>
    <cellStyle name="Примечание 101 2" xfId="24465"/>
    <cellStyle name="Примечание 101 2 2" xfId="24466"/>
    <cellStyle name="Примечание 101 3" xfId="24467"/>
    <cellStyle name="Примечание 102" xfId="24468"/>
    <cellStyle name="Примечание 102 2" xfId="24469"/>
    <cellStyle name="Примечание 102 2 2" xfId="24470"/>
    <cellStyle name="Примечание 102 3" xfId="24471"/>
    <cellStyle name="Примечание 103" xfId="24472"/>
    <cellStyle name="Примечание 103 2" xfId="24473"/>
    <cellStyle name="Примечание 103 2 2" xfId="24474"/>
    <cellStyle name="Примечание 103 3" xfId="24475"/>
    <cellStyle name="Примечание 104" xfId="24476"/>
    <cellStyle name="Примечание 104 2" xfId="24477"/>
    <cellStyle name="Примечание 104 2 2" xfId="24478"/>
    <cellStyle name="Примечание 104 3" xfId="24479"/>
    <cellStyle name="Примечание 105" xfId="24480"/>
    <cellStyle name="Примечание 105 2" xfId="24481"/>
    <cellStyle name="Примечание 105 2 2" xfId="24482"/>
    <cellStyle name="Примечание 105 3" xfId="24483"/>
    <cellStyle name="Примечание 106" xfId="24484"/>
    <cellStyle name="Примечание 106 2" xfId="24485"/>
    <cellStyle name="Примечание 106 2 2" xfId="24486"/>
    <cellStyle name="Примечание 106 3" xfId="24487"/>
    <cellStyle name="Примечание 107" xfId="24488"/>
    <cellStyle name="Примечание 107 2" xfId="24489"/>
    <cellStyle name="Примечание 107 2 2" xfId="24490"/>
    <cellStyle name="Примечание 107 3" xfId="24491"/>
    <cellStyle name="Примечание 108" xfId="24492"/>
    <cellStyle name="Примечание 108 2" xfId="24493"/>
    <cellStyle name="Примечание 108 2 2" xfId="24494"/>
    <cellStyle name="Примечание 108 3" xfId="24495"/>
    <cellStyle name="Примечание 109" xfId="24496"/>
    <cellStyle name="Примечание 109 2" xfId="24497"/>
    <cellStyle name="Примечание 109 2 2" xfId="24498"/>
    <cellStyle name="Примечание 109 3" xfId="24499"/>
    <cellStyle name="Примечание 11" xfId="24500"/>
    <cellStyle name="Примечание 110" xfId="24501"/>
    <cellStyle name="Примечание 110 2" xfId="24502"/>
    <cellStyle name="Примечание 110 2 2" xfId="24503"/>
    <cellStyle name="Примечание 110 3" xfId="24504"/>
    <cellStyle name="Примечание 111" xfId="24505"/>
    <cellStyle name="Примечание 111 2" xfId="24506"/>
    <cellStyle name="Примечание 111 2 2" xfId="24507"/>
    <cellStyle name="Примечание 111 3" xfId="24508"/>
    <cellStyle name="Примечание 112" xfId="24509"/>
    <cellStyle name="Примечание 112 2" xfId="24510"/>
    <cellStyle name="Примечание 112 2 2" xfId="24511"/>
    <cellStyle name="Примечание 112 3" xfId="24512"/>
    <cellStyle name="Примечание 113" xfId="24513"/>
    <cellStyle name="Примечание 113 2" xfId="24514"/>
    <cellStyle name="Примечание 113 2 2" xfId="24515"/>
    <cellStyle name="Примечание 113 3" xfId="24516"/>
    <cellStyle name="Примечание 114" xfId="24517"/>
    <cellStyle name="Примечание 114 2" xfId="24518"/>
    <cellStyle name="Примечание 114 2 2" xfId="24519"/>
    <cellStyle name="Примечание 114 3" xfId="24520"/>
    <cellStyle name="Примечание 115" xfId="24521"/>
    <cellStyle name="Примечание 115 2" xfId="24522"/>
    <cellStyle name="Примечание 115 2 2" xfId="24523"/>
    <cellStyle name="Примечание 115 3" xfId="24524"/>
    <cellStyle name="Примечание 116" xfId="24525"/>
    <cellStyle name="Примечание 116 2" xfId="24526"/>
    <cellStyle name="Примечание 116 2 2" xfId="24527"/>
    <cellStyle name="Примечание 116 3" xfId="24528"/>
    <cellStyle name="Примечание 117" xfId="24529"/>
    <cellStyle name="Примечание 117 2" xfId="24530"/>
    <cellStyle name="Примечание 117 2 2" xfId="24531"/>
    <cellStyle name="Примечание 117 3" xfId="24532"/>
    <cellStyle name="Примечание 118" xfId="24533"/>
    <cellStyle name="Примечание 118 2" xfId="24534"/>
    <cellStyle name="Примечание 118 2 2" xfId="24535"/>
    <cellStyle name="Примечание 118 3" xfId="24536"/>
    <cellStyle name="Примечание 119" xfId="24537"/>
    <cellStyle name="Примечание 119 2" xfId="24538"/>
    <cellStyle name="Примечание 119 2 2" xfId="24539"/>
    <cellStyle name="Примечание 119 3" xfId="24540"/>
    <cellStyle name="Примечание 12" xfId="24541"/>
    <cellStyle name="Примечание 120" xfId="24542"/>
    <cellStyle name="Примечание 120 2" xfId="24543"/>
    <cellStyle name="Примечание 120 2 2" xfId="24544"/>
    <cellStyle name="Примечание 120 3" xfId="24545"/>
    <cellStyle name="Примечание 121" xfId="24546"/>
    <cellStyle name="Примечание 121 2" xfId="24547"/>
    <cellStyle name="Примечание 121 2 2" xfId="24548"/>
    <cellStyle name="Примечание 121 3" xfId="24549"/>
    <cellStyle name="Примечание 122" xfId="24550"/>
    <cellStyle name="Примечание 122 2" xfId="24551"/>
    <cellStyle name="Примечание 122 2 2" xfId="24552"/>
    <cellStyle name="Примечание 122 3" xfId="24553"/>
    <cellStyle name="Примечание 123" xfId="24554"/>
    <cellStyle name="Примечание 123 2" xfId="24555"/>
    <cellStyle name="Примечание 123 2 2" xfId="24556"/>
    <cellStyle name="Примечание 123 3" xfId="24557"/>
    <cellStyle name="Примечание 124" xfId="24558"/>
    <cellStyle name="Примечание 124 2" xfId="24559"/>
    <cellStyle name="Примечание 124 2 2" xfId="24560"/>
    <cellStyle name="Примечание 124 3" xfId="24561"/>
    <cellStyle name="Примечание 125" xfId="24562"/>
    <cellStyle name="Примечание 125 2" xfId="24563"/>
    <cellStyle name="Примечание 125 2 2" xfId="24564"/>
    <cellStyle name="Примечание 125 3" xfId="24565"/>
    <cellStyle name="Примечание 126" xfId="24566"/>
    <cellStyle name="Примечание 126 2" xfId="24567"/>
    <cellStyle name="Примечание 126 2 2" xfId="24568"/>
    <cellStyle name="Примечание 126 3" xfId="24569"/>
    <cellStyle name="Примечание 127" xfId="24570"/>
    <cellStyle name="Примечание 127 2" xfId="24571"/>
    <cellStyle name="Примечание 127 2 2" xfId="24572"/>
    <cellStyle name="Примечание 127 3" xfId="24573"/>
    <cellStyle name="Примечание 128" xfId="24574"/>
    <cellStyle name="Примечание 128 2" xfId="24575"/>
    <cellStyle name="Примечание 128 2 2" xfId="24576"/>
    <cellStyle name="Примечание 128 3" xfId="24577"/>
    <cellStyle name="Примечание 129" xfId="24578"/>
    <cellStyle name="Примечание 129 2" xfId="24579"/>
    <cellStyle name="Примечание 129 2 2" xfId="24580"/>
    <cellStyle name="Примечание 129 3" xfId="24581"/>
    <cellStyle name="Примечание 13" xfId="24582"/>
    <cellStyle name="Примечание 130" xfId="24583"/>
    <cellStyle name="Примечание 130 2" xfId="24584"/>
    <cellStyle name="Примечание 130 2 2" xfId="24585"/>
    <cellStyle name="Примечание 130 3" xfId="24586"/>
    <cellStyle name="Примечание 131" xfId="24587"/>
    <cellStyle name="Примечание 131 2" xfId="24588"/>
    <cellStyle name="Примечание 131 2 2" xfId="24589"/>
    <cellStyle name="Примечание 131 3" xfId="24590"/>
    <cellStyle name="Примечание 132" xfId="24591"/>
    <cellStyle name="Примечание 132 2" xfId="24592"/>
    <cellStyle name="Примечание 132 2 2" xfId="24593"/>
    <cellStyle name="Примечание 132 3" xfId="24594"/>
    <cellStyle name="Примечание 133" xfId="24595"/>
    <cellStyle name="Примечание 133 2" xfId="24596"/>
    <cellStyle name="Примечание 133 2 2" xfId="24597"/>
    <cellStyle name="Примечание 133 3" xfId="24598"/>
    <cellStyle name="Примечание 134" xfId="24599"/>
    <cellStyle name="Примечание 134 2" xfId="24600"/>
    <cellStyle name="Примечание 134 2 2" xfId="24601"/>
    <cellStyle name="Примечание 134 3" xfId="24602"/>
    <cellStyle name="Примечание 135" xfId="24603"/>
    <cellStyle name="Примечание 135 2" xfId="24604"/>
    <cellStyle name="Примечание 135 2 2" xfId="24605"/>
    <cellStyle name="Примечание 135 3" xfId="24606"/>
    <cellStyle name="Примечание 136" xfId="24607"/>
    <cellStyle name="Примечание 136 2" xfId="24608"/>
    <cellStyle name="Примечание 136 2 2" xfId="24609"/>
    <cellStyle name="Примечание 136 3" xfId="24610"/>
    <cellStyle name="Примечание 137" xfId="24611"/>
    <cellStyle name="Примечание 137 2" xfId="24612"/>
    <cellStyle name="Примечание 137 2 2" xfId="24613"/>
    <cellStyle name="Примечание 137 3" xfId="24614"/>
    <cellStyle name="Примечание 138" xfId="24615"/>
    <cellStyle name="Примечание 138 2" xfId="24616"/>
    <cellStyle name="Примечание 138 2 2" xfId="24617"/>
    <cellStyle name="Примечание 138 3" xfId="24618"/>
    <cellStyle name="Примечание 139" xfId="24619"/>
    <cellStyle name="Примечание 139 2" xfId="24620"/>
    <cellStyle name="Примечание 139 2 2" xfId="24621"/>
    <cellStyle name="Примечание 139 3" xfId="24622"/>
    <cellStyle name="Примечание 14" xfId="24623"/>
    <cellStyle name="Примечание 140" xfId="24624"/>
    <cellStyle name="Примечание 140 2" xfId="24625"/>
    <cellStyle name="Примечание 140 2 2" xfId="24626"/>
    <cellStyle name="Примечание 140 3" xfId="24627"/>
    <cellStyle name="Примечание 141" xfId="24628"/>
    <cellStyle name="Примечание 142" xfId="24629"/>
    <cellStyle name="Примечание 15" xfId="24630"/>
    <cellStyle name="Примечание 16" xfId="24631"/>
    <cellStyle name="Примечание 17" xfId="24632"/>
    <cellStyle name="Примечание 18" xfId="24633"/>
    <cellStyle name="Примечание 19" xfId="24634"/>
    <cellStyle name="Примечание 2" xfId="24635"/>
    <cellStyle name="Примечание 2 10" xfId="24636"/>
    <cellStyle name="Примечание 2 10 2" xfId="24637"/>
    <cellStyle name="Примечание 2 10 2 2" xfId="24638"/>
    <cellStyle name="Примечание 2 10 3" xfId="24639"/>
    <cellStyle name="Примечание 2 11" xfId="24640"/>
    <cellStyle name="Примечание 2 11 2" xfId="24641"/>
    <cellStyle name="Примечание 2 11 2 2" xfId="24642"/>
    <cellStyle name="Примечание 2 11 3" xfId="24643"/>
    <cellStyle name="Примечание 2 12" xfId="24644"/>
    <cellStyle name="Примечание 2 12 2" xfId="24645"/>
    <cellStyle name="Примечание 2 12 2 2" xfId="24646"/>
    <cellStyle name="Примечание 2 12 3" xfId="24647"/>
    <cellStyle name="Примечание 2 13" xfId="24648"/>
    <cellStyle name="Примечание 2 13 2" xfId="24649"/>
    <cellStyle name="Примечание 2 13 2 2" xfId="24650"/>
    <cellStyle name="Примечание 2 13 3" xfId="24651"/>
    <cellStyle name="Примечание 2 14" xfId="24652"/>
    <cellStyle name="Примечание 2 14 2" xfId="24653"/>
    <cellStyle name="Примечание 2 14 2 2" xfId="24654"/>
    <cellStyle name="Примечание 2 14 3" xfId="24655"/>
    <cellStyle name="Примечание 2 15" xfId="24656"/>
    <cellStyle name="Примечание 2 15 2" xfId="24657"/>
    <cellStyle name="Примечание 2 15 2 2" xfId="24658"/>
    <cellStyle name="Примечание 2 15 3" xfId="24659"/>
    <cellStyle name="Примечание 2 16" xfId="24660"/>
    <cellStyle name="Примечание 2 16 2" xfId="24661"/>
    <cellStyle name="Примечание 2 16 2 2" xfId="24662"/>
    <cellStyle name="Примечание 2 16 3" xfId="24663"/>
    <cellStyle name="Примечание 2 17" xfId="24664"/>
    <cellStyle name="Примечание 2 17 2" xfId="24665"/>
    <cellStyle name="Примечание 2 17 2 2" xfId="24666"/>
    <cellStyle name="Примечание 2 17 3" xfId="24667"/>
    <cellStyle name="Примечание 2 18" xfId="24668"/>
    <cellStyle name="Примечание 2 18 2" xfId="24669"/>
    <cellStyle name="Примечание 2 18 2 2" xfId="24670"/>
    <cellStyle name="Примечание 2 18 3" xfId="24671"/>
    <cellStyle name="Примечание 2 19" xfId="24672"/>
    <cellStyle name="Примечание 2 19 2" xfId="24673"/>
    <cellStyle name="Примечание 2 19 2 2" xfId="24674"/>
    <cellStyle name="Примечание 2 19 3" xfId="24675"/>
    <cellStyle name="Примечание 2 2" xfId="24676"/>
    <cellStyle name="Примечание 2 20" xfId="24677"/>
    <cellStyle name="Примечание 2 20 2" xfId="24678"/>
    <cellStyle name="Примечание 2 20 2 2" xfId="24679"/>
    <cellStyle name="Примечание 2 20 3" xfId="24680"/>
    <cellStyle name="Примечание 2 21" xfId="24681"/>
    <cellStyle name="Примечание 2 21 2" xfId="24682"/>
    <cellStyle name="Примечание 2 21 2 2" xfId="24683"/>
    <cellStyle name="Примечание 2 21 3" xfId="24684"/>
    <cellStyle name="Примечание 2 22" xfId="24685"/>
    <cellStyle name="Примечание 2 22 2" xfId="24686"/>
    <cellStyle name="Примечание 2 22 2 2" xfId="24687"/>
    <cellStyle name="Примечание 2 22 3" xfId="24688"/>
    <cellStyle name="Примечание 2 3" xfId="24689"/>
    <cellStyle name="Примечание 2 4" xfId="24690"/>
    <cellStyle name="Примечание 2 5" xfId="24691"/>
    <cellStyle name="Примечание 2 6" xfId="24692"/>
    <cellStyle name="Примечание 2 6 2" xfId="24693"/>
    <cellStyle name="Примечание 2 6 2 2" xfId="24694"/>
    <cellStyle name="Примечание 2 6 3" xfId="24695"/>
    <cellStyle name="Примечание 2 7" xfId="24696"/>
    <cellStyle name="Примечание 2 7 2" xfId="24697"/>
    <cellStyle name="Примечание 2 7 2 2" xfId="24698"/>
    <cellStyle name="Примечание 2 7 3" xfId="24699"/>
    <cellStyle name="Примечание 2 8" xfId="24700"/>
    <cellStyle name="Примечание 2 8 2" xfId="24701"/>
    <cellStyle name="Примечание 2 8 2 2" xfId="24702"/>
    <cellStyle name="Примечание 2 8 3" xfId="24703"/>
    <cellStyle name="Примечание 2 9" xfId="24704"/>
    <cellStyle name="Примечание 2 9 2" xfId="24705"/>
    <cellStyle name="Примечание 2 9 2 2" xfId="24706"/>
    <cellStyle name="Примечание 2 9 3" xfId="24707"/>
    <cellStyle name="Примечание 20" xfId="24708"/>
    <cellStyle name="Примечание 21" xfId="24709"/>
    <cellStyle name="Примечание 22" xfId="24710"/>
    <cellStyle name="Примечание 23" xfId="24711"/>
    <cellStyle name="Примечание 24" xfId="24712"/>
    <cellStyle name="Примечание 25" xfId="24713"/>
    <cellStyle name="Примечание 26" xfId="24714"/>
    <cellStyle name="Примечание 27" xfId="24715"/>
    <cellStyle name="Примечание 28" xfId="24716"/>
    <cellStyle name="Примечание 29" xfId="24717"/>
    <cellStyle name="Примечание 3" xfId="24718"/>
    <cellStyle name="Примечание 3 2" xfId="24719"/>
    <cellStyle name="Примечание 3 3" xfId="24720"/>
    <cellStyle name="Примечание 3 4" xfId="24721"/>
    <cellStyle name="Примечание 3 5" xfId="24722"/>
    <cellStyle name="Примечание 30" xfId="24723"/>
    <cellStyle name="Примечание 31" xfId="24724"/>
    <cellStyle name="Примечание 32" xfId="24725"/>
    <cellStyle name="Примечание 33" xfId="24726"/>
    <cellStyle name="Примечание 34" xfId="24727"/>
    <cellStyle name="Примечание 35" xfId="24728"/>
    <cellStyle name="Примечание 36" xfId="24729"/>
    <cellStyle name="Примечание 37" xfId="24730"/>
    <cellStyle name="Примечание 38" xfId="24731"/>
    <cellStyle name="Примечание 39" xfId="24732"/>
    <cellStyle name="Примечание 4" xfId="24733"/>
    <cellStyle name="Примечание 4 2" xfId="24734"/>
    <cellStyle name="Примечание 4 3" xfId="24735"/>
    <cellStyle name="Примечание 4 4" xfId="24736"/>
    <cellStyle name="Примечание 4 5" xfId="24737"/>
    <cellStyle name="Примечание 40" xfId="24738"/>
    <cellStyle name="Примечание 41" xfId="24739"/>
    <cellStyle name="Примечание 42" xfId="24740"/>
    <cellStyle name="Примечание 43" xfId="24741"/>
    <cellStyle name="Примечание 44" xfId="24742"/>
    <cellStyle name="Примечание 45" xfId="24743"/>
    <cellStyle name="Примечание 46" xfId="24744"/>
    <cellStyle name="Примечание 47" xfId="24745"/>
    <cellStyle name="Примечание 48" xfId="24746"/>
    <cellStyle name="Примечание 49" xfId="24747"/>
    <cellStyle name="Примечание 5" xfId="24748"/>
    <cellStyle name="Примечание 5 2" xfId="24749"/>
    <cellStyle name="Примечание 5 3" xfId="24750"/>
    <cellStyle name="Примечание 5 4" xfId="24751"/>
    <cellStyle name="Примечание 5 5" xfId="24752"/>
    <cellStyle name="Примечание 50" xfId="24753"/>
    <cellStyle name="Примечание 51" xfId="24754"/>
    <cellStyle name="Примечание 52" xfId="24755"/>
    <cellStyle name="Примечание 53" xfId="24756"/>
    <cellStyle name="Примечание 54" xfId="24757"/>
    <cellStyle name="Примечание 55" xfId="24758"/>
    <cellStyle name="Примечание 56" xfId="24759"/>
    <cellStyle name="Примечание 57" xfId="24760"/>
    <cellStyle name="Примечание 58" xfId="24761"/>
    <cellStyle name="Примечание 59" xfId="24762"/>
    <cellStyle name="Примечание 6" xfId="24763"/>
    <cellStyle name="Примечание 6 2" xfId="24764"/>
    <cellStyle name="Примечание 6 3" xfId="24765"/>
    <cellStyle name="Примечание 6 4" xfId="24766"/>
    <cellStyle name="Примечание 6 5" xfId="24767"/>
    <cellStyle name="Примечание 60" xfId="24768"/>
    <cellStyle name="Примечание 61" xfId="24769"/>
    <cellStyle name="Примечание 62" xfId="24770"/>
    <cellStyle name="Примечание 63" xfId="24771"/>
    <cellStyle name="Примечание 64" xfId="24772"/>
    <cellStyle name="Примечание 65" xfId="24773"/>
    <cellStyle name="Примечание 66" xfId="24774"/>
    <cellStyle name="Примечание 67" xfId="24775"/>
    <cellStyle name="Примечание 68" xfId="24776"/>
    <cellStyle name="Примечание 69" xfId="24777"/>
    <cellStyle name="Примечание 7" xfId="24778"/>
    <cellStyle name="Примечание 7 2" xfId="24779"/>
    <cellStyle name="Примечание 7 3" xfId="24780"/>
    <cellStyle name="Примечание 7 4" xfId="24781"/>
    <cellStyle name="Примечание 7 5" xfId="24782"/>
    <cellStyle name="Примечание 70" xfId="24783"/>
    <cellStyle name="Примечание 71" xfId="24784"/>
    <cellStyle name="Примечание 72" xfId="24785"/>
    <cellStyle name="Примечание 73" xfId="24786"/>
    <cellStyle name="Примечание 74" xfId="24787"/>
    <cellStyle name="Примечание 75" xfId="24788"/>
    <cellStyle name="Примечание 76" xfId="24789"/>
    <cellStyle name="Примечание 77" xfId="24790"/>
    <cellStyle name="Примечание 78" xfId="24791"/>
    <cellStyle name="Примечание 79" xfId="24792"/>
    <cellStyle name="Примечание 8" xfId="24793"/>
    <cellStyle name="Примечание 8 2" xfId="24794"/>
    <cellStyle name="Примечание 8 3" xfId="24795"/>
    <cellStyle name="Примечание 8 4" xfId="24796"/>
    <cellStyle name="Примечание 8 5" xfId="24797"/>
    <cellStyle name="Примечание 80" xfId="24798"/>
    <cellStyle name="Примечание 81" xfId="24799"/>
    <cellStyle name="Примечание 82" xfId="24800"/>
    <cellStyle name="Примечание 83" xfId="24801"/>
    <cellStyle name="Примечание 84" xfId="24802"/>
    <cellStyle name="Примечание 85" xfId="24803"/>
    <cellStyle name="Примечание 86" xfId="24804"/>
    <cellStyle name="Примечание 87" xfId="24805"/>
    <cellStyle name="Примечание 88" xfId="24806"/>
    <cellStyle name="Примечание 88 2" xfId="24807"/>
    <cellStyle name="Примечание 88 2 2" xfId="24808"/>
    <cellStyle name="Примечание 88 2 2 2" xfId="24809"/>
    <cellStyle name="Примечание 88 2 3" xfId="24810"/>
    <cellStyle name="Примечание 88 3" xfId="24811"/>
    <cellStyle name="Примечание 88 3 2" xfId="24812"/>
    <cellStyle name="Примечание 88 3 2 2" xfId="24813"/>
    <cellStyle name="Примечание 88 3 3" xfId="24814"/>
    <cellStyle name="Примечание 88 4" xfId="24815"/>
    <cellStyle name="Примечание 88 4 2" xfId="24816"/>
    <cellStyle name="Примечание 88 5" xfId="24817"/>
    <cellStyle name="Примечание 89" xfId="24818"/>
    <cellStyle name="Примечание 89 2" xfId="24819"/>
    <cellStyle name="Примечание 89 2 2" xfId="24820"/>
    <cellStyle name="Примечание 89 2 2 2" xfId="24821"/>
    <cellStyle name="Примечание 89 2 3" xfId="24822"/>
    <cellStyle name="Примечание 89 3" xfId="24823"/>
    <cellStyle name="Примечание 89 3 2" xfId="24824"/>
    <cellStyle name="Примечание 89 3 2 2" xfId="24825"/>
    <cellStyle name="Примечание 89 3 3" xfId="24826"/>
    <cellStyle name="Примечание 89 4" xfId="24827"/>
    <cellStyle name="Примечание 89 4 2" xfId="24828"/>
    <cellStyle name="Примечание 89 5" xfId="24829"/>
    <cellStyle name="Примечание 9" xfId="24830"/>
    <cellStyle name="Примечание 9 2" xfId="24831"/>
    <cellStyle name="Примечание 9 3" xfId="24832"/>
    <cellStyle name="Примечание 9 4" xfId="24833"/>
    <cellStyle name="Примечание 9 5" xfId="24834"/>
    <cellStyle name="Примечание 90" xfId="24835"/>
    <cellStyle name="Примечание 90 2" xfId="24836"/>
    <cellStyle name="Примечание 90 2 2" xfId="24837"/>
    <cellStyle name="Примечание 90 2 2 2" xfId="24838"/>
    <cellStyle name="Примечание 90 2 3" xfId="24839"/>
    <cellStyle name="Примечание 90 3" xfId="24840"/>
    <cellStyle name="Примечание 90 3 2" xfId="24841"/>
    <cellStyle name="Примечание 90 3 2 2" xfId="24842"/>
    <cellStyle name="Примечание 90 3 3" xfId="24843"/>
    <cellStyle name="Примечание 90 4" xfId="24844"/>
    <cellStyle name="Примечание 90 4 2" xfId="24845"/>
    <cellStyle name="Примечание 90 5" xfId="24846"/>
    <cellStyle name="Примечание 91" xfId="24847"/>
    <cellStyle name="Примечание 91 2" xfId="24848"/>
    <cellStyle name="Примечание 91 2 2" xfId="24849"/>
    <cellStyle name="Примечание 91 2 2 2" xfId="24850"/>
    <cellStyle name="Примечание 91 2 3" xfId="24851"/>
    <cellStyle name="Примечание 91 3" xfId="24852"/>
    <cellStyle name="Примечание 91 3 2" xfId="24853"/>
    <cellStyle name="Примечание 91 3 2 2" xfId="24854"/>
    <cellStyle name="Примечание 91 3 3" xfId="24855"/>
    <cellStyle name="Примечание 91 4" xfId="24856"/>
    <cellStyle name="Примечание 91 4 2" xfId="24857"/>
    <cellStyle name="Примечание 91 5" xfId="24858"/>
    <cellStyle name="Примечание 92" xfId="24859"/>
    <cellStyle name="Примечание 92 2" xfId="24860"/>
    <cellStyle name="Примечание 92 2 2" xfId="24861"/>
    <cellStyle name="Примечание 92 3" xfId="24862"/>
    <cellStyle name="Примечание 93" xfId="24863"/>
    <cellStyle name="Примечание 93 2" xfId="24864"/>
    <cellStyle name="Примечание 93 2 2" xfId="24865"/>
    <cellStyle name="Примечание 93 3" xfId="24866"/>
    <cellStyle name="Примечание 94" xfId="24867"/>
    <cellStyle name="Примечание 94 2" xfId="24868"/>
    <cellStyle name="Примечание 94 2 2" xfId="24869"/>
    <cellStyle name="Примечание 94 3" xfId="24870"/>
    <cellStyle name="Примечание 95" xfId="24871"/>
    <cellStyle name="Примечание 95 2" xfId="24872"/>
    <cellStyle name="Примечание 95 2 2" xfId="24873"/>
    <cellStyle name="Примечание 95 3" xfId="24874"/>
    <cellStyle name="Примечание 96" xfId="24875"/>
    <cellStyle name="Примечание 96 2" xfId="24876"/>
    <cellStyle name="Примечание 96 2 2" xfId="24877"/>
    <cellStyle name="Примечание 96 3" xfId="24878"/>
    <cellStyle name="Примечание 97" xfId="24879"/>
    <cellStyle name="Примечание 97 2" xfId="24880"/>
    <cellStyle name="Примечание 97 2 2" xfId="24881"/>
    <cellStyle name="Примечание 97 3" xfId="24882"/>
    <cellStyle name="Примечание 98" xfId="24883"/>
    <cellStyle name="Примечание 98 2" xfId="24884"/>
    <cellStyle name="Примечание 98 2 2" xfId="24885"/>
    <cellStyle name="Примечание 98 3" xfId="24886"/>
    <cellStyle name="Примечание 99" xfId="24887"/>
    <cellStyle name="Примечание 99 2" xfId="24888"/>
    <cellStyle name="Примечание 99 2 2" xfId="24889"/>
    <cellStyle name="Примечание 99 3" xfId="24890"/>
    <cellStyle name="Процентный" xfId="25333" builtinId="5"/>
    <cellStyle name="Связанная ячейка" xfId="24891" builtinId="24" customBuiltin="1"/>
    <cellStyle name="Связанная ячейка 10" xfId="24892"/>
    <cellStyle name="Связанная ячейка 100" xfId="24893"/>
    <cellStyle name="Связанная ячейка 101" xfId="24894"/>
    <cellStyle name="Связанная ячейка 102" xfId="24895"/>
    <cellStyle name="Связанная ячейка 103" xfId="24896"/>
    <cellStyle name="Связанная ячейка 104" xfId="24897"/>
    <cellStyle name="Связанная ячейка 105" xfId="24898"/>
    <cellStyle name="Связанная ячейка 106" xfId="24899"/>
    <cellStyle name="Связанная ячейка 107" xfId="24900"/>
    <cellStyle name="Связанная ячейка 108" xfId="24901"/>
    <cellStyle name="Связанная ячейка 109" xfId="24902"/>
    <cellStyle name="Связанная ячейка 11" xfId="24903"/>
    <cellStyle name="Связанная ячейка 110" xfId="24904"/>
    <cellStyle name="Связанная ячейка 111" xfId="24905"/>
    <cellStyle name="Связанная ячейка 112" xfId="24906"/>
    <cellStyle name="Связанная ячейка 113" xfId="24907"/>
    <cellStyle name="Связанная ячейка 12" xfId="24908"/>
    <cellStyle name="Связанная ячейка 13" xfId="24909"/>
    <cellStyle name="Связанная ячейка 14" xfId="24910"/>
    <cellStyle name="Связанная ячейка 15" xfId="24911"/>
    <cellStyle name="Связанная ячейка 16" xfId="24912"/>
    <cellStyle name="Связанная ячейка 17" xfId="24913"/>
    <cellStyle name="Связанная ячейка 18" xfId="24914"/>
    <cellStyle name="Связанная ячейка 19" xfId="24915"/>
    <cellStyle name="Связанная ячейка 2" xfId="24916"/>
    <cellStyle name="Связанная ячейка 2 2" xfId="24917"/>
    <cellStyle name="Связанная ячейка 2 3" xfId="24918"/>
    <cellStyle name="Связанная ячейка 2 4" xfId="24919"/>
    <cellStyle name="Связанная ячейка 2 5" xfId="24920"/>
    <cellStyle name="Связанная ячейка 20" xfId="24921"/>
    <cellStyle name="Связанная ячейка 21" xfId="24922"/>
    <cellStyle name="Связанная ячейка 22" xfId="24923"/>
    <cellStyle name="Связанная ячейка 23" xfId="24924"/>
    <cellStyle name="Связанная ячейка 24" xfId="24925"/>
    <cellStyle name="Связанная ячейка 25" xfId="24926"/>
    <cellStyle name="Связанная ячейка 26" xfId="24927"/>
    <cellStyle name="Связанная ячейка 27" xfId="24928"/>
    <cellStyle name="Связанная ячейка 28" xfId="24929"/>
    <cellStyle name="Связанная ячейка 29" xfId="24930"/>
    <cellStyle name="Связанная ячейка 3" xfId="24931"/>
    <cellStyle name="Связанная ячейка 3 2" xfId="24932"/>
    <cellStyle name="Связанная ячейка 3 3" xfId="24933"/>
    <cellStyle name="Связанная ячейка 3 4" xfId="24934"/>
    <cellStyle name="Связанная ячейка 3 5" xfId="24935"/>
    <cellStyle name="Связанная ячейка 30" xfId="24936"/>
    <cellStyle name="Связанная ячейка 31" xfId="24937"/>
    <cellStyle name="Связанная ячейка 32" xfId="24938"/>
    <cellStyle name="Связанная ячейка 33" xfId="24939"/>
    <cellStyle name="Связанная ячейка 34" xfId="24940"/>
    <cellStyle name="Связанная ячейка 35" xfId="24941"/>
    <cellStyle name="Связанная ячейка 36" xfId="24942"/>
    <cellStyle name="Связанная ячейка 37" xfId="24943"/>
    <cellStyle name="Связанная ячейка 38" xfId="24944"/>
    <cellStyle name="Связанная ячейка 39" xfId="24945"/>
    <cellStyle name="Связанная ячейка 4" xfId="24946"/>
    <cellStyle name="Связанная ячейка 4 2" xfId="24947"/>
    <cellStyle name="Связанная ячейка 4 3" xfId="24948"/>
    <cellStyle name="Связанная ячейка 4 4" xfId="24949"/>
    <cellStyle name="Связанная ячейка 4 5" xfId="24950"/>
    <cellStyle name="Связанная ячейка 40" xfId="24951"/>
    <cellStyle name="Связанная ячейка 41" xfId="24952"/>
    <cellStyle name="Связанная ячейка 42" xfId="24953"/>
    <cellStyle name="Связанная ячейка 43" xfId="24954"/>
    <cellStyle name="Связанная ячейка 44" xfId="24955"/>
    <cellStyle name="Связанная ячейка 45" xfId="24956"/>
    <cellStyle name="Связанная ячейка 46" xfId="24957"/>
    <cellStyle name="Связанная ячейка 47" xfId="24958"/>
    <cellStyle name="Связанная ячейка 48" xfId="24959"/>
    <cellStyle name="Связанная ячейка 49" xfId="24960"/>
    <cellStyle name="Связанная ячейка 5" xfId="24961"/>
    <cellStyle name="Связанная ячейка 5 2" xfId="24962"/>
    <cellStyle name="Связанная ячейка 5 3" xfId="24963"/>
    <cellStyle name="Связанная ячейка 5 4" xfId="24964"/>
    <cellStyle name="Связанная ячейка 5 5" xfId="24965"/>
    <cellStyle name="Связанная ячейка 50" xfId="24966"/>
    <cellStyle name="Связанная ячейка 51" xfId="24967"/>
    <cellStyle name="Связанная ячейка 52" xfId="24968"/>
    <cellStyle name="Связанная ячейка 53" xfId="24969"/>
    <cellStyle name="Связанная ячейка 54" xfId="24970"/>
    <cellStyle name="Связанная ячейка 55" xfId="24971"/>
    <cellStyle name="Связанная ячейка 56" xfId="24972"/>
    <cellStyle name="Связанная ячейка 57" xfId="24973"/>
    <cellStyle name="Связанная ячейка 58" xfId="24974"/>
    <cellStyle name="Связанная ячейка 59" xfId="24975"/>
    <cellStyle name="Связанная ячейка 6" xfId="24976"/>
    <cellStyle name="Связанная ячейка 6 2" xfId="24977"/>
    <cellStyle name="Связанная ячейка 6 3" xfId="24978"/>
    <cellStyle name="Связанная ячейка 6 4" xfId="24979"/>
    <cellStyle name="Связанная ячейка 6 5" xfId="24980"/>
    <cellStyle name="Связанная ячейка 60" xfId="24981"/>
    <cellStyle name="Связанная ячейка 61" xfId="24982"/>
    <cellStyle name="Связанная ячейка 62" xfId="24983"/>
    <cellStyle name="Связанная ячейка 63" xfId="24984"/>
    <cellStyle name="Связанная ячейка 64" xfId="24985"/>
    <cellStyle name="Связанная ячейка 65" xfId="24986"/>
    <cellStyle name="Связанная ячейка 66" xfId="24987"/>
    <cellStyle name="Связанная ячейка 67" xfId="24988"/>
    <cellStyle name="Связанная ячейка 68" xfId="24989"/>
    <cellStyle name="Связанная ячейка 69" xfId="24990"/>
    <cellStyle name="Связанная ячейка 7" xfId="24991"/>
    <cellStyle name="Связанная ячейка 7 2" xfId="24992"/>
    <cellStyle name="Связанная ячейка 7 3" xfId="24993"/>
    <cellStyle name="Связанная ячейка 7 4" xfId="24994"/>
    <cellStyle name="Связанная ячейка 7 5" xfId="24995"/>
    <cellStyle name="Связанная ячейка 70" xfId="24996"/>
    <cellStyle name="Связанная ячейка 71" xfId="24997"/>
    <cellStyle name="Связанная ячейка 72" xfId="24998"/>
    <cellStyle name="Связанная ячейка 73" xfId="24999"/>
    <cellStyle name="Связанная ячейка 74" xfId="25000"/>
    <cellStyle name="Связанная ячейка 75" xfId="25001"/>
    <cellStyle name="Связанная ячейка 76" xfId="25002"/>
    <cellStyle name="Связанная ячейка 77" xfId="25003"/>
    <cellStyle name="Связанная ячейка 78" xfId="25004"/>
    <cellStyle name="Связанная ячейка 79" xfId="25005"/>
    <cellStyle name="Связанная ячейка 8" xfId="25006"/>
    <cellStyle name="Связанная ячейка 8 2" xfId="25007"/>
    <cellStyle name="Связанная ячейка 8 3" xfId="25008"/>
    <cellStyle name="Связанная ячейка 8 4" xfId="25009"/>
    <cellStyle name="Связанная ячейка 8 5" xfId="25010"/>
    <cellStyle name="Связанная ячейка 80" xfId="25011"/>
    <cellStyle name="Связанная ячейка 81" xfId="25012"/>
    <cellStyle name="Связанная ячейка 82" xfId="25013"/>
    <cellStyle name="Связанная ячейка 83" xfId="25014"/>
    <cellStyle name="Связанная ячейка 84" xfId="25015"/>
    <cellStyle name="Связанная ячейка 85" xfId="25016"/>
    <cellStyle name="Связанная ячейка 86" xfId="25017"/>
    <cellStyle name="Связанная ячейка 87" xfId="25018"/>
    <cellStyle name="Связанная ячейка 88" xfId="25019"/>
    <cellStyle name="Связанная ячейка 89" xfId="25020"/>
    <cellStyle name="Связанная ячейка 9" xfId="25021"/>
    <cellStyle name="Связанная ячейка 9 2" xfId="25022"/>
    <cellStyle name="Связанная ячейка 9 3" xfId="25023"/>
    <cellStyle name="Связанная ячейка 9 4" xfId="25024"/>
    <cellStyle name="Связанная ячейка 9 5" xfId="25025"/>
    <cellStyle name="Связанная ячейка 90" xfId="25026"/>
    <cellStyle name="Связанная ячейка 91" xfId="25027"/>
    <cellStyle name="Связанная ячейка 92" xfId="25028"/>
    <cellStyle name="Связанная ячейка 93" xfId="25029"/>
    <cellStyle name="Связанная ячейка 94" xfId="25030"/>
    <cellStyle name="Связанная ячейка 95" xfId="25031"/>
    <cellStyle name="Связанная ячейка 96" xfId="25032"/>
    <cellStyle name="Связанная ячейка 97" xfId="25033"/>
    <cellStyle name="Связанная ячейка 98" xfId="25034"/>
    <cellStyle name="Связанная ячейка 99" xfId="25035"/>
    <cellStyle name="Текст предупреждения" xfId="25036" builtinId="11" customBuiltin="1"/>
    <cellStyle name="Текст предупреждения 10" xfId="25037"/>
    <cellStyle name="Текст предупреждения 100" xfId="25038"/>
    <cellStyle name="Текст предупреждения 101" xfId="25039"/>
    <cellStyle name="Текст предупреждения 102" xfId="25040"/>
    <cellStyle name="Текст предупреждения 103" xfId="25041"/>
    <cellStyle name="Текст предупреждения 104" xfId="25042"/>
    <cellStyle name="Текст предупреждения 105" xfId="25043"/>
    <cellStyle name="Текст предупреждения 106" xfId="25044"/>
    <cellStyle name="Текст предупреждения 107" xfId="25045"/>
    <cellStyle name="Текст предупреждения 108" xfId="25046"/>
    <cellStyle name="Текст предупреждения 109" xfId="25047"/>
    <cellStyle name="Текст предупреждения 11" xfId="25048"/>
    <cellStyle name="Текст предупреждения 110" xfId="25049"/>
    <cellStyle name="Текст предупреждения 111" xfId="25050"/>
    <cellStyle name="Текст предупреждения 112" xfId="25051"/>
    <cellStyle name="Текст предупреждения 113" xfId="25052"/>
    <cellStyle name="Текст предупреждения 12" xfId="25053"/>
    <cellStyle name="Текст предупреждения 13" xfId="25054"/>
    <cellStyle name="Текст предупреждения 14" xfId="25055"/>
    <cellStyle name="Текст предупреждения 15" xfId="25056"/>
    <cellStyle name="Текст предупреждения 16" xfId="25057"/>
    <cellStyle name="Текст предупреждения 17" xfId="25058"/>
    <cellStyle name="Текст предупреждения 18" xfId="25059"/>
    <cellStyle name="Текст предупреждения 19" xfId="25060"/>
    <cellStyle name="Текст предупреждения 2" xfId="25061"/>
    <cellStyle name="Текст предупреждения 2 2" xfId="25062"/>
    <cellStyle name="Текст предупреждения 2 3" xfId="25063"/>
    <cellStyle name="Текст предупреждения 2 4" xfId="25064"/>
    <cellStyle name="Текст предупреждения 2 5" xfId="25065"/>
    <cellStyle name="Текст предупреждения 20" xfId="25066"/>
    <cellStyle name="Текст предупреждения 21" xfId="25067"/>
    <cellStyle name="Текст предупреждения 22" xfId="25068"/>
    <cellStyle name="Текст предупреждения 23" xfId="25069"/>
    <cellStyle name="Текст предупреждения 24" xfId="25070"/>
    <cellStyle name="Текст предупреждения 25" xfId="25071"/>
    <cellStyle name="Текст предупреждения 26" xfId="25072"/>
    <cellStyle name="Текст предупреждения 27" xfId="25073"/>
    <cellStyle name="Текст предупреждения 28" xfId="25074"/>
    <cellStyle name="Текст предупреждения 29" xfId="25075"/>
    <cellStyle name="Текст предупреждения 3" xfId="25076"/>
    <cellStyle name="Текст предупреждения 3 2" xfId="25077"/>
    <cellStyle name="Текст предупреждения 3 3" xfId="25078"/>
    <cellStyle name="Текст предупреждения 3 4" xfId="25079"/>
    <cellStyle name="Текст предупреждения 3 5" xfId="25080"/>
    <cellStyle name="Текст предупреждения 30" xfId="25081"/>
    <cellStyle name="Текст предупреждения 31" xfId="25082"/>
    <cellStyle name="Текст предупреждения 32" xfId="25083"/>
    <cellStyle name="Текст предупреждения 33" xfId="25084"/>
    <cellStyle name="Текст предупреждения 34" xfId="25085"/>
    <cellStyle name="Текст предупреждения 35" xfId="25086"/>
    <cellStyle name="Текст предупреждения 36" xfId="25087"/>
    <cellStyle name="Текст предупреждения 37" xfId="25088"/>
    <cellStyle name="Текст предупреждения 38" xfId="25089"/>
    <cellStyle name="Текст предупреждения 39" xfId="25090"/>
    <cellStyle name="Текст предупреждения 4" xfId="25091"/>
    <cellStyle name="Текст предупреждения 4 2" xfId="25092"/>
    <cellStyle name="Текст предупреждения 4 3" xfId="25093"/>
    <cellStyle name="Текст предупреждения 4 4" xfId="25094"/>
    <cellStyle name="Текст предупреждения 4 5" xfId="25095"/>
    <cellStyle name="Текст предупреждения 40" xfId="25096"/>
    <cellStyle name="Текст предупреждения 41" xfId="25097"/>
    <cellStyle name="Текст предупреждения 42" xfId="25098"/>
    <cellStyle name="Текст предупреждения 43" xfId="25099"/>
    <cellStyle name="Текст предупреждения 44" xfId="25100"/>
    <cellStyle name="Текст предупреждения 45" xfId="25101"/>
    <cellStyle name="Текст предупреждения 46" xfId="25102"/>
    <cellStyle name="Текст предупреждения 47" xfId="25103"/>
    <cellStyle name="Текст предупреждения 48" xfId="25104"/>
    <cellStyle name="Текст предупреждения 49" xfId="25105"/>
    <cellStyle name="Текст предупреждения 5" xfId="25106"/>
    <cellStyle name="Текст предупреждения 5 2" xfId="25107"/>
    <cellStyle name="Текст предупреждения 5 3" xfId="25108"/>
    <cellStyle name="Текст предупреждения 5 4" xfId="25109"/>
    <cellStyle name="Текст предупреждения 5 5" xfId="25110"/>
    <cellStyle name="Текст предупреждения 50" xfId="25111"/>
    <cellStyle name="Текст предупреждения 51" xfId="25112"/>
    <cellStyle name="Текст предупреждения 52" xfId="25113"/>
    <cellStyle name="Текст предупреждения 53" xfId="25114"/>
    <cellStyle name="Текст предупреждения 54" xfId="25115"/>
    <cellStyle name="Текст предупреждения 55" xfId="25116"/>
    <cellStyle name="Текст предупреждения 56" xfId="25117"/>
    <cellStyle name="Текст предупреждения 57" xfId="25118"/>
    <cellStyle name="Текст предупреждения 58" xfId="25119"/>
    <cellStyle name="Текст предупреждения 59" xfId="25120"/>
    <cellStyle name="Текст предупреждения 6" xfId="25121"/>
    <cellStyle name="Текст предупреждения 6 2" xfId="25122"/>
    <cellStyle name="Текст предупреждения 6 3" xfId="25123"/>
    <cellStyle name="Текст предупреждения 6 4" xfId="25124"/>
    <cellStyle name="Текст предупреждения 6 5" xfId="25125"/>
    <cellStyle name="Текст предупреждения 60" xfId="25126"/>
    <cellStyle name="Текст предупреждения 61" xfId="25127"/>
    <cellStyle name="Текст предупреждения 62" xfId="25128"/>
    <cellStyle name="Текст предупреждения 63" xfId="25129"/>
    <cellStyle name="Текст предупреждения 64" xfId="25130"/>
    <cellStyle name="Текст предупреждения 65" xfId="25131"/>
    <cellStyle name="Текст предупреждения 66" xfId="25132"/>
    <cellStyle name="Текст предупреждения 67" xfId="25133"/>
    <cellStyle name="Текст предупреждения 68" xfId="25134"/>
    <cellStyle name="Текст предупреждения 69" xfId="25135"/>
    <cellStyle name="Текст предупреждения 7" xfId="25136"/>
    <cellStyle name="Текст предупреждения 7 2" xfId="25137"/>
    <cellStyle name="Текст предупреждения 7 3" xfId="25138"/>
    <cellStyle name="Текст предупреждения 7 4" xfId="25139"/>
    <cellStyle name="Текст предупреждения 7 5" xfId="25140"/>
    <cellStyle name="Текст предупреждения 70" xfId="25141"/>
    <cellStyle name="Текст предупреждения 71" xfId="25142"/>
    <cellStyle name="Текст предупреждения 72" xfId="25143"/>
    <cellStyle name="Текст предупреждения 73" xfId="25144"/>
    <cellStyle name="Текст предупреждения 74" xfId="25145"/>
    <cellStyle name="Текст предупреждения 75" xfId="25146"/>
    <cellStyle name="Текст предупреждения 76" xfId="25147"/>
    <cellStyle name="Текст предупреждения 77" xfId="25148"/>
    <cellStyle name="Текст предупреждения 78" xfId="25149"/>
    <cellStyle name="Текст предупреждения 79" xfId="25150"/>
    <cellStyle name="Текст предупреждения 8" xfId="25151"/>
    <cellStyle name="Текст предупреждения 8 2" xfId="25152"/>
    <cellStyle name="Текст предупреждения 8 3" xfId="25153"/>
    <cellStyle name="Текст предупреждения 8 4" xfId="25154"/>
    <cellStyle name="Текст предупреждения 8 5" xfId="25155"/>
    <cellStyle name="Текст предупреждения 80" xfId="25156"/>
    <cellStyle name="Текст предупреждения 81" xfId="25157"/>
    <cellStyle name="Текст предупреждения 82" xfId="25158"/>
    <cellStyle name="Текст предупреждения 83" xfId="25159"/>
    <cellStyle name="Текст предупреждения 84" xfId="25160"/>
    <cellStyle name="Текст предупреждения 85" xfId="25161"/>
    <cellStyle name="Текст предупреждения 86" xfId="25162"/>
    <cellStyle name="Текст предупреждения 87" xfId="25163"/>
    <cellStyle name="Текст предупреждения 88" xfId="25164"/>
    <cellStyle name="Текст предупреждения 89" xfId="25165"/>
    <cellStyle name="Текст предупреждения 9" xfId="25166"/>
    <cellStyle name="Текст предупреждения 9 2" xfId="25167"/>
    <cellStyle name="Текст предупреждения 9 3" xfId="25168"/>
    <cellStyle name="Текст предупреждения 9 4" xfId="25169"/>
    <cellStyle name="Текст предупреждения 9 5" xfId="25170"/>
    <cellStyle name="Текст предупреждения 90" xfId="25171"/>
    <cellStyle name="Текст предупреждения 91" xfId="25172"/>
    <cellStyle name="Текст предупреждения 92" xfId="25173"/>
    <cellStyle name="Текст предупреждения 93" xfId="25174"/>
    <cellStyle name="Текст предупреждения 94" xfId="25175"/>
    <cellStyle name="Текст предупреждения 95" xfId="25176"/>
    <cellStyle name="Текст предупреждения 96" xfId="25177"/>
    <cellStyle name="Текст предупреждения 97" xfId="25178"/>
    <cellStyle name="Текст предупреждения 98" xfId="25179"/>
    <cellStyle name="Текст предупреждения 99" xfId="25180"/>
    <cellStyle name="Финансовый" xfId="25332" builtinId="3"/>
    <cellStyle name="Финансовый 10" xfId="25181"/>
    <cellStyle name="Финансовый 2" xfId="25182"/>
    <cellStyle name="Финансовый 4 2" xfId="25183"/>
    <cellStyle name="Финансовый 4 3" xfId="25184"/>
    <cellStyle name="Финансовый 4 4" xfId="25185"/>
    <cellStyle name="Финансовый 4 5" xfId="25186"/>
    <cellStyle name="Хороший" xfId="25187" builtinId="26" customBuiltin="1"/>
    <cellStyle name="Хороший 10" xfId="25188"/>
    <cellStyle name="Хороший 100" xfId="25189"/>
    <cellStyle name="Хороший 101" xfId="25190"/>
    <cellStyle name="Хороший 102" xfId="25191"/>
    <cellStyle name="Хороший 103" xfId="25192"/>
    <cellStyle name="Хороший 104" xfId="25193"/>
    <cellStyle name="Хороший 105" xfId="25194"/>
    <cellStyle name="Хороший 106" xfId="25195"/>
    <cellStyle name="Хороший 107" xfId="25196"/>
    <cellStyle name="Хороший 108" xfId="25197"/>
    <cellStyle name="Хороший 109" xfId="25198"/>
    <cellStyle name="Хороший 11" xfId="25199"/>
    <cellStyle name="Хороший 110" xfId="25200"/>
    <cellStyle name="Хороший 111" xfId="25201"/>
    <cellStyle name="Хороший 112" xfId="25202"/>
    <cellStyle name="Хороший 113" xfId="25203"/>
    <cellStyle name="Хороший 12" xfId="25204"/>
    <cellStyle name="Хороший 13" xfId="25205"/>
    <cellStyle name="Хороший 14" xfId="25206"/>
    <cellStyle name="Хороший 15" xfId="25207"/>
    <cellStyle name="Хороший 16" xfId="25208"/>
    <cellStyle name="Хороший 17" xfId="25209"/>
    <cellStyle name="Хороший 18" xfId="25210"/>
    <cellStyle name="Хороший 19" xfId="25211"/>
    <cellStyle name="Хороший 2" xfId="25212"/>
    <cellStyle name="Хороший 2 2" xfId="25213"/>
    <cellStyle name="Хороший 2 3" xfId="25214"/>
    <cellStyle name="Хороший 2 4" xfId="25215"/>
    <cellStyle name="Хороший 2 5" xfId="25216"/>
    <cellStyle name="Хороший 20" xfId="25217"/>
    <cellStyle name="Хороший 21" xfId="25218"/>
    <cellStyle name="Хороший 22" xfId="25219"/>
    <cellStyle name="Хороший 23" xfId="25220"/>
    <cellStyle name="Хороший 24" xfId="25221"/>
    <cellStyle name="Хороший 25" xfId="25222"/>
    <cellStyle name="Хороший 26" xfId="25223"/>
    <cellStyle name="Хороший 27" xfId="25224"/>
    <cellStyle name="Хороший 28" xfId="25225"/>
    <cellStyle name="Хороший 29" xfId="25226"/>
    <cellStyle name="Хороший 3" xfId="25227"/>
    <cellStyle name="Хороший 3 2" xfId="25228"/>
    <cellStyle name="Хороший 3 3" xfId="25229"/>
    <cellStyle name="Хороший 3 4" xfId="25230"/>
    <cellStyle name="Хороший 3 5" xfId="25231"/>
    <cellStyle name="Хороший 30" xfId="25232"/>
    <cellStyle name="Хороший 31" xfId="25233"/>
    <cellStyle name="Хороший 32" xfId="25234"/>
    <cellStyle name="Хороший 33" xfId="25235"/>
    <cellStyle name="Хороший 34" xfId="25236"/>
    <cellStyle name="Хороший 35" xfId="25237"/>
    <cellStyle name="Хороший 36" xfId="25238"/>
    <cellStyle name="Хороший 37" xfId="25239"/>
    <cellStyle name="Хороший 38" xfId="25240"/>
    <cellStyle name="Хороший 39" xfId="25241"/>
    <cellStyle name="Хороший 4" xfId="25242"/>
    <cellStyle name="Хороший 4 2" xfId="25243"/>
    <cellStyle name="Хороший 4 3" xfId="25244"/>
    <cellStyle name="Хороший 4 4" xfId="25245"/>
    <cellStyle name="Хороший 4 5" xfId="25246"/>
    <cellStyle name="Хороший 40" xfId="25247"/>
    <cellStyle name="Хороший 41" xfId="25248"/>
    <cellStyle name="Хороший 42" xfId="25249"/>
    <cellStyle name="Хороший 43" xfId="25250"/>
    <cellStyle name="Хороший 44" xfId="25251"/>
    <cellStyle name="Хороший 45" xfId="25252"/>
    <cellStyle name="Хороший 46" xfId="25253"/>
    <cellStyle name="Хороший 47" xfId="25254"/>
    <cellStyle name="Хороший 48" xfId="25255"/>
    <cellStyle name="Хороший 49" xfId="25256"/>
    <cellStyle name="Хороший 5" xfId="25257"/>
    <cellStyle name="Хороший 5 2" xfId="25258"/>
    <cellStyle name="Хороший 5 3" xfId="25259"/>
    <cellStyle name="Хороший 5 4" xfId="25260"/>
    <cellStyle name="Хороший 5 5" xfId="25261"/>
    <cellStyle name="Хороший 50" xfId="25262"/>
    <cellStyle name="Хороший 51" xfId="25263"/>
    <cellStyle name="Хороший 52" xfId="25264"/>
    <cellStyle name="Хороший 53" xfId="25265"/>
    <cellStyle name="Хороший 54" xfId="25266"/>
    <cellStyle name="Хороший 55" xfId="25267"/>
    <cellStyle name="Хороший 56" xfId="25268"/>
    <cellStyle name="Хороший 57" xfId="25269"/>
    <cellStyle name="Хороший 58" xfId="25270"/>
    <cellStyle name="Хороший 59" xfId="25271"/>
    <cellStyle name="Хороший 6" xfId="25272"/>
    <cellStyle name="Хороший 6 2" xfId="25273"/>
    <cellStyle name="Хороший 6 3" xfId="25274"/>
    <cellStyle name="Хороший 6 4" xfId="25275"/>
    <cellStyle name="Хороший 6 5" xfId="25276"/>
    <cellStyle name="Хороший 60" xfId="25277"/>
    <cellStyle name="Хороший 61" xfId="25278"/>
    <cellStyle name="Хороший 62" xfId="25279"/>
    <cellStyle name="Хороший 63" xfId="25280"/>
    <cellStyle name="Хороший 64" xfId="25281"/>
    <cellStyle name="Хороший 65" xfId="25282"/>
    <cellStyle name="Хороший 66" xfId="25283"/>
    <cellStyle name="Хороший 67" xfId="25284"/>
    <cellStyle name="Хороший 68" xfId="25285"/>
    <cellStyle name="Хороший 69" xfId="25286"/>
    <cellStyle name="Хороший 7" xfId="25287"/>
    <cellStyle name="Хороший 7 2" xfId="25288"/>
    <cellStyle name="Хороший 7 3" xfId="25289"/>
    <cellStyle name="Хороший 7 4" xfId="25290"/>
    <cellStyle name="Хороший 7 5" xfId="25291"/>
    <cellStyle name="Хороший 70" xfId="25292"/>
    <cellStyle name="Хороший 71" xfId="25293"/>
    <cellStyle name="Хороший 72" xfId="25294"/>
    <cellStyle name="Хороший 73" xfId="25295"/>
    <cellStyle name="Хороший 74" xfId="25296"/>
    <cellStyle name="Хороший 75" xfId="25297"/>
    <cellStyle name="Хороший 76" xfId="25298"/>
    <cellStyle name="Хороший 77" xfId="25299"/>
    <cellStyle name="Хороший 78" xfId="25300"/>
    <cellStyle name="Хороший 79" xfId="25301"/>
    <cellStyle name="Хороший 8" xfId="25302"/>
    <cellStyle name="Хороший 8 2" xfId="25303"/>
    <cellStyle name="Хороший 8 3" xfId="25304"/>
    <cellStyle name="Хороший 8 4" xfId="25305"/>
    <cellStyle name="Хороший 8 5" xfId="25306"/>
    <cellStyle name="Хороший 80" xfId="25307"/>
    <cellStyle name="Хороший 81" xfId="25308"/>
    <cellStyle name="Хороший 82" xfId="25309"/>
    <cellStyle name="Хороший 83" xfId="25310"/>
    <cellStyle name="Хороший 84" xfId="25311"/>
    <cellStyle name="Хороший 85" xfId="25312"/>
    <cellStyle name="Хороший 86" xfId="25313"/>
    <cellStyle name="Хороший 87" xfId="25314"/>
    <cellStyle name="Хороший 88" xfId="25315"/>
    <cellStyle name="Хороший 89" xfId="25316"/>
    <cellStyle name="Хороший 9" xfId="25317"/>
    <cellStyle name="Хороший 9 2" xfId="25318"/>
    <cellStyle name="Хороший 9 3" xfId="25319"/>
    <cellStyle name="Хороший 9 4" xfId="25320"/>
    <cellStyle name="Хороший 9 5" xfId="25321"/>
    <cellStyle name="Хороший 90" xfId="25322"/>
    <cellStyle name="Хороший 91" xfId="25323"/>
    <cellStyle name="Хороший 92" xfId="25324"/>
    <cellStyle name="Хороший 93" xfId="25325"/>
    <cellStyle name="Хороший 94" xfId="25326"/>
    <cellStyle name="Хороший 95" xfId="25327"/>
    <cellStyle name="Хороший 96" xfId="25328"/>
    <cellStyle name="Хороший 97" xfId="25329"/>
    <cellStyle name="Хороший 98" xfId="25330"/>
    <cellStyle name="Хороший 99" xfId="25331"/>
  </cellStyles>
  <dxfs count="0"/>
  <tableStyles count="0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6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9"/>
  <sheetViews>
    <sheetView tabSelected="1" zoomScale="90" zoomScaleNormal="9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T1" sqref="T1:U1048576"/>
    </sheetView>
  </sheetViews>
  <sheetFormatPr defaultRowHeight="13.5" customHeight="1"/>
  <cols>
    <col min="1" max="1" width="18.140625" style="1" customWidth="1"/>
    <col min="2" max="3" width="15.140625" style="1" customWidth="1"/>
    <col min="4" max="4" width="10.7109375" style="1" customWidth="1"/>
    <col min="5" max="6" width="14.7109375" style="1" customWidth="1"/>
    <col min="7" max="7" width="10.7109375" style="1" customWidth="1"/>
    <col min="8" max="8" width="13.7109375" style="1" customWidth="1"/>
    <col min="9" max="9" width="14.7109375" style="1" customWidth="1"/>
    <col min="10" max="10" width="10.7109375" style="1" customWidth="1"/>
    <col min="11" max="12" width="14.140625" style="1" customWidth="1"/>
    <col min="13" max="13" width="11.140625" style="1" customWidth="1"/>
    <col min="14" max="15" width="13.85546875" style="1" customWidth="1"/>
    <col min="16" max="16" width="9.85546875" style="1" customWidth="1"/>
    <col min="17" max="18" width="12.7109375" style="1" customWidth="1"/>
    <col min="19" max="19" width="9.28515625" style="1" customWidth="1"/>
    <col min="20" max="21" width="12.42578125" style="1" customWidth="1"/>
    <col min="22" max="22" width="9.5703125" style="1" customWidth="1"/>
    <col min="23" max="23" width="13.28515625" style="1" customWidth="1"/>
    <col min="24" max="24" width="14.140625" style="1" customWidth="1"/>
    <col min="25" max="25" width="10.85546875" style="1" customWidth="1"/>
    <col min="26" max="26" width="20" style="15" customWidth="1"/>
    <col min="27" max="27" width="19.140625" style="15" customWidth="1"/>
    <col min="28" max="28" width="22.140625" style="15" customWidth="1"/>
    <col min="29" max="29" width="19" style="15" customWidth="1"/>
    <col min="30" max="30" width="5.140625" style="16" customWidth="1"/>
    <col min="31" max="31" width="22.140625" style="16" customWidth="1"/>
    <col min="32" max="32" width="17.140625" style="16" customWidth="1"/>
    <col min="33" max="33" width="22" style="16" customWidth="1"/>
    <col min="34" max="35" width="20.140625" style="16" customWidth="1"/>
    <col min="36" max="36" width="16.28515625" style="16" customWidth="1"/>
    <col min="37" max="37" width="13.85546875" style="16" customWidth="1"/>
    <col min="38" max="38" width="15.7109375" style="16" customWidth="1"/>
    <col min="39" max="39" width="13.42578125" style="16" customWidth="1"/>
    <col min="40" max="16384" width="9.140625" style="16"/>
  </cols>
  <sheetData>
    <row r="1" spans="1:43" ht="20.25" customHeight="1">
      <c r="A1" s="190" t="s">
        <v>457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43" s="18" customFormat="1" ht="15.75" customHeight="1">
      <c r="A2" s="191"/>
      <c r="B2" s="177" t="s">
        <v>178</v>
      </c>
      <c r="C2" s="178"/>
      <c r="D2" s="179"/>
      <c r="E2" s="177" t="s">
        <v>179</v>
      </c>
      <c r="F2" s="178"/>
      <c r="G2" s="179"/>
      <c r="H2" s="177" t="s">
        <v>175</v>
      </c>
      <c r="I2" s="178"/>
      <c r="J2" s="179"/>
      <c r="K2" s="177" t="s">
        <v>176</v>
      </c>
      <c r="L2" s="178"/>
      <c r="M2" s="179"/>
      <c r="N2" s="177" t="s">
        <v>392</v>
      </c>
      <c r="O2" s="178"/>
      <c r="P2" s="179"/>
      <c r="Q2" s="177" t="s">
        <v>395</v>
      </c>
      <c r="R2" s="178"/>
      <c r="S2" s="179"/>
      <c r="T2" s="177" t="s">
        <v>442</v>
      </c>
      <c r="U2" s="178"/>
      <c r="V2" s="179"/>
      <c r="W2" s="177" t="s">
        <v>459</v>
      </c>
      <c r="X2" s="178"/>
      <c r="Y2" s="179"/>
      <c r="Z2" s="17"/>
      <c r="AA2" s="17"/>
      <c r="AB2" s="17"/>
      <c r="AC2" s="17"/>
    </row>
    <row r="3" spans="1:43" s="18" customFormat="1" ht="36.75" customHeight="1">
      <c r="A3" s="192"/>
      <c r="B3" s="180"/>
      <c r="C3" s="181"/>
      <c r="D3" s="182"/>
      <c r="E3" s="180"/>
      <c r="F3" s="181"/>
      <c r="G3" s="182"/>
      <c r="H3" s="180"/>
      <c r="I3" s="181"/>
      <c r="J3" s="182"/>
      <c r="K3" s="180"/>
      <c r="L3" s="181"/>
      <c r="M3" s="182"/>
      <c r="N3" s="180"/>
      <c r="O3" s="181"/>
      <c r="P3" s="182"/>
      <c r="Q3" s="180"/>
      <c r="R3" s="181"/>
      <c r="S3" s="182"/>
      <c r="T3" s="180"/>
      <c r="U3" s="181"/>
      <c r="V3" s="182"/>
      <c r="W3" s="180"/>
      <c r="X3" s="181"/>
      <c r="Y3" s="182"/>
      <c r="Z3" s="17"/>
      <c r="AA3" s="17"/>
      <c r="AB3" s="17"/>
      <c r="AC3" s="17"/>
    </row>
    <row r="4" spans="1:43" s="18" customFormat="1" ht="15.75" customHeight="1">
      <c r="A4" s="193"/>
      <c r="B4" s="12" t="s">
        <v>180</v>
      </c>
      <c r="C4" s="12" t="s">
        <v>181</v>
      </c>
      <c r="D4" s="12" t="s">
        <v>182</v>
      </c>
      <c r="E4" s="12" t="s">
        <v>180</v>
      </c>
      <c r="F4" s="12" t="s">
        <v>181</v>
      </c>
      <c r="G4" s="12" t="s">
        <v>182</v>
      </c>
      <c r="H4" s="12" t="s">
        <v>180</v>
      </c>
      <c r="I4" s="12" t="s">
        <v>181</v>
      </c>
      <c r="J4" s="12" t="s">
        <v>182</v>
      </c>
      <c r="K4" s="12" t="s">
        <v>180</v>
      </c>
      <c r="L4" s="12" t="s">
        <v>181</v>
      </c>
      <c r="M4" s="12" t="s">
        <v>182</v>
      </c>
      <c r="N4" s="12" t="s">
        <v>180</v>
      </c>
      <c r="O4" s="12" t="s">
        <v>181</v>
      </c>
      <c r="P4" s="12" t="s">
        <v>182</v>
      </c>
      <c r="Q4" s="12" t="s">
        <v>180</v>
      </c>
      <c r="R4" s="12" t="s">
        <v>181</v>
      </c>
      <c r="S4" s="12" t="s">
        <v>182</v>
      </c>
      <c r="T4" s="12" t="s">
        <v>180</v>
      </c>
      <c r="U4" s="12" t="s">
        <v>181</v>
      </c>
      <c r="V4" s="12" t="s">
        <v>182</v>
      </c>
      <c r="W4" s="12" t="s">
        <v>180</v>
      </c>
      <c r="X4" s="12" t="s">
        <v>181</v>
      </c>
      <c r="Y4" s="12" t="s">
        <v>182</v>
      </c>
      <c r="Z4" s="17"/>
      <c r="AA4" s="17"/>
      <c r="AB4" s="17"/>
      <c r="AC4" s="17"/>
    </row>
    <row r="5" spans="1:43" s="18" customFormat="1" ht="15.75" customHeight="1">
      <c r="A5" s="191"/>
      <c r="B5" s="177"/>
      <c r="C5" s="178"/>
      <c r="D5" s="179"/>
      <c r="E5" s="177" t="s">
        <v>240</v>
      </c>
      <c r="F5" s="178"/>
      <c r="G5" s="179"/>
      <c r="H5" s="183" t="s">
        <v>200</v>
      </c>
      <c r="I5" s="184"/>
      <c r="J5" s="185"/>
      <c r="K5" s="183" t="s">
        <v>201</v>
      </c>
      <c r="L5" s="184"/>
      <c r="M5" s="185"/>
      <c r="N5" s="183" t="s">
        <v>393</v>
      </c>
      <c r="O5" s="184"/>
      <c r="P5" s="185"/>
      <c r="Q5" s="183" t="s">
        <v>394</v>
      </c>
      <c r="R5" s="184"/>
      <c r="S5" s="185"/>
      <c r="T5" s="183" t="s">
        <v>443</v>
      </c>
      <c r="U5" s="184"/>
      <c r="V5" s="185"/>
      <c r="W5" s="183" t="s">
        <v>447</v>
      </c>
      <c r="X5" s="184"/>
      <c r="Y5" s="185"/>
      <c r="Z5" s="17"/>
      <c r="AA5" s="17"/>
      <c r="AB5" s="17"/>
      <c r="AC5" s="17"/>
    </row>
    <row r="6" spans="1:43" s="20" customFormat="1" ht="15.75" customHeight="1">
      <c r="A6" s="193"/>
      <c r="B6" s="180"/>
      <c r="C6" s="181"/>
      <c r="D6" s="182"/>
      <c r="E6" s="180"/>
      <c r="F6" s="181"/>
      <c r="G6" s="182"/>
      <c r="H6" s="187" t="s">
        <v>299</v>
      </c>
      <c r="I6" s="188"/>
      <c r="J6" s="189"/>
      <c r="K6" s="187" t="s">
        <v>300</v>
      </c>
      <c r="L6" s="188"/>
      <c r="M6" s="189"/>
      <c r="N6" s="187" t="s">
        <v>419</v>
      </c>
      <c r="O6" s="188"/>
      <c r="P6" s="189"/>
      <c r="Q6" s="187" t="s">
        <v>410</v>
      </c>
      <c r="R6" s="188"/>
      <c r="S6" s="189"/>
      <c r="T6" s="187" t="s">
        <v>410</v>
      </c>
      <c r="U6" s="188"/>
      <c r="V6" s="189"/>
      <c r="W6" s="186" t="s">
        <v>454</v>
      </c>
      <c r="X6" s="186"/>
      <c r="Y6" s="186"/>
      <c r="Z6" s="19"/>
      <c r="AA6" s="19"/>
      <c r="AB6" s="19"/>
      <c r="AC6" s="19"/>
    </row>
    <row r="7" spans="1:43" ht="13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43" s="24" customFormat="1" ht="12.75">
      <c r="A8" s="22" t="s">
        <v>160</v>
      </c>
      <c r="B8" s="23">
        <f>B9+B10</f>
        <v>11536998.426360002</v>
      </c>
      <c r="C8" s="23">
        <f>C9+C10</f>
        <v>11380432.871340001</v>
      </c>
      <c r="D8" s="23">
        <f t="shared" ref="D8:D39" si="0">C8/B8*100</f>
        <v>98.642926442095401</v>
      </c>
      <c r="E8" s="23">
        <f>E9+E10</f>
        <v>1897399.2636600002</v>
      </c>
      <c r="F8" s="23">
        <f>F9+F10</f>
        <v>1897399.2636600002</v>
      </c>
      <c r="G8" s="23">
        <f>F8/E8*100</f>
        <v>100</v>
      </c>
      <c r="H8" s="23">
        <f>H9+H10</f>
        <v>1148467.9000000001</v>
      </c>
      <c r="I8" s="23">
        <f>I9+I10</f>
        <v>1148467.9000000001</v>
      </c>
      <c r="J8" s="23">
        <f>I8/H8*100</f>
        <v>100</v>
      </c>
      <c r="K8" s="23">
        <f>K9+K10</f>
        <v>717545.39139</v>
      </c>
      <c r="L8" s="23">
        <f>L9+L10</f>
        <v>717545.39139</v>
      </c>
      <c r="M8" s="23">
        <f>L8/K8*100</f>
        <v>100</v>
      </c>
      <c r="N8" s="23">
        <f>N9+N10</f>
        <v>1000</v>
      </c>
      <c r="O8" s="23">
        <f>O9+O10</f>
        <v>1000</v>
      </c>
      <c r="P8" s="23">
        <f>O8/N8*100</f>
        <v>100</v>
      </c>
      <c r="Q8" s="23">
        <f>Q9+Q10</f>
        <v>24829.523270000002</v>
      </c>
      <c r="R8" s="23">
        <f>R9+R10</f>
        <v>24829.523270000002</v>
      </c>
      <c r="S8" s="23">
        <f>R8/Q8*100</f>
        <v>100</v>
      </c>
      <c r="T8" s="23">
        <f>T9+T10</f>
        <v>1306.4489999999998</v>
      </c>
      <c r="U8" s="23">
        <f>U9+U10</f>
        <v>1306.4489999999998</v>
      </c>
      <c r="V8" s="23">
        <f>U8/T8*100</f>
        <v>100</v>
      </c>
      <c r="W8" s="23">
        <f>W9+W10</f>
        <v>4250</v>
      </c>
      <c r="X8" s="23">
        <f>X9+X10</f>
        <v>4250</v>
      </c>
      <c r="Y8" s="23">
        <f>X8/W8*100</f>
        <v>100</v>
      </c>
      <c r="Z8" s="16"/>
      <c r="AA8" s="16"/>
      <c r="AB8" s="16"/>
      <c r="AC8" s="16"/>
      <c r="AD8" s="16"/>
      <c r="AE8" s="16"/>
      <c r="AF8" s="16"/>
      <c r="AG8" s="16"/>
      <c r="AH8" s="16"/>
    </row>
    <row r="9" spans="1:43" s="24" customFormat="1" ht="12.75">
      <c r="A9" s="22" t="s">
        <v>162</v>
      </c>
      <c r="B9" s="23">
        <f>B12+B15+B18+B21+B24+B27+B30+B33+B36+B39+B42+B45+B48+B51</f>
        <v>10350194.162130002</v>
      </c>
      <c r="C9" s="23">
        <f>C12+C15+C18+C21+C24+C27+C30+C33+C36+C39+C42+C45+C48+C51</f>
        <v>10225624.064920001</v>
      </c>
      <c r="D9" s="23">
        <f t="shared" si="0"/>
        <v>98.796446759754645</v>
      </c>
      <c r="E9" s="23">
        <f>E12+E15+E18+E21+E24+E27+E30+E33+E36+E39+E42+E45+E48+E51</f>
        <v>1893149.2636600002</v>
      </c>
      <c r="F9" s="23">
        <f>F12+F15+F18+F21+F24+F27+F30+F33+F36+F39+F42+F45+F48+F51</f>
        <v>1893149.2636600002</v>
      </c>
      <c r="G9" s="23">
        <f>F9/E9*100</f>
        <v>100</v>
      </c>
      <c r="H9" s="23">
        <f>H12+H15+H18+H21+H24+H27+H30+H33+H36+H39+H42+H45+H48+H51</f>
        <v>1148467.9000000001</v>
      </c>
      <c r="I9" s="23">
        <f>I12+I15+I18+I21+I24+I27+I30+I33+I36+I39+I42+I45+I48+I51</f>
        <v>1148467.9000000001</v>
      </c>
      <c r="J9" s="23">
        <f>I9/H9*100</f>
        <v>100</v>
      </c>
      <c r="K9" s="23">
        <f>K12+K15+K18+K21+K24+K27+K30+K33+K36+K39+K42+K45+K48+K51</f>
        <v>717545.39139</v>
      </c>
      <c r="L9" s="23">
        <f>L12+L15+L18+L21+L24+L27+L30+L33+L36+L39+L42+L45+L48+L51</f>
        <v>717545.39139</v>
      </c>
      <c r="M9" s="23">
        <f>L9/K9*100</f>
        <v>100</v>
      </c>
      <c r="N9" s="23">
        <f>N12+N15+N18+N21+N24+N27+N30+N33+N36+N39+N42+N45+N48+N51</f>
        <v>1000</v>
      </c>
      <c r="O9" s="23">
        <f>O12+O15+O18+O21+O24+O27+O30+O33+O36+O39+O42+O45+O48+O51</f>
        <v>1000</v>
      </c>
      <c r="P9" s="23">
        <f>O9/N9*100</f>
        <v>100</v>
      </c>
      <c r="Q9" s="23">
        <f>Q12+Q15+Q18+Q21+Q24+Q27+Q30+Q33+Q36+Q39+Q42+Q45+Q48+Q51</f>
        <v>24829.523270000002</v>
      </c>
      <c r="R9" s="23">
        <f>R12+R15+R18+R21+R24+R27+R30+R33+R36+R39+R42+R45+R48+R51</f>
        <v>24829.523270000002</v>
      </c>
      <c r="S9" s="23">
        <f>R9/Q9*100</f>
        <v>100</v>
      </c>
      <c r="T9" s="23">
        <f>T12+T15+T18+T21+T24+T27+T30+T33+T36+T39+T42+T45+T48+T51</f>
        <v>1306.4489999999998</v>
      </c>
      <c r="U9" s="23">
        <f>U12+U15+U18+U21+U24+U27+U30+U33+U36+U39+U42+U45+U48+U51</f>
        <v>1306.4489999999998</v>
      </c>
      <c r="V9" s="23">
        <f>U9/T9*100</f>
        <v>100</v>
      </c>
      <c r="W9" s="23">
        <f>W12+W15+W18+W21+W24+W27+W30+W33+W36+W39+W42+W45+W48+W51</f>
        <v>0</v>
      </c>
      <c r="X9" s="23">
        <f>X12+X15+X18+X21+X24+X27+X30+X33+X36+X39+X42+X45+X48+X51</f>
        <v>0</v>
      </c>
      <c r="Y9" s="23" t="e">
        <f>X9/W9*100</f>
        <v>#DIV/0!</v>
      </c>
      <c r="Z9" s="16"/>
      <c r="AA9" s="16"/>
      <c r="AB9" s="16"/>
      <c r="AC9" s="16"/>
      <c r="AD9" s="16"/>
      <c r="AE9" s="16"/>
      <c r="AF9" s="16"/>
      <c r="AG9" s="16"/>
      <c r="AH9" s="16"/>
    </row>
    <row r="10" spans="1:43" s="24" customFormat="1" ht="12.75">
      <c r="A10" s="22" t="s">
        <v>163</v>
      </c>
      <c r="B10" s="23">
        <f>B13+B16+B19+B22+B25+B28+B31+B34+B37+B40+B43+B46+B49+B52</f>
        <v>1186804.2642300001</v>
      </c>
      <c r="C10" s="23">
        <f>C13+C16+C19+C22+C25+C28+C31+C34+C37+C40+C43+C46+C49+C52</f>
        <v>1154808.8064200003</v>
      </c>
      <c r="D10" s="23">
        <f t="shared" si="0"/>
        <v>97.304066156961568</v>
      </c>
      <c r="E10" s="23">
        <f>E13+E16+E19+E22+E25+E28+E31+E34+E37+E40+E43+E46+E49+E52</f>
        <v>4250</v>
      </c>
      <c r="F10" s="23">
        <f>F13+F16+F19+F22+F25+F28+F31+F34+F37+F40+F43+F46+F49+F52</f>
        <v>4250</v>
      </c>
      <c r="G10" s="23"/>
      <c r="H10" s="23">
        <f>H13+H16+H19+H22+H25+H28+H31+H34+H37+H40+H43+H46+H49+H52</f>
        <v>0</v>
      </c>
      <c r="I10" s="23">
        <f>I13+I16+I19+I22+I25+I28+I31+I34+I37+I40+I43+I46+I49+I52</f>
        <v>0</v>
      </c>
      <c r="J10" s="23"/>
      <c r="K10" s="23">
        <f>K13+K16+K19+K22+K25+K28+K31+K34+K37+K40+K43+K46+K49+K52</f>
        <v>0</v>
      </c>
      <c r="L10" s="23">
        <f>L13+L16+L19+L22+L25+L28+L31+L34+L37+L40+L43+L46+L49+L52</f>
        <v>0</v>
      </c>
      <c r="M10" s="23"/>
      <c r="N10" s="23">
        <f>N13+N16+N19+N22+N25+N28+N31+N34+N37+N40+N43+N46+N49+N52</f>
        <v>0</v>
      </c>
      <c r="O10" s="23">
        <f>O13+O16+O19+O22+O25+O28+O31+O34+O37+O40+O43+O46+O49+O52</f>
        <v>0</v>
      </c>
      <c r="P10" s="23"/>
      <c r="Q10" s="23">
        <f>Q13+Q16+Q19+Q22+Q25+Q28+Q31+Q34+Q37+Q40+Q43+Q46+Q49+Q52</f>
        <v>0</v>
      </c>
      <c r="R10" s="23">
        <f>R13+R16+R19+R22+R25+R28+R31+R34+R37+R40+R43+R46+R49+R52</f>
        <v>0</v>
      </c>
      <c r="S10" s="23"/>
      <c r="T10" s="23">
        <f>T13+T16+T19+T22+T25+T28+T31+T34+T37+T40+T43+T46+T49+T52</f>
        <v>0</v>
      </c>
      <c r="U10" s="23">
        <f>U13+U16+U19+U22+U25+U28+U31+U34+U37+U40+U43+U46+U49+U52</f>
        <v>0</v>
      </c>
      <c r="V10" s="23"/>
      <c r="W10" s="23">
        <f>W13+W16+W19+W22+W25+W28+W31+W34+W37+W40+W43+W46+W49+W52</f>
        <v>4250</v>
      </c>
      <c r="X10" s="23">
        <f>X13+X16+X19+X22+X25+X28+X31+X34+X37+X40+X43+X46+X49+X52</f>
        <v>4250</v>
      </c>
      <c r="Y10" s="23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3" s="24" customFormat="1" ht="12.75">
      <c r="A11" s="22" t="s">
        <v>142</v>
      </c>
      <c r="B11" s="23">
        <f>B12+B13</f>
        <v>633807.50959999999</v>
      </c>
      <c r="C11" s="23">
        <f>C12+C13</f>
        <v>606359.79920000001</v>
      </c>
      <c r="D11" s="23">
        <f t="shared" si="0"/>
        <v>95.669393311965905</v>
      </c>
      <c r="E11" s="23">
        <f>E12+E13</f>
        <v>90456.787860000011</v>
      </c>
      <c r="F11" s="23">
        <f>F12+F13</f>
        <v>90456.787860000011</v>
      </c>
      <c r="G11" s="23">
        <f>F11/E11*100</f>
        <v>100</v>
      </c>
      <c r="H11" s="23">
        <f>H12+H13</f>
        <v>67832.2</v>
      </c>
      <c r="I11" s="23">
        <f>I12+I13</f>
        <v>67832.2</v>
      </c>
      <c r="J11" s="23">
        <f>I11/H11*100</f>
        <v>100</v>
      </c>
      <c r="K11" s="23">
        <f>K12+K13</f>
        <v>21428.400000000001</v>
      </c>
      <c r="L11" s="23">
        <f>L12+L13</f>
        <v>21428.400000000001</v>
      </c>
      <c r="M11" s="23">
        <f>L11/K11*100</f>
        <v>100</v>
      </c>
      <c r="N11" s="23">
        <f>N12+N13</f>
        <v>0</v>
      </c>
      <c r="O11" s="23">
        <f>O12+O13</f>
        <v>0</v>
      </c>
      <c r="P11" s="23"/>
      <c r="Q11" s="23">
        <f>Q12+Q13</f>
        <v>1196.18786</v>
      </c>
      <c r="R11" s="23">
        <f>R12+R13</f>
        <v>1196.18786</v>
      </c>
      <c r="S11" s="23">
        <f>R11/Q11*100</f>
        <v>100</v>
      </c>
      <c r="T11" s="23">
        <f>T12+T13</f>
        <v>0</v>
      </c>
      <c r="U11" s="23">
        <f>U12+U13</f>
        <v>0</v>
      </c>
      <c r="V11" s="23" t="e">
        <f>U11/T11*100</f>
        <v>#DIV/0!</v>
      </c>
      <c r="W11" s="23">
        <f>W12+W13</f>
        <v>0</v>
      </c>
      <c r="X11" s="23">
        <f>X12+X13</f>
        <v>0</v>
      </c>
      <c r="Y11" s="23" t="e">
        <f>X11/W11*100</f>
        <v>#DIV/0!</v>
      </c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43" ht="12.75">
      <c r="A12" s="21" t="s">
        <v>128</v>
      </c>
      <c r="B12" s="6">
        <f>E12+'субсидии '!B13+субвенции!B12+' иные '!B13</f>
        <v>617797.08459999994</v>
      </c>
      <c r="C12" s="6">
        <f>F12+'субсидии '!C13+субвенции!C12+' иные '!C13</f>
        <v>590349.37436999998</v>
      </c>
      <c r="D12" s="6">
        <f t="shared" si="0"/>
        <v>95.557164170211109</v>
      </c>
      <c r="E12" s="6">
        <f>H12+K12+N12+Q12+T12</f>
        <v>90456.787860000011</v>
      </c>
      <c r="F12" s="6">
        <f>I12+L12+O12+R12+U12</f>
        <v>90456.787860000011</v>
      </c>
      <c r="G12" s="6">
        <f>F12/E12*100</f>
        <v>100</v>
      </c>
      <c r="H12" s="6">
        <v>67832.2</v>
      </c>
      <c r="I12" s="6">
        <v>67832.2</v>
      </c>
      <c r="J12" s="6">
        <f>I12/H12*100</f>
        <v>100</v>
      </c>
      <c r="K12" s="6">
        <v>21428.400000000001</v>
      </c>
      <c r="L12" s="6">
        <v>21428.400000000001</v>
      </c>
      <c r="M12" s="6">
        <f>L12/K12*100</f>
        <v>100</v>
      </c>
      <c r="N12" s="6"/>
      <c r="O12" s="6"/>
      <c r="P12" s="6"/>
      <c r="Q12" s="152">
        <v>1196.18786</v>
      </c>
      <c r="R12" s="6">
        <v>1196.18786</v>
      </c>
      <c r="S12" s="6">
        <f>R12/Q12*100</f>
        <v>100</v>
      </c>
      <c r="T12" s="152"/>
      <c r="U12" s="6"/>
      <c r="V12" s="6" t="e">
        <f>U12/T12*100</f>
        <v>#DIV/0!</v>
      </c>
      <c r="W12" s="152"/>
      <c r="X12" s="6"/>
      <c r="Y12" s="6" t="e">
        <f>X12/W12*100</f>
        <v>#DIV/0!</v>
      </c>
      <c r="AD12" s="15"/>
      <c r="AE12" s="15"/>
      <c r="AF12" s="15"/>
      <c r="AG12" s="15"/>
      <c r="AH12" s="15"/>
    </row>
    <row r="13" spans="1:43" s="24" customFormat="1" ht="12.75">
      <c r="A13" s="22" t="s">
        <v>158</v>
      </c>
      <c r="B13" s="23">
        <f>E13+'субсидии '!B14+субвенции!B13+' иные '!B14</f>
        <v>16010.424999999999</v>
      </c>
      <c r="C13" s="23">
        <f>F13+'субсидии '!C14+субвенции!C13+' иные '!C14</f>
        <v>16010.42483</v>
      </c>
      <c r="D13" s="23">
        <f t="shared" si="0"/>
        <v>99.999998938191837</v>
      </c>
      <c r="E13" s="23">
        <f>H13+K13</f>
        <v>0</v>
      </c>
      <c r="F13" s="23">
        <f>I13+L13</f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15"/>
      <c r="AA13" s="15"/>
      <c r="AB13" s="15"/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24" customFormat="1" ht="12.75">
      <c r="A14" s="22" t="s">
        <v>143</v>
      </c>
      <c r="B14" s="23">
        <f>B15+B16</f>
        <v>860619.61442000023</v>
      </c>
      <c r="C14" s="23">
        <f>C15+C16</f>
        <v>852116.23369000026</v>
      </c>
      <c r="D14" s="23">
        <f t="shared" si="0"/>
        <v>99.011946673359205</v>
      </c>
      <c r="E14" s="23">
        <f>E15+E16</f>
        <v>189926.27477999998</v>
      </c>
      <c r="F14" s="23">
        <f>F15+F16</f>
        <v>189926.27477999998</v>
      </c>
      <c r="G14" s="23">
        <f>F14/E14*100</f>
        <v>100</v>
      </c>
      <c r="H14" s="23">
        <f>H15+H16</f>
        <v>160926</v>
      </c>
      <c r="I14" s="23">
        <f>I15+I16</f>
        <v>160926</v>
      </c>
      <c r="J14" s="23">
        <f>I14/H14*100</f>
        <v>100</v>
      </c>
      <c r="K14" s="23">
        <f>K15+K16</f>
        <v>26802.971000000001</v>
      </c>
      <c r="L14" s="23">
        <f>L15+L16</f>
        <v>26802.971000000001</v>
      </c>
      <c r="M14" s="23">
        <f>L14/K14*100</f>
        <v>100</v>
      </c>
      <c r="N14" s="23">
        <f>N15+N16</f>
        <v>0</v>
      </c>
      <c r="O14" s="23">
        <f>O15+O16</f>
        <v>0</v>
      </c>
      <c r="P14" s="23"/>
      <c r="Q14" s="23">
        <f>Q15+Q16</f>
        <v>2013.9417800000001</v>
      </c>
      <c r="R14" s="23">
        <f>R15+R16</f>
        <v>2013.9417800000001</v>
      </c>
      <c r="S14" s="23">
        <f>R14/Q14*100</f>
        <v>100</v>
      </c>
      <c r="T14" s="23">
        <f>T15+T16</f>
        <v>183.36199999999999</v>
      </c>
      <c r="U14" s="23">
        <f>U15+U16</f>
        <v>183.36199999999999</v>
      </c>
      <c r="V14" s="23">
        <f>U14/T14*100</f>
        <v>100</v>
      </c>
      <c r="W14" s="23">
        <f>W15+W16</f>
        <v>0</v>
      </c>
      <c r="X14" s="23">
        <f>X15+X16</f>
        <v>0</v>
      </c>
      <c r="Y14" s="23" t="e">
        <f>X14/W14*100</f>
        <v>#DIV/0!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ht="12.75">
      <c r="A15" s="21" t="s">
        <v>129</v>
      </c>
      <c r="B15" s="6">
        <f>E15+'субсидии '!B24+субвенции!B23+' иные '!B20</f>
        <v>853264.08214000019</v>
      </c>
      <c r="C15" s="6">
        <f>F15+'субсидии '!C24+субвенции!C23+' иные '!C20</f>
        <v>844760.70141000021</v>
      </c>
      <c r="D15" s="6">
        <f t="shared" si="0"/>
        <v>99.003429195252963</v>
      </c>
      <c r="E15" s="6">
        <f>H15+K15+N15+Q15+T15</f>
        <v>189926.27477999998</v>
      </c>
      <c r="F15" s="6">
        <f>I15+L15+O15+R15+U15</f>
        <v>189926.27477999998</v>
      </c>
      <c r="G15" s="6">
        <f>F15/E15*100</f>
        <v>100</v>
      </c>
      <c r="H15" s="6">
        <v>160926</v>
      </c>
      <c r="I15" s="6">
        <v>160926</v>
      </c>
      <c r="J15" s="6">
        <f>I15/H15*100</f>
        <v>100</v>
      </c>
      <c r="K15" s="6">
        <v>26802.971000000001</v>
      </c>
      <c r="L15" s="153">
        <v>26802.971000000001</v>
      </c>
      <c r="M15" s="153">
        <f>L15/K15*100</f>
        <v>100</v>
      </c>
      <c r="N15" s="153"/>
      <c r="O15" s="153"/>
      <c r="P15" s="153"/>
      <c r="Q15" s="152">
        <v>2013.9417800000001</v>
      </c>
      <c r="R15" s="152">
        <v>2013.9417800000001</v>
      </c>
      <c r="S15" s="153">
        <f>R15/Q15*100</f>
        <v>100</v>
      </c>
      <c r="T15" s="152">
        <v>183.36199999999999</v>
      </c>
      <c r="U15" s="152">
        <v>183.36199999999999</v>
      </c>
      <c r="V15" s="153">
        <f>U15/T15*100</f>
        <v>100</v>
      </c>
      <c r="W15" s="152"/>
      <c r="X15" s="152"/>
      <c r="Y15" s="153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24" customFormat="1" ht="12.75">
      <c r="A16" s="22" t="s">
        <v>158</v>
      </c>
      <c r="B16" s="23">
        <f>E16+'субсидии '!B25+субвенции!B24+' иные '!B21</f>
        <v>7355.5322799999994</v>
      </c>
      <c r="C16" s="23">
        <f>F16+'субсидии '!C25+субвенции!C24+' иные '!C21</f>
        <v>7355.5322799999994</v>
      </c>
      <c r="D16" s="23">
        <f t="shared" si="0"/>
        <v>100</v>
      </c>
      <c r="E16" s="23">
        <f>H16+K16</f>
        <v>0</v>
      </c>
      <c r="F16" s="23">
        <f>I16+L16</f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24" customFormat="1" ht="12.75">
      <c r="A17" s="22" t="s">
        <v>144</v>
      </c>
      <c r="B17" s="23">
        <f>B18+B19</f>
        <v>1470098.2428400002</v>
      </c>
      <c r="C17" s="23">
        <f>C18+C19</f>
        <v>1460441.5079400004</v>
      </c>
      <c r="D17" s="23">
        <f t="shared" si="0"/>
        <v>99.343123158807089</v>
      </c>
      <c r="E17" s="23">
        <f>E18+E19</f>
        <v>135973.01493999999</v>
      </c>
      <c r="F17" s="23">
        <f>F18+F19</f>
        <v>135973.01493999999</v>
      </c>
      <c r="G17" s="23">
        <f>F17/E17*100</f>
        <v>100</v>
      </c>
      <c r="H17" s="23">
        <f>H18+H19</f>
        <v>65771</v>
      </c>
      <c r="I17" s="23">
        <f>I18+I19</f>
        <v>65771</v>
      </c>
      <c r="J17" s="23">
        <f>I17/H17*100</f>
        <v>100</v>
      </c>
      <c r="K17" s="23">
        <f>K18+K19</f>
        <v>67923</v>
      </c>
      <c r="L17" s="23">
        <f>L18+L19</f>
        <v>67923</v>
      </c>
      <c r="M17" s="23">
        <f>L17/K17*100</f>
        <v>100</v>
      </c>
      <c r="N17" s="23">
        <f>N18+N19</f>
        <v>0</v>
      </c>
      <c r="O17" s="23">
        <f>O18+O19</f>
        <v>0</v>
      </c>
      <c r="P17" s="23"/>
      <c r="Q17" s="23">
        <f>Q18+Q19</f>
        <v>2021.0999399999998</v>
      </c>
      <c r="R17" s="23">
        <f>R18+R19</f>
        <v>2021.0999400000001</v>
      </c>
      <c r="S17" s="23">
        <f>R17/Q17*100</f>
        <v>100.00000000000003</v>
      </c>
      <c r="T17" s="23">
        <f>T18+T19</f>
        <v>257.91500000000002</v>
      </c>
      <c r="U17" s="23">
        <f>U18+U19</f>
        <v>257.91500000000002</v>
      </c>
      <c r="V17" s="23">
        <f>U17/T17*100</f>
        <v>100</v>
      </c>
      <c r="W17" s="23">
        <f>W18+W19</f>
        <v>0</v>
      </c>
      <c r="X17" s="23">
        <f>X18+X19</f>
        <v>0</v>
      </c>
      <c r="Y17" s="23" t="e">
        <f>X17/W17*100</f>
        <v>#DIV/0!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ht="12.75">
      <c r="A18" s="21" t="s">
        <v>131</v>
      </c>
      <c r="B18" s="6">
        <f>E18+'субсидии '!B37+субвенции!B36+' иные '!B32</f>
        <v>1001628.9293200002</v>
      </c>
      <c r="C18" s="6">
        <f>F18+'субсидии '!C37+субвенции!C36+' иные '!C32</f>
        <v>992125.48281000031</v>
      </c>
      <c r="D18" s="6">
        <f t="shared" si="0"/>
        <v>99.051200875712354</v>
      </c>
      <c r="E18" s="6">
        <f>H18+K18+N18+Q18+T18</f>
        <v>135973.01493999999</v>
      </c>
      <c r="F18" s="6">
        <f>I18+L18+O18+R18+U18</f>
        <v>135973.01493999999</v>
      </c>
      <c r="G18" s="6">
        <f>F18/E18*100</f>
        <v>100</v>
      </c>
      <c r="H18" s="6">
        <v>65771</v>
      </c>
      <c r="I18" s="6">
        <v>65771</v>
      </c>
      <c r="J18" s="6">
        <f>I18/H18*100</f>
        <v>100</v>
      </c>
      <c r="K18" s="6">
        <v>67923</v>
      </c>
      <c r="L18" s="6">
        <v>67923</v>
      </c>
      <c r="M18" s="6">
        <f>L18/K18*100</f>
        <v>100</v>
      </c>
      <c r="N18" s="6"/>
      <c r="O18" s="6"/>
      <c r="P18" s="6"/>
      <c r="Q18" s="152">
        <v>2021.0999399999998</v>
      </c>
      <c r="R18" s="6">
        <v>2021.0999400000001</v>
      </c>
      <c r="S18" s="6">
        <f>R18/Q18*100</f>
        <v>100.00000000000003</v>
      </c>
      <c r="T18" s="152">
        <v>257.91500000000002</v>
      </c>
      <c r="U18" s="6">
        <v>257.91500000000002</v>
      </c>
      <c r="V18" s="6">
        <f>U18/T18*100</f>
        <v>100</v>
      </c>
      <c r="W18" s="152"/>
      <c r="X18" s="6"/>
      <c r="Y18" s="6"/>
      <c r="Z18" s="16"/>
      <c r="AA18" s="16"/>
      <c r="AB18" s="16"/>
      <c r="AC18" s="16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24" customFormat="1" ht="12.75">
      <c r="A19" s="22" t="s">
        <v>158</v>
      </c>
      <c r="B19" s="23">
        <f>E19+'субсидии '!B38+субвенции!B37+' иные '!B33</f>
        <v>468469.31352000003</v>
      </c>
      <c r="C19" s="23">
        <f>F19+'субсидии '!C38+субвенции!C37+' иные '!C33</f>
        <v>468316.02513000002</v>
      </c>
      <c r="D19" s="23">
        <f t="shared" si="0"/>
        <v>99.967278883466619</v>
      </c>
      <c r="E19" s="23">
        <f>H19+K19</f>
        <v>0</v>
      </c>
      <c r="F19" s="23">
        <f>I19+L19</f>
        <v>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24" customFormat="1" ht="12.75">
      <c r="A20" s="22" t="s">
        <v>145</v>
      </c>
      <c r="B20" s="23">
        <f>B21+B22</f>
        <v>516787.83816000004</v>
      </c>
      <c r="C20" s="23">
        <f>C21+C22</f>
        <v>512832.82953000005</v>
      </c>
      <c r="D20" s="23">
        <f t="shared" si="0"/>
        <v>99.234693942473257</v>
      </c>
      <c r="E20" s="23">
        <f>E21+E22</f>
        <v>133289.10858</v>
      </c>
      <c r="F20" s="23">
        <f>F21+F22</f>
        <v>133289.10858</v>
      </c>
      <c r="G20" s="23">
        <f>F20/E20*100</f>
        <v>100</v>
      </c>
      <c r="H20" s="23">
        <f>H21+H22</f>
        <v>100312.9</v>
      </c>
      <c r="I20" s="23">
        <f>I21+I22</f>
        <v>100312.9</v>
      </c>
      <c r="J20" s="23">
        <f>I20/H20*100</f>
        <v>100</v>
      </c>
      <c r="K20" s="23">
        <f>K21+K22</f>
        <v>31286.59</v>
      </c>
      <c r="L20" s="23">
        <f>L21+L22</f>
        <v>31286.59</v>
      </c>
      <c r="M20" s="23">
        <f>L20/K20*100</f>
        <v>100</v>
      </c>
      <c r="N20" s="23">
        <f>N21+N22</f>
        <v>0</v>
      </c>
      <c r="O20" s="23">
        <f>O21+O22</f>
        <v>0</v>
      </c>
      <c r="P20" s="23"/>
      <c r="Q20" s="23">
        <f>Q21+Q22</f>
        <v>1689.6185800000001</v>
      </c>
      <c r="R20" s="23">
        <f>R21+R22</f>
        <v>1689.6185800000001</v>
      </c>
      <c r="S20" s="23">
        <f>R20/Q20*100</f>
        <v>100</v>
      </c>
      <c r="T20" s="23">
        <f>T21+T22</f>
        <v>0</v>
      </c>
      <c r="U20" s="23">
        <f>U21+U22</f>
        <v>0</v>
      </c>
      <c r="V20" s="23" t="e">
        <f>U20/T20*100</f>
        <v>#DIV/0!</v>
      </c>
      <c r="W20" s="23">
        <f>W21+W22</f>
        <v>0</v>
      </c>
      <c r="X20" s="23">
        <f>X21+X22</f>
        <v>0</v>
      </c>
      <c r="Y20" s="23" t="e">
        <f>X20/W20*100</f>
        <v>#DIV/0!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ht="12.75">
      <c r="A21" s="21" t="s">
        <v>130</v>
      </c>
      <c r="B21" s="6">
        <f>E21+'субсидии '!B50+субвенции!B48+' иные '!B41</f>
        <v>474535.76288000005</v>
      </c>
      <c r="C21" s="6">
        <f>F21+'субсидии '!C50+субвенции!C48+' иные '!C41</f>
        <v>470580.75425000006</v>
      </c>
      <c r="D21" s="6">
        <f t="shared" si="0"/>
        <v>99.166552041094505</v>
      </c>
      <c r="E21" s="6">
        <f>H21+K21+N21+Q21+T21</f>
        <v>133289.10858</v>
      </c>
      <c r="F21" s="6">
        <f>I21+L21+O21+R21+U21</f>
        <v>133289.10858</v>
      </c>
      <c r="G21" s="6">
        <f>F21/E21*100</f>
        <v>100</v>
      </c>
      <c r="H21" s="6">
        <v>100312.9</v>
      </c>
      <c r="I21" s="6">
        <v>100312.9</v>
      </c>
      <c r="J21" s="6">
        <f>I21/H21*100</f>
        <v>100</v>
      </c>
      <c r="K21" s="6">
        <v>31286.59</v>
      </c>
      <c r="L21" s="6">
        <v>31286.59</v>
      </c>
      <c r="M21" s="6">
        <f>L21/K21*100</f>
        <v>100</v>
      </c>
      <c r="N21" s="152"/>
      <c r="O21" s="153"/>
      <c r="P21" s="6"/>
      <c r="Q21" s="152">
        <v>1689.6185800000001</v>
      </c>
      <c r="R21" s="152">
        <v>1689.6185800000001</v>
      </c>
      <c r="S21" s="6">
        <f>R21/Q21*100</f>
        <v>100</v>
      </c>
      <c r="T21" s="152"/>
      <c r="U21" s="152"/>
      <c r="V21" s="6" t="e">
        <f>U21/T21*100</f>
        <v>#DIV/0!</v>
      </c>
      <c r="W21" s="152"/>
      <c r="X21" s="152"/>
      <c r="Y21" s="6"/>
      <c r="AD21" s="15"/>
      <c r="AE21" s="15"/>
      <c r="AF21" s="15"/>
      <c r="AG21" s="15"/>
      <c r="AH21" s="15"/>
    </row>
    <row r="22" spans="1:43" s="24" customFormat="1" ht="12.75">
      <c r="A22" s="22" t="s">
        <v>158</v>
      </c>
      <c r="B22" s="23">
        <f>E22+'субсидии '!B51+субвенции!B49+' иные '!B42</f>
        <v>42252.07527999999</v>
      </c>
      <c r="C22" s="23">
        <f>F22+'субсидии '!C51+субвенции!C49+' иные '!C42</f>
        <v>42252.07527999999</v>
      </c>
      <c r="D22" s="23">
        <f t="shared" si="0"/>
        <v>100</v>
      </c>
      <c r="E22" s="23">
        <f>H22+K22</f>
        <v>0</v>
      </c>
      <c r="F22" s="23">
        <f>I22+L22</f>
        <v>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15"/>
      <c r="AA22" s="15"/>
      <c r="AB22" s="15"/>
      <c r="AC22" s="15"/>
      <c r="AD22" s="15"/>
      <c r="AE22" s="15"/>
      <c r="AF22" s="15"/>
      <c r="AG22" s="15"/>
      <c r="AH22" s="15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24" customFormat="1" ht="12.75">
      <c r="A23" s="22" t="s">
        <v>149</v>
      </c>
      <c r="B23" s="23">
        <f>B24+B25</f>
        <v>548743.01352000004</v>
      </c>
      <c r="C23" s="23">
        <f>C24+C25</f>
        <v>543016.35979999998</v>
      </c>
      <c r="D23" s="23">
        <f t="shared" si="0"/>
        <v>98.956405169832507</v>
      </c>
      <c r="E23" s="23">
        <f>E24+E25</f>
        <v>98528.736850000001</v>
      </c>
      <c r="F23" s="23">
        <f>F24+F25</f>
        <v>98528.736850000001</v>
      </c>
      <c r="G23" s="23">
        <f>F23/E23*100</f>
        <v>100</v>
      </c>
      <c r="H23" s="23">
        <f>H24+H25</f>
        <v>52034.2</v>
      </c>
      <c r="I23" s="23">
        <f>I24+I25</f>
        <v>52034.2</v>
      </c>
      <c r="J23" s="23">
        <f>I23/H23*100</f>
        <v>100</v>
      </c>
      <c r="K23" s="23">
        <f>K24+K25</f>
        <v>43727.048329999998</v>
      </c>
      <c r="L23" s="23">
        <f>L24+L25</f>
        <v>43727.048329999998</v>
      </c>
      <c r="M23" s="23">
        <f>L23/K23*100</f>
        <v>100</v>
      </c>
      <c r="N23" s="23">
        <f>N24+N25</f>
        <v>274.303</v>
      </c>
      <c r="O23" s="23">
        <f>O24+O25</f>
        <v>274.303</v>
      </c>
      <c r="P23" s="23">
        <f>O23/N23*100</f>
        <v>100</v>
      </c>
      <c r="Q23" s="23">
        <f>Q24+Q25</f>
        <v>2361.6705200000001</v>
      </c>
      <c r="R23" s="23">
        <f>R24+R25</f>
        <v>2361.6705200000001</v>
      </c>
      <c r="S23" s="23">
        <f>R23/Q23*100</f>
        <v>100</v>
      </c>
      <c r="T23" s="23">
        <f>T24+T25</f>
        <v>131.51499999999999</v>
      </c>
      <c r="U23" s="23">
        <f>U24+U25</f>
        <v>131.51499999999999</v>
      </c>
      <c r="V23" s="23">
        <f>U23/T23*100</f>
        <v>100</v>
      </c>
      <c r="W23" s="23">
        <f>W24+W25</f>
        <v>0</v>
      </c>
      <c r="X23" s="23">
        <f>X24+X25</f>
        <v>0</v>
      </c>
      <c r="Y23" s="23" t="e">
        <f>X23/W23*100</f>
        <v>#DIV/0!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ht="12.75">
      <c r="A24" s="21" t="s">
        <v>150</v>
      </c>
      <c r="B24" s="6">
        <f>E24+'субсидии '!B59+субвенции!B57+' иные '!B46</f>
        <v>494504.11088000005</v>
      </c>
      <c r="C24" s="6">
        <f>F24+'субсидии '!C59+субвенции!C57+' иные '!C46</f>
        <v>488777.45715999999</v>
      </c>
      <c r="D24" s="6">
        <f t="shared" si="0"/>
        <v>98.841940118594934</v>
      </c>
      <c r="E24" s="6">
        <f>H24+K24+N24+Q24+T24</f>
        <v>98528.736850000001</v>
      </c>
      <c r="F24" s="6">
        <f>I24+L24+O24+R24+U24</f>
        <v>98528.736850000001</v>
      </c>
      <c r="G24" s="6">
        <f>F24/E24*100</f>
        <v>100</v>
      </c>
      <c r="H24" s="6">
        <v>52034.2</v>
      </c>
      <c r="I24" s="6">
        <v>52034.2</v>
      </c>
      <c r="J24" s="6">
        <v>65.400000000000006</v>
      </c>
      <c r="K24" s="6">
        <v>43727.048329999998</v>
      </c>
      <c r="L24" s="6">
        <v>43727.048329999998</v>
      </c>
      <c r="M24" s="6">
        <v>13.2</v>
      </c>
      <c r="N24" s="152">
        <v>274.303</v>
      </c>
      <c r="O24" s="6">
        <v>274.303</v>
      </c>
      <c r="P24" s="6">
        <v>100</v>
      </c>
      <c r="Q24" s="152">
        <v>2361.6705200000001</v>
      </c>
      <c r="R24" s="6">
        <v>2361.6705200000001</v>
      </c>
      <c r="S24" s="6">
        <v>100</v>
      </c>
      <c r="T24" s="152">
        <v>131.51499999999999</v>
      </c>
      <c r="U24" s="6">
        <v>131.51499999999999</v>
      </c>
      <c r="V24" s="6">
        <v>100</v>
      </c>
      <c r="W24" s="152"/>
      <c r="X24" s="6"/>
      <c r="Y24" s="6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24" customFormat="1" ht="12.75">
      <c r="A25" s="22" t="s">
        <v>158</v>
      </c>
      <c r="B25" s="23">
        <f>E25+'субсидии '!B60+субвенции!B58+' иные '!B47</f>
        <v>54238.90264</v>
      </c>
      <c r="C25" s="23">
        <f>F25+'субсидии '!C60+субвенции!C58+' иные '!C47</f>
        <v>54238.90264</v>
      </c>
      <c r="D25" s="23">
        <f t="shared" si="0"/>
        <v>100</v>
      </c>
      <c r="E25" s="23">
        <f>H25+K25</f>
        <v>0</v>
      </c>
      <c r="F25" s="23">
        <f>I25+L25</f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27" customFormat="1" ht="12" customHeight="1">
      <c r="A26" s="25" t="s">
        <v>146</v>
      </c>
      <c r="B26" s="26">
        <f>B27+B28</f>
        <v>751885.22371000005</v>
      </c>
      <c r="C26" s="26">
        <f>C27+C28</f>
        <v>731282.52951000002</v>
      </c>
      <c r="D26" s="26">
        <f t="shared" si="0"/>
        <v>97.25986180465938</v>
      </c>
      <c r="E26" s="26">
        <f>E27+E28</f>
        <v>168144.10183999999</v>
      </c>
      <c r="F26" s="26">
        <f>F27+F28</f>
        <v>168144.10183999999</v>
      </c>
      <c r="G26" s="26">
        <f>F26/E26*100</f>
        <v>100</v>
      </c>
      <c r="H26" s="26">
        <f>H27+H28</f>
        <v>109548.7</v>
      </c>
      <c r="I26" s="26">
        <f>I27+I28</f>
        <v>109548.7</v>
      </c>
      <c r="J26" s="26">
        <f>I26/H26*100</f>
        <v>100</v>
      </c>
      <c r="K26" s="26">
        <f>K27+K28</f>
        <v>55049.2</v>
      </c>
      <c r="L26" s="26">
        <f>L27+L28</f>
        <v>55049.2</v>
      </c>
      <c r="M26" s="26">
        <f>L26/K26*100</f>
        <v>100</v>
      </c>
      <c r="N26" s="26">
        <f>N27+N28</f>
        <v>410.27800000000002</v>
      </c>
      <c r="O26" s="26">
        <f>O27+O28</f>
        <v>410.27800000000002</v>
      </c>
      <c r="P26" s="26">
        <f>O26/N26*100</f>
        <v>100</v>
      </c>
      <c r="Q26" s="26">
        <f>Q27+Q28</f>
        <v>2776.5528399999998</v>
      </c>
      <c r="R26" s="26">
        <f>R27+R28</f>
        <v>2776.5528399999998</v>
      </c>
      <c r="S26" s="26">
        <f>R26/Q26*100</f>
        <v>100</v>
      </c>
      <c r="T26" s="26">
        <f>T27+T28</f>
        <v>359.37099999999998</v>
      </c>
      <c r="U26" s="26">
        <f>U27+U28</f>
        <v>359.37099999999998</v>
      </c>
      <c r="V26" s="26">
        <f>U26/T26*100</f>
        <v>100</v>
      </c>
      <c r="W26" s="26">
        <f>W27+W28</f>
        <v>0</v>
      </c>
      <c r="X26" s="26">
        <f>X27+X28</f>
        <v>0</v>
      </c>
      <c r="Y26" s="26" t="e">
        <f>X26/W26*100</f>
        <v>#DIV/0!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ht="12.75">
      <c r="A27" s="21" t="s">
        <v>151</v>
      </c>
      <c r="B27" s="6">
        <f>E27+'субсидии '!B71+субвенции!B68+' иные '!B55</f>
        <v>686138.01178000006</v>
      </c>
      <c r="C27" s="6">
        <f>F27+'субсидии '!C71+субвенции!C68+' иные '!C55</f>
        <v>671828.26063999999</v>
      </c>
      <c r="D27" s="6">
        <f t="shared" si="0"/>
        <v>97.914450024000672</v>
      </c>
      <c r="E27" s="6">
        <f>H27+K27+N27+Q27+T27</f>
        <v>168144.10183999999</v>
      </c>
      <c r="F27" s="6">
        <f>I27+L27+O27+R27+U27</f>
        <v>168144.10183999999</v>
      </c>
      <c r="G27" s="6">
        <f>F27/E27*100</f>
        <v>100</v>
      </c>
      <c r="H27" s="6">
        <v>109548.7</v>
      </c>
      <c r="I27" s="6">
        <v>109548.7</v>
      </c>
      <c r="J27" s="6">
        <v>69.090368028100698</v>
      </c>
      <c r="K27" s="6">
        <v>55049.2</v>
      </c>
      <c r="L27" s="6">
        <v>55049.2</v>
      </c>
      <c r="M27" s="6">
        <v>37.769900880878602</v>
      </c>
      <c r="N27" s="152">
        <v>410.27800000000002</v>
      </c>
      <c r="O27" s="6">
        <v>410.27800000000002</v>
      </c>
      <c r="P27" s="6">
        <v>100</v>
      </c>
      <c r="Q27" s="152">
        <v>2776.5528399999998</v>
      </c>
      <c r="R27" s="6">
        <v>2776.5528399999998</v>
      </c>
      <c r="S27" s="6">
        <v>100</v>
      </c>
      <c r="T27" s="152">
        <v>359.37099999999998</v>
      </c>
      <c r="U27" s="6">
        <v>359.37099999999998</v>
      </c>
      <c r="V27" s="6">
        <v>100</v>
      </c>
      <c r="W27" s="152"/>
      <c r="X27" s="6"/>
      <c r="Y27" s="6"/>
      <c r="Z27" s="16"/>
      <c r="AA27" s="16"/>
      <c r="AB27" s="16"/>
      <c r="AC27" s="16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30" customFormat="1" ht="12.75">
      <c r="A28" s="28" t="s">
        <v>158</v>
      </c>
      <c r="B28" s="23">
        <f>E28+'субсидии '!B72+субвенции!B69+' иные '!B56</f>
        <v>65747.211930000005</v>
      </c>
      <c r="C28" s="23">
        <f>F28+'субсидии '!C72+субвенции!C69+' иные '!C56</f>
        <v>59454.268869999993</v>
      </c>
      <c r="D28" s="29">
        <f t="shared" si="0"/>
        <v>90.428578071569021</v>
      </c>
      <c r="E28" s="26">
        <f>H28+K28</f>
        <v>0</v>
      </c>
      <c r="F28" s="26">
        <f>I28+L28</f>
        <v>0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24" customFormat="1" ht="13.5" customHeight="1">
      <c r="A29" s="22" t="s">
        <v>147</v>
      </c>
      <c r="B29" s="23">
        <f>B30+B31</f>
        <v>2263725.2777399998</v>
      </c>
      <c r="C29" s="23">
        <f>C30+C31</f>
        <v>2252543.4880399997</v>
      </c>
      <c r="D29" s="23">
        <f t="shared" si="0"/>
        <v>99.506044756845952</v>
      </c>
      <c r="E29" s="23">
        <f>E30+E31</f>
        <v>256826.38874000002</v>
      </c>
      <c r="F29" s="23">
        <f>F30+F31</f>
        <v>256826.38874000002</v>
      </c>
      <c r="G29" s="23">
        <f>F29/E29*100</f>
        <v>100</v>
      </c>
      <c r="H29" s="23">
        <f>H30+H31</f>
        <v>77445.600000000006</v>
      </c>
      <c r="I29" s="23">
        <f>I30+I31</f>
        <v>77445.600000000006</v>
      </c>
      <c r="J29" s="23">
        <f>I29/H29*100</f>
        <v>100</v>
      </c>
      <c r="K29" s="23">
        <f>K30+K31</f>
        <v>177509</v>
      </c>
      <c r="L29" s="23">
        <f>L30+L31</f>
        <v>177509</v>
      </c>
      <c r="M29" s="23">
        <f>L29/K29*100</f>
        <v>100</v>
      </c>
      <c r="N29" s="23">
        <f>N30+N31</f>
        <v>0</v>
      </c>
      <c r="O29" s="23">
        <f>O30+O31</f>
        <v>0</v>
      </c>
      <c r="P29" s="23"/>
      <c r="Q29" s="23">
        <f>Q30+Q31</f>
        <v>1693.6887400000001</v>
      </c>
      <c r="R29" s="23">
        <f>R30+R31</f>
        <v>1693.6887400000001</v>
      </c>
      <c r="S29" s="23">
        <f>R29/Q29*100</f>
        <v>100</v>
      </c>
      <c r="T29" s="23">
        <f>T30+T31</f>
        <v>178.1</v>
      </c>
      <c r="U29" s="23">
        <f>U30+U31</f>
        <v>178.1</v>
      </c>
      <c r="V29" s="23">
        <f>U29/T29*100</f>
        <v>100</v>
      </c>
      <c r="W29" s="23">
        <f>W30+W31</f>
        <v>0</v>
      </c>
      <c r="X29" s="23">
        <f>X30+X31</f>
        <v>0</v>
      </c>
      <c r="Y29" s="23" t="e">
        <f>X29/W29*100</f>
        <v>#DIV/0!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ht="12.75">
      <c r="A30" s="21" t="s">
        <v>152</v>
      </c>
      <c r="B30" s="6">
        <f>E30+'субсидии '!B80+субвенции!B76+' иные '!B61</f>
        <v>2066820.2424899999</v>
      </c>
      <c r="C30" s="6">
        <f>F30+'субсидии '!C80+субвенции!C76+' иные '!C61</f>
        <v>2055638.4537799999</v>
      </c>
      <c r="D30" s="6">
        <f t="shared" si="0"/>
        <v>99.458985910814917</v>
      </c>
      <c r="E30" s="6">
        <f>H30+K30+N30+Q30+T30</f>
        <v>256826.38874000002</v>
      </c>
      <c r="F30" s="6">
        <f>I30+L30+O30+R30+U30</f>
        <v>256826.38874000002</v>
      </c>
      <c r="G30" s="6">
        <f>F30/E30*100</f>
        <v>100</v>
      </c>
      <c r="H30" s="6">
        <v>77445.600000000006</v>
      </c>
      <c r="I30" s="6">
        <v>77445.600000000006</v>
      </c>
      <c r="J30" s="6">
        <f>I30/H30*100</f>
        <v>100</v>
      </c>
      <c r="K30" s="6">
        <v>177509</v>
      </c>
      <c r="L30" s="6">
        <v>177509</v>
      </c>
      <c r="M30" s="6">
        <f>L30/K30*100</f>
        <v>100</v>
      </c>
      <c r="N30" s="6"/>
      <c r="O30" s="6"/>
      <c r="P30" s="6"/>
      <c r="Q30" s="152">
        <v>1693.6887400000001</v>
      </c>
      <c r="R30" s="6">
        <v>1693.6887400000001</v>
      </c>
      <c r="S30" s="6">
        <f>R30/Q30*100</f>
        <v>100</v>
      </c>
      <c r="T30" s="152">
        <v>178.1</v>
      </c>
      <c r="U30" s="152">
        <v>178.1</v>
      </c>
      <c r="V30" s="6">
        <f>U30/T30*100</f>
        <v>100</v>
      </c>
      <c r="W30" s="152"/>
      <c r="X30" s="6"/>
      <c r="Y30" s="6"/>
      <c r="AD30" s="15"/>
      <c r="AE30" s="15"/>
      <c r="AF30" s="15"/>
      <c r="AG30" s="15"/>
      <c r="AH30" s="15"/>
    </row>
    <row r="31" spans="1:43" s="24" customFormat="1" ht="12.75">
      <c r="A31" s="22" t="s">
        <v>158</v>
      </c>
      <c r="B31" s="23">
        <f>E31+'субсидии '!B81+субвенции!B77+' иные '!B62</f>
        <v>196905.03525000004</v>
      </c>
      <c r="C31" s="23">
        <f>F31+'субсидии '!C81+субвенции!C77+' иные '!C62</f>
        <v>196905.03426000004</v>
      </c>
      <c r="D31" s="23">
        <f t="shared" si="0"/>
        <v>99.999999497219562</v>
      </c>
      <c r="E31" s="23">
        <f>H31+K31</f>
        <v>0</v>
      </c>
      <c r="F31" s="23">
        <f>I31+L31</f>
        <v>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15"/>
      <c r="AA31" s="15"/>
      <c r="AB31" s="15"/>
      <c r="AC31" s="15"/>
      <c r="AD31" s="15"/>
      <c r="AE31" s="15"/>
      <c r="AF31" s="15"/>
      <c r="AG31" s="15"/>
      <c r="AH31" s="15"/>
      <c r="AI31" s="16"/>
      <c r="AJ31" s="16"/>
      <c r="AK31" s="16"/>
      <c r="AL31" s="16"/>
      <c r="AM31" s="16"/>
      <c r="AN31" s="16"/>
      <c r="AO31" s="16"/>
      <c r="AP31" s="16"/>
      <c r="AQ31" s="16"/>
    </row>
    <row r="32" spans="1:43" s="24" customFormat="1" ht="12.75">
      <c r="A32" s="22" t="s">
        <v>148</v>
      </c>
      <c r="B32" s="23">
        <f>B33+B34</f>
        <v>859946.84857999987</v>
      </c>
      <c r="C32" s="23">
        <f>C33+C34</f>
        <v>855675.12023999996</v>
      </c>
      <c r="D32" s="23">
        <f t="shared" si="0"/>
        <v>99.503256701614333</v>
      </c>
      <c r="E32" s="23">
        <f>E33+E34</f>
        <v>144585.99731000001</v>
      </c>
      <c r="F32" s="23">
        <f>F33+F34</f>
        <v>144585.99731000001</v>
      </c>
      <c r="G32" s="23">
        <f>F32/E32*100</f>
        <v>100</v>
      </c>
      <c r="H32" s="23">
        <f>H33+H34</f>
        <v>96908.800000000003</v>
      </c>
      <c r="I32" s="23">
        <f>I33+I34</f>
        <v>96908.800000000003</v>
      </c>
      <c r="J32" s="23">
        <f>I32/H32*100</f>
        <v>100</v>
      </c>
      <c r="K32" s="23">
        <f>K33+K34</f>
        <v>45538.853259999996</v>
      </c>
      <c r="L32" s="23">
        <f>L33+L34</f>
        <v>45538.853259999996</v>
      </c>
      <c r="M32" s="23">
        <f>L32/K32*100</f>
        <v>100</v>
      </c>
      <c r="N32" s="23">
        <f>N33+N34</f>
        <v>0</v>
      </c>
      <c r="O32" s="23">
        <f>O33+O34</f>
        <v>0</v>
      </c>
      <c r="P32" s="23"/>
      <c r="Q32" s="23">
        <f>Q33+Q34</f>
        <v>2138.3440499999997</v>
      </c>
      <c r="R32" s="23">
        <f>R33+R34</f>
        <v>2138.3440499999997</v>
      </c>
      <c r="S32" s="23">
        <f>R32/Q32*100</f>
        <v>100</v>
      </c>
      <c r="T32" s="23">
        <f>T33+T34</f>
        <v>0</v>
      </c>
      <c r="U32" s="23">
        <f>U33+U34</f>
        <v>0</v>
      </c>
      <c r="V32" s="23" t="e">
        <f>U32/T32*100</f>
        <v>#DIV/0!</v>
      </c>
      <c r="W32" s="23">
        <f>W33+W34</f>
        <v>0</v>
      </c>
      <c r="X32" s="23">
        <f>X33+X34</f>
        <v>0</v>
      </c>
      <c r="Y32" s="23" t="e">
        <f>X32/W32*100</f>
        <v>#DIV/0!</v>
      </c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4" ht="12.75">
      <c r="A33" s="21" t="s">
        <v>153</v>
      </c>
      <c r="B33" s="6">
        <f>E33+'субсидии '!B101+субвенции!B96+' иные '!B75</f>
        <v>831409.43931999989</v>
      </c>
      <c r="C33" s="6">
        <f>F33+'субсидии '!C101+субвенции!C96+' иные '!C75</f>
        <v>827138.03301999997</v>
      </c>
      <c r="D33" s="6">
        <f t="shared" si="0"/>
        <v>99.486245152148683</v>
      </c>
      <c r="E33" s="6">
        <f>H33+K33+N33+Q33+T33</f>
        <v>144585.99731000001</v>
      </c>
      <c r="F33" s="6">
        <f>I33+L33+O33+R33+U33</f>
        <v>144585.99731000001</v>
      </c>
      <c r="G33" s="6">
        <f>F33/E33*100</f>
        <v>100</v>
      </c>
      <c r="H33" s="6">
        <v>96908.800000000003</v>
      </c>
      <c r="I33" s="6">
        <v>96908.800000000003</v>
      </c>
      <c r="J33" s="6">
        <f>I33/H33*100</f>
        <v>100</v>
      </c>
      <c r="K33" s="6">
        <v>45538.853259999996</v>
      </c>
      <c r="L33" s="6">
        <v>45538.853259999996</v>
      </c>
      <c r="M33" s="6">
        <f>L33/K33*100</f>
        <v>100</v>
      </c>
      <c r="N33" s="152"/>
      <c r="O33" s="6"/>
      <c r="P33" s="6"/>
      <c r="Q33" s="152">
        <v>2138.3440499999997</v>
      </c>
      <c r="R33" s="152">
        <v>2138.3440499999997</v>
      </c>
      <c r="S33" s="6">
        <f>R33/Q33*100</f>
        <v>100</v>
      </c>
      <c r="T33" s="152"/>
      <c r="U33" s="152"/>
      <c r="V33" s="6" t="e">
        <f>U33/T33*100</f>
        <v>#DIV/0!</v>
      </c>
      <c r="W33" s="152"/>
      <c r="X33" s="152"/>
      <c r="Y33" s="6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4" s="24" customFormat="1" ht="12.75">
      <c r="A34" s="22" t="s">
        <v>158</v>
      </c>
      <c r="B34" s="23">
        <f>E34+'субсидии '!B102+субвенции!B97+' иные '!B76</f>
        <v>28537.409259999997</v>
      </c>
      <c r="C34" s="23">
        <f>F34+'субсидии '!C102+субвенции!C97+' иные '!C76</f>
        <v>28537.087219999994</v>
      </c>
      <c r="D34" s="23">
        <f t="shared" si="0"/>
        <v>99.998871516341694</v>
      </c>
      <c r="E34" s="23">
        <f>H34+K34</f>
        <v>0</v>
      </c>
      <c r="F34" s="23">
        <f>I34+L34</f>
        <v>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4" s="24" customFormat="1" ht="12.75">
      <c r="A35" s="22" t="s">
        <v>157</v>
      </c>
      <c r="B35" s="23">
        <f>B36+B37</f>
        <v>543679.68126999994</v>
      </c>
      <c r="C35" s="23">
        <f>C36+C37</f>
        <v>535325.11003999994</v>
      </c>
      <c r="D35" s="23">
        <f t="shared" si="0"/>
        <v>98.463328404974732</v>
      </c>
      <c r="E35" s="23">
        <f>E36+E37</f>
        <v>152947.94626999999</v>
      </c>
      <c r="F35" s="23">
        <f>F36+F37</f>
        <v>152947.94626999999</v>
      </c>
      <c r="G35" s="23">
        <f>F35/E35*100</f>
        <v>100</v>
      </c>
      <c r="H35" s="23">
        <f>H36+H37</f>
        <v>114831.4</v>
      </c>
      <c r="I35" s="23">
        <f>I36+I37</f>
        <v>114831.4</v>
      </c>
      <c r="J35" s="23">
        <f>I35/H35*100</f>
        <v>100</v>
      </c>
      <c r="K35" s="23">
        <f>K36+K37</f>
        <v>35313.498</v>
      </c>
      <c r="L35" s="23">
        <f>L36+L37</f>
        <v>35313.498</v>
      </c>
      <c r="M35" s="23">
        <f>L35/K35*100</f>
        <v>100</v>
      </c>
      <c r="N35" s="23">
        <f>N36+N37</f>
        <v>315.41899999999998</v>
      </c>
      <c r="O35" s="23">
        <f>O36+O37</f>
        <v>315.41899999999998</v>
      </c>
      <c r="P35" s="23">
        <f>O35/N35*100</f>
        <v>100</v>
      </c>
      <c r="Q35" s="23">
        <f>Q36+Q37</f>
        <v>2487.6292699999999</v>
      </c>
      <c r="R35" s="23">
        <f>R36+R37</f>
        <v>2487.6292699999999</v>
      </c>
      <c r="S35" s="23">
        <f>R35/Q35*100</f>
        <v>100</v>
      </c>
      <c r="T35" s="23">
        <f>T36+T37</f>
        <v>0</v>
      </c>
      <c r="U35" s="23">
        <f>U36+U37</f>
        <v>0</v>
      </c>
      <c r="V35" s="23" t="e">
        <f>U35/T35*100</f>
        <v>#DIV/0!</v>
      </c>
      <c r="W35" s="23">
        <f>W36+W37</f>
        <v>0</v>
      </c>
      <c r="X35" s="23">
        <f>X36+X37</f>
        <v>0</v>
      </c>
      <c r="Y35" s="23" t="e">
        <f>X35/W35*100</f>
        <v>#DIV/0!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4" ht="12.75">
      <c r="A36" s="21" t="s">
        <v>133</v>
      </c>
      <c r="B36" s="6">
        <f>E36+'субсидии '!B114+субвенции!B108+' иные '!B81</f>
        <v>516878.24420999992</v>
      </c>
      <c r="C36" s="6">
        <f>F36+'субсидии '!C114+субвенции!C108+' иные '!C81</f>
        <v>508523.67297999992</v>
      </c>
      <c r="D36" s="6">
        <f t="shared" si="0"/>
        <v>98.383648117600856</v>
      </c>
      <c r="E36" s="6">
        <f>H36+K36+N36+Q36+T36</f>
        <v>152947.94626999999</v>
      </c>
      <c r="F36" s="6">
        <f>I36+L36+O36+R36+U36</f>
        <v>152947.94626999999</v>
      </c>
      <c r="G36" s="6">
        <f>F36/E36*100</f>
        <v>100</v>
      </c>
      <c r="H36" s="6">
        <v>114831.4</v>
      </c>
      <c r="I36" s="6">
        <v>114831.4</v>
      </c>
      <c r="J36" s="6">
        <f>I36/H36*100</f>
        <v>100</v>
      </c>
      <c r="K36" s="6">
        <v>35313.498</v>
      </c>
      <c r="L36" s="6">
        <v>35313.498</v>
      </c>
      <c r="M36" s="6">
        <f>L36/K36*100</f>
        <v>100</v>
      </c>
      <c r="N36" s="152">
        <v>315.41899999999998</v>
      </c>
      <c r="O36" s="6">
        <v>315.41899999999998</v>
      </c>
      <c r="P36" s="6">
        <f>O36/N36*100</f>
        <v>100</v>
      </c>
      <c r="Q36" s="152">
        <v>2487.6292699999999</v>
      </c>
      <c r="R36" s="6">
        <v>2487.6292699999999</v>
      </c>
      <c r="S36" s="6">
        <f>R36/Q36*100</f>
        <v>100</v>
      </c>
      <c r="T36" s="152"/>
      <c r="U36" s="6"/>
      <c r="V36" s="6" t="e">
        <f>U36/T36*100</f>
        <v>#DIV/0!</v>
      </c>
      <c r="W36" s="152"/>
      <c r="X36" s="6"/>
      <c r="Y36" s="6"/>
      <c r="Z36" s="16"/>
      <c r="AA36" s="16"/>
      <c r="AB36" s="16"/>
      <c r="AC36" s="16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4" s="24" customFormat="1" ht="12.75">
      <c r="A37" s="22" t="s">
        <v>158</v>
      </c>
      <c r="B37" s="23">
        <f>E37+'субсидии '!B115+субвенции!B109+' иные '!B82</f>
        <v>26801.43706</v>
      </c>
      <c r="C37" s="23">
        <f>F37+'субсидии '!C115+субвенции!C109+' иные '!C82</f>
        <v>26801.43706</v>
      </c>
      <c r="D37" s="23">
        <f t="shared" si="0"/>
        <v>100</v>
      </c>
      <c r="E37" s="23">
        <f>H37+K37</f>
        <v>0</v>
      </c>
      <c r="F37" s="23">
        <f>I37+L37</f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4" s="24" customFormat="1" ht="12.75">
      <c r="A38" s="22" t="s">
        <v>135</v>
      </c>
      <c r="B38" s="23">
        <f>B39+B40</f>
        <v>668098.07597999997</v>
      </c>
      <c r="C38" s="23">
        <f>C39+C40</f>
        <v>638512.41662999999</v>
      </c>
      <c r="D38" s="23">
        <f t="shared" si="0"/>
        <v>95.571659249788695</v>
      </c>
      <c r="E38" s="23">
        <f>E39+E40</f>
        <v>112189.52382000002</v>
      </c>
      <c r="F38" s="23">
        <f>F39+F40</f>
        <v>112189.52382000002</v>
      </c>
      <c r="G38" s="23">
        <f>F38/E38*100</f>
        <v>100</v>
      </c>
      <c r="H38" s="23">
        <f>H39+H40</f>
        <v>67161.100000000006</v>
      </c>
      <c r="I38" s="23">
        <f>I39+I40</f>
        <v>67161.100000000006</v>
      </c>
      <c r="J38" s="23">
        <f>I38/H38*100</f>
        <v>100</v>
      </c>
      <c r="K38" s="23">
        <f>K39+K40</f>
        <v>43992.370799999997</v>
      </c>
      <c r="L38" s="23">
        <f>L39+L40</f>
        <v>43992.370799999997</v>
      </c>
      <c r="M38" s="23">
        <f>L38/K38*100</f>
        <v>100</v>
      </c>
      <c r="N38" s="23">
        <f>N39+N40</f>
        <v>0</v>
      </c>
      <c r="O38" s="23">
        <f>O39+O40</f>
        <v>0</v>
      </c>
      <c r="P38" s="23"/>
      <c r="Q38" s="23">
        <f>Q39+Q40</f>
        <v>1036.0530200000001</v>
      </c>
      <c r="R38" s="23">
        <f>R39+R40</f>
        <v>1036.0530200000001</v>
      </c>
      <c r="S38" s="23">
        <f>R38/Q38*100</f>
        <v>100</v>
      </c>
      <c r="T38" s="23">
        <f>T39+T40</f>
        <v>0</v>
      </c>
      <c r="U38" s="23">
        <f>U39+U40</f>
        <v>0</v>
      </c>
      <c r="V38" s="23" t="e">
        <f>U38/T38*100</f>
        <v>#DIV/0!</v>
      </c>
      <c r="W38" s="23">
        <f>W39+W40</f>
        <v>0</v>
      </c>
      <c r="X38" s="23">
        <f>X39+X40</f>
        <v>0</v>
      </c>
      <c r="Y38" s="23" t="e">
        <f>X38/W38*100</f>
        <v>#DIV/0!</v>
      </c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4" ht="12.75">
      <c r="A39" s="21" t="s">
        <v>134</v>
      </c>
      <c r="B39" s="6">
        <f>E39+'субсидии '!B122+субвенции!B115+' иные '!B87</f>
        <v>567880.98948999995</v>
      </c>
      <c r="C39" s="6">
        <f>F39+'субсидии '!C122+субвенции!C115+' иные '!C87</f>
        <v>563844.23317999998</v>
      </c>
      <c r="D39" s="6">
        <f t="shared" si="0"/>
        <v>99.289154526263459</v>
      </c>
      <c r="E39" s="6">
        <f>H39+K39+N39+Q39+T39</f>
        <v>112189.52382000002</v>
      </c>
      <c r="F39" s="6">
        <f>I39+L39+O39+R39+U39</f>
        <v>112189.52382000002</v>
      </c>
      <c r="G39" s="6">
        <f>F39/E39*100</f>
        <v>100</v>
      </c>
      <c r="H39" s="6">
        <v>67161.100000000006</v>
      </c>
      <c r="I39" s="6">
        <v>67161.100000000006</v>
      </c>
      <c r="J39" s="6">
        <f>I39/H39*100</f>
        <v>100</v>
      </c>
      <c r="K39" s="6">
        <v>43992.370799999997</v>
      </c>
      <c r="L39" s="6">
        <v>43992.370799999997</v>
      </c>
      <c r="M39" s="6">
        <f>L39/K39*100</f>
        <v>100</v>
      </c>
      <c r="N39" s="152"/>
      <c r="O39" s="6"/>
      <c r="P39" s="6"/>
      <c r="Q39" s="152">
        <v>1036.0530200000001</v>
      </c>
      <c r="R39" s="6">
        <v>1036.0530200000001</v>
      </c>
      <c r="S39" s="6">
        <f>R39/Q39*100</f>
        <v>100</v>
      </c>
      <c r="T39" s="152"/>
      <c r="U39" s="6"/>
      <c r="V39" s="6" t="e">
        <f>U39/T39*100</f>
        <v>#DIV/0!</v>
      </c>
      <c r="W39" s="152"/>
      <c r="X39" s="6"/>
      <c r="Y39" s="6"/>
      <c r="AD39" s="15"/>
      <c r="AE39" s="15"/>
      <c r="AF39" s="15"/>
      <c r="AG39" s="15"/>
      <c r="AH39" s="15"/>
    </row>
    <row r="40" spans="1:44" s="24" customFormat="1" ht="12.75">
      <c r="A40" s="22" t="s">
        <v>158</v>
      </c>
      <c r="B40" s="23">
        <f>E40+'субсидии '!B123+субвенции!B116+' иные '!B88</f>
        <v>100217.08648999999</v>
      </c>
      <c r="C40" s="23">
        <f>F40+'субсидии '!C123+субвенции!C116+' иные '!C88</f>
        <v>74668.183449999997</v>
      </c>
      <c r="D40" s="23">
        <f t="shared" ref="D40:D58" si="1">C40/B40*100</f>
        <v>74.506440034505133</v>
      </c>
      <c r="E40" s="23">
        <f>H40+K40</f>
        <v>0</v>
      </c>
      <c r="F40" s="23">
        <f>I40+L40</f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15"/>
      <c r="AA40" s="15"/>
      <c r="AB40" s="15"/>
      <c r="AC40" s="15"/>
      <c r="AD40" s="15"/>
      <c r="AE40" s="15"/>
      <c r="AF40" s="15"/>
      <c r="AG40" s="15"/>
      <c r="AH40" s="15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1:44" s="24" customFormat="1" ht="12.75">
      <c r="A41" s="22" t="s">
        <v>155</v>
      </c>
      <c r="B41" s="23">
        <f>B42+B43</f>
        <v>624716.7866300001</v>
      </c>
      <c r="C41" s="23">
        <f>C42+C43</f>
        <v>620217.18640000001</v>
      </c>
      <c r="D41" s="23">
        <f t="shared" si="1"/>
        <v>99.27973758248551</v>
      </c>
      <c r="E41" s="23">
        <f>E42+E43</f>
        <v>125462.81116</v>
      </c>
      <c r="F41" s="23">
        <f>F42+F43</f>
        <v>125462.81116</v>
      </c>
      <c r="G41" s="23">
        <f>F41/E41*100</f>
        <v>100</v>
      </c>
      <c r="H41" s="23">
        <f>H42+H43</f>
        <v>74854.3</v>
      </c>
      <c r="I41" s="23">
        <f>I42+I43</f>
        <v>74854.3</v>
      </c>
      <c r="J41" s="23">
        <f>I41/H41*100</f>
        <v>100</v>
      </c>
      <c r="K41" s="23">
        <f>K42+K43</f>
        <v>48933.7</v>
      </c>
      <c r="L41" s="23">
        <f>L42+L43</f>
        <v>48933.7</v>
      </c>
      <c r="M41" s="23">
        <f>L41/K41*100</f>
        <v>100</v>
      </c>
      <c r="N41" s="23">
        <f>N42+N43</f>
        <v>0</v>
      </c>
      <c r="O41" s="23">
        <f>O42+O43</f>
        <v>0</v>
      </c>
      <c r="P41" s="23"/>
      <c r="Q41" s="23">
        <f>Q42+Q43</f>
        <v>1674.81116</v>
      </c>
      <c r="R41" s="23">
        <f>R42+R43</f>
        <v>1674.81116</v>
      </c>
      <c r="S41" s="23">
        <f>R41/Q41*100</f>
        <v>100</v>
      </c>
      <c r="T41" s="23">
        <f>T42+T43</f>
        <v>0</v>
      </c>
      <c r="U41" s="23">
        <f>U42+U43</f>
        <v>0</v>
      </c>
      <c r="V41" s="23" t="e">
        <f>U41/T41*100</f>
        <v>#DIV/0!</v>
      </c>
      <c r="W41" s="23">
        <f>W42+W43</f>
        <v>0</v>
      </c>
      <c r="X41" s="23">
        <f>X42+X43</f>
        <v>0</v>
      </c>
      <c r="Y41" s="23" t="e">
        <f>X41/W41*100</f>
        <v>#DIV/0!</v>
      </c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4" ht="12.75">
      <c r="A42" s="21" t="s">
        <v>154</v>
      </c>
      <c r="B42" s="6">
        <f>E42+'субсидии '!B129+субвенции!B121+' иные '!B94</f>
        <v>604336.50561000011</v>
      </c>
      <c r="C42" s="6">
        <f>F42+'субсидии '!C129+субвенции!C121+' иные '!C94</f>
        <v>599836.90538000001</v>
      </c>
      <c r="D42" s="6">
        <f t="shared" si="1"/>
        <v>99.255447885700974</v>
      </c>
      <c r="E42" s="6">
        <f>H42+K42+N42+Q42+T42</f>
        <v>125462.81116</v>
      </c>
      <c r="F42" s="6">
        <f>I42+L42+O42+R42+U42</f>
        <v>125462.81116</v>
      </c>
      <c r="G42" s="6">
        <f>F42/E42*100</f>
        <v>100</v>
      </c>
      <c r="H42" s="6">
        <v>74854.3</v>
      </c>
      <c r="I42" s="6">
        <v>74854.3</v>
      </c>
      <c r="J42" s="6">
        <f>I42/H42*100</f>
        <v>100</v>
      </c>
      <c r="K42" s="6">
        <v>48933.7</v>
      </c>
      <c r="L42" s="6">
        <v>48933.7</v>
      </c>
      <c r="M42" s="6">
        <f>L42/K42*100</f>
        <v>100</v>
      </c>
      <c r="N42" s="152"/>
      <c r="O42" s="6"/>
      <c r="P42" s="6"/>
      <c r="Q42" s="152">
        <v>1674.81116</v>
      </c>
      <c r="R42" s="6">
        <v>1674.81116</v>
      </c>
      <c r="S42" s="6">
        <f>R42/Q42*100</f>
        <v>100</v>
      </c>
      <c r="T42" s="152"/>
      <c r="U42" s="6"/>
      <c r="V42" s="6" t="e">
        <f>U42/T42*100</f>
        <v>#DIV/0!</v>
      </c>
      <c r="W42" s="152"/>
      <c r="X42" s="6"/>
      <c r="Y42" s="6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4" s="24" customFormat="1" ht="12.75">
      <c r="A43" s="22" t="s">
        <v>158</v>
      </c>
      <c r="B43" s="23">
        <f>E43+'субсидии '!B130+субвенции!B122+' иные '!B95</f>
        <v>20380.281020000006</v>
      </c>
      <c r="C43" s="23">
        <f>F43+'субсидии '!C130+субвенции!C122+' иные '!C95</f>
        <v>20380.281020000006</v>
      </c>
      <c r="D43" s="23">
        <f t="shared" si="1"/>
        <v>100</v>
      </c>
      <c r="E43" s="23">
        <f>H43+K43</f>
        <v>0</v>
      </c>
      <c r="F43" s="23">
        <f>I43+L43</f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6"/>
    </row>
    <row r="44" spans="1:44" s="24" customFormat="1" ht="12.75">
      <c r="A44" s="22" t="s">
        <v>136</v>
      </c>
      <c r="B44" s="23">
        <f>B45+B46</f>
        <v>660282.29176000017</v>
      </c>
      <c r="C44" s="23">
        <f>C45+C46</f>
        <v>645846.14729000023</v>
      </c>
      <c r="D44" s="23">
        <f t="shared" si="1"/>
        <v>97.813640521613863</v>
      </c>
      <c r="E44" s="23">
        <f>E45+E46</f>
        <v>83352.046979999985</v>
      </c>
      <c r="F44" s="23">
        <f>F45+F46</f>
        <v>83352.046979999985</v>
      </c>
      <c r="G44" s="23">
        <f>F44/E44*100</f>
        <v>100</v>
      </c>
      <c r="H44" s="23">
        <f>H45+H46</f>
        <v>32558.6</v>
      </c>
      <c r="I44" s="23">
        <f>I45+I46</f>
        <v>32558.6</v>
      </c>
      <c r="J44" s="23">
        <f>I44/H44*100</f>
        <v>100</v>
      </c>
      <c r="K44" s="23">
        <f>K45+K46</f>
        <v>49035.11</v>
      </c>
      <c r="L44" s="23">
        <f>L45+L46</f>
        <v>49035.11</v>
      </c>
      <c r="M44" s="23">
        <f>L44/K44*100</f>
        <v>100</v>
      </c>
      <c r="N44" s="23">
        <f>N45+N46</f>
        <v>0</v>
      </c>
      <c r="O44" s="23">
        <f>O45+O46</f>
        <v>0</v>
      </c>
      <c r="P44" s="23"/>
      <c r="Q44" s="23">
        <f>Q45+Q46</f>
        <v>1758.33698</v>
      </c>
      <c r="R44" s="23">
        <f>R45+R46</f>
        <v>1758.33698</v>
      </c>
      <c r="S44" s="23">
        <f>R44/Q44*100</f>
        <v>100</v>
      </c>
      <c r="T44" s="23">
        <f>T45+T46</f>
        <v>0</v>
      </c>
      <c r="U44" s="23">
        <f>U45+U46</f>
        <v>0</v>
      </c>
      <c r="V44" s="23" t="e">
        <f>U44/T44*100</f>
        <v>#DIV/0!</v>
      </c>
      <c r="W44" s="23">
        <f>W45+W46</f>
        <v>0</v>
      </c>
      <c r="X44" s="23">
        <f>X45+X46</f>
        <v>0</v>
      </c>
      <c r="Y44" s="23" t="e">
        <f>X44/W44*100</f>
        <v>#DIV/0!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5"/>
      <c r="AJ44" s="15"/>
      <c r="AK44" s="15"/>
      <c r="AL44" s="15"/>
      <c r="AM44" s="15"/>
      <c r="AN44" s="15"/>
      <c r="AO44" s="15"/>
      <c r="AP44" s="15"/>
      <c r="AQ44" s="15"/>
      <c r="AR44" s="15"/>
    </row>
    <row r="45" spans="1:44" ht="12.75">
      <c r="A45" s="21" t="s">
        <v>137</v>
      </c>
      <c r="B45" s="6">
        <f>E45+'субсидии '!B141+субвенции!B133+' иные '!B105</f>
        <v>637749.56151000015</v>
      </c>
      <c r="C45" s="6">
        <f>F45+'субсидии '!C141+субвенции!C133+' иные '!C105</f>
        <v>623313.4170400002</v>
      </c>
      <c r="D45" s="6">
        <f t="shared" si="1"/>
        <v>97.736392881898738</v>
      </c>
      <c r="E45" s="6">
        <f>H45+K45+N45+Q45+T45</f>
        <v>83352.046979999985</v>
      </c>
      <c r="F45" s="6">
        <f>I45+L45+O45+R45+U45</f>
        <v>83352.046979999985</v>
      </c>
      <c r="G45" s="6">
        <f>F45/E45*100</f>
        <v>100</v>
      </c>
      <c r="H45" s="6">
        <v>32558.6</v>
      </c>
      <c r="I45" s="6">
        <v>32558.6</v>
      </c>
      <c r="J45" s="6">
        <f>I45/H45*100</f>
        <v>100</v>
      </c>
      <c r="K45" s="6">
        <v>49035.11</v>
      </c>
      <c r="L45" s="6">
        <v>49035.11</v>
      </c>
      <c r="M45" s="6">
        <f>L45/K45*100</f>
        <v>100</v>
      </c>
      <c r="N45" s="152"/>
      <c r="O45" s="154"/>
      <c r="P45" s="6"/>
      <c r="Q45" s="152">
        <v>1758.33698</v>
      </c>
      <c r="R45" s="152">
        <v>1758.33698</v>
      </c>
      <c r="S45" s="6">
        <f>R45/Q45*100</f>
        <v>100</v>
      </c>
      <c r="T45" s="152"/>
      <c r="U45" s="152"/>
      <c r="V45" s="6" t="e">
        <f>U45/T45*100</f>
        <v>#DIV/0!</v>
      </c>
      <c r="W45" s="152"/>
      <c r="X45" s="152"/>
      <c r="Y45" s="6"/>
      <c r="Z45" s="16"/>
      <c r="AA45" s="16"/>
      <c r="AB45" s="16"/>
      <c r="AC45" s="16"/>
      <c r="AI45" s="15"/>
      <c r="AJ45" s="15"/>
      <c r="AK45" s="15"/>
      <c r="AL45" s="15"/>
      <c r="AM45" s="15"/>
      <c r="AN45" s="15"/>
      <c r="AO45" s="15"/>
      <c r="AP45" s="15"/>
      <c r="AQ45" s="15"/>
      <c r="AR45" s="15"/>
    </row>
    <row r="46" spans="1:44" s="24" customFormat="1" ht="12.75">
      <c r="A46" s="22" t="s">
        <v>158</v>
      </c>
      <c r="B46" s="23">
        <f>E46+'субсидии '!B142+субвенции!B134+' иные '!B106</f>
        <v>22532.730250000001</v>
      </c>
      <c r="C46" s="23">
        <f>F46+'субсидии '!C142+субвенции!C134+' иные '!C106</f>
        <v>22532.730250000001</v>
      </c>
      <c r="D46" s="23">
        <f t="shared" si="1"/>
        <v>100</v>
      </c>
      <c r="E46" s="23">
        <f>H46+K46</f>
        <v>0</v>
      </c>
      <c r="F46" s="23">
        <f>I46+L46</f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</row>
    <row r="47" spans="1:44" s="24" customFormat="1" ht="12.75">
      <c r="A47" s="22" t="s">
        <v>156</v>
      </c>
      <c r="B47" s="23">
        <f>B48+B49</f>
        <v>780479.0251699998</v>
      </c>
      <c r="C47" s="23">
        <f>F47+'субсидии '!C152+субвенции!C143+' иные '!C115</f>
        <v>774484.65151999984</v>
      </c>
      <c r="D47" s="23">
        <f t="shared" si="1"/>
        <v>99.231962236436232</v>
      </c>
      <c r="E47" s="23">
        <f>E48+E49</f>
        <v>141335.98045999999</v>
      </c>
      <c r="F47" s="23">
        <f>F48+F49</f>
        <v>141335.98045999999</v>
      </c>
      <c r="G47" s="23">
        <f>F47/E47*100</f>
        <v>100</v>
      </c>
      <c r="H47" s="23">
        <f>H48+H49</f>
        <v>82886.5</v>
      </c>
      <c r="I47" s="23">
        <f>I48+I49</f>
        <v>82886.5</v>
      </c>
      <c r="J47" s="23">
        <f>I47/H47*100</f>
        <v>100</v>
      </c>
      <c r="K47" s="23">
        <f>K48+K49</f>
        <v>57055.65</v>
      </c>
      <c r="L47" s="23">
        <f>L48+L49</f>
        <v>57055.65</v>
      </c>
      <c r="M47" s="23">
        <f>L47/K47*100</f>
        <v>100</v>
      </c>
      <c r="N47" s="23">
        <f>N48+N49</f>
        <v>0</v>
      </c>
      <c r="O47" s="23">
        <f>O48+O49</f>
        <v>0</v>
      </c>
      <c r="P47" s="23"/>
      <c r="Q47" s="23">
        <f>Q48+Q49</f>
        <v>1197.64446</v>
      </c>
      <c r="R47" s="23">
        <f>R48+R49</f>
        <v>1197.64446</v>
      </c>
      <c r="S47" s="23">
        <f>R47/Q47*100</f>
        <v>100</v>
      </c>
      <c r="T47" s="23">
        <f>T48+T49</f>
        <v>196.18600000000001</v>
      </c>
      <c r="U47" s="23">
        <f>U48+U49</f>
        <v>196.18600000000001</v>
      </c>
      <c r="V47" s="23">
        <f>U47/T47*100</f>
        <v>100</v>
      </c>
      <c r="W47" s="23">
        <f>W48+W49</f>
        <v>0</v>
      </c>
      <c r="X47" s="23">
        <f>X48+X49</f>
        <v>0</v>
      </c>
      <c r="Y47" s="23" t="e">
        <f>X47/W47*100</f>
        <v>#DIV/0!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</row>
    <row r="48" spans="1:44" ht="12.75">
      <c r="A48" s="21" t="s">
        <v>139</v>
      </c>
      <c r="B48" s="6">
        <f>E48+'субсидии '!B153+субвенции!B144+' иные '!B116</f>
        <v>663455.27454999986</v>
      </c>
      <c r="C48" s="6">
        <f>F48+'субсидии '!C153+субвенции!C144+' иные '!C116</f>
        <v>657460.90101999976</v>
      </c>
      <c r="D48" s="6">
        <f t="shared" si="1"/>
        <v>99.096491691310177</v>
      </c>
      <c r="E48" s="6">
        <f>H48+K48+N48+Q48+T48</f>
        <v>141335.98045999999</v>
      </c>
      <c r="F48" s="6">
        <f>I48+L48+O48+R48+U48</f>
        <v>141335.98045999999</v>
      </c>
      <c r="G48" s="6">
        <f>F48/E48*100</f>
        <v>100</v>
      </c>
      <c r="H48" s="6">
        <v>82886.5</v>
      </c>
      <c r="I48" s="6">
        <v>82886.5</v>
      </c>
      <c r="J48" s="6">
        <f>I48/H48*100</f>
        <v>100</v>
      </c>
      <c r="K48" s="6">
        <v>57055.65</v>
      </c>
      <c r="L48" s="6">
        <v>57055.65</v>
      </c>
      <c r="M48" s="6">
        <f>L48/K48*100</f>
        <v>100</v>
      </c>
      <c r="N48" s="6"/>
      <c r="O48" s="6"/>
      <c r="P48" s="6"/>
      <c r="Q48" s="152">
        <v>1197.64446</v>
      </c>
      <c r="R48" s="6">
        <v>1197.64446</v>
      </c>
      <c r="S48" s="6">
        <f>R48/Q48*100</f>
        <v>100</v>
      </c>
      <c r="T48" s="152">
        <v>196.18600000000001</v>
      </c>
      <c r="U48" s="6">
        <v>196.18600000000001</v>
      </c>
      <c r="V48" s="6">
        <f>U48/T48*100</f>
        <v>100</v>
      </c>
      <c r="W48" s="152"/>
      <c r="X48" s="6"/>
      <c r="Y48" s="6"/>
      <c r="AD48" s="15"/>
      <c r="AE48" s="15"/>
      <c r="AF48" s="15"/>
      <c r="AG48" s="15"/>
      <c r="AH48" s="15"/>
      <c r="AJ48" s="15"/>
      <c r="AK48" s="15"/>
      <c r="AL48" s="15"/>
      <c r="AM48" s="15"/>
      <c r="AN48" s="15"/>
      <c r="AO48" s="15"/>
      <c r="AP48" s="15"/>
      <c r="AQ48" s="15"/>
      <c r="AR48" s="15"/>
    </row>
    <row r="49" spans="1:44" s="24" customFormat="1" ht="12.75">
      <c r="A49" s="22" t="s">
        <v>158</v>
      </c>
      <c r="B49" s="23">
        <f>E49+'субсидии '!B154+субвенции!B145+' иные '!B117</f>
        <v>117023.75061999996</v>
      </c>
      <c r="C49" s="23">
        <f>F49+'субсидии '!C154+субвенции!C145+' иные '!C117</f>
        <v>117023.75049999997</v>
      </c>
      <c r="D49" s="23">
        <f t="shared" si="1"/>
        <v>99.999999897456718</v>
      </c>
      <c r="E49" s="23">
        <f>H49+K49</f>
        <v>0</v>
      </c>
      <c r="F49" s="23">
        <f>I49+L49</f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15"/>
      <c r="AA49" s="15"/>
      <c r="AB49" s="15"/>
      <c r="AC49" s="15"/>
      <c r="AD49" s="15"/>
      <c r="AE49" s="15"/>
      <c r="AF49" s="15"/>
      <c r="AG49" s="15"/>
      <c r="AH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4" s="24" customFormat="1" ht="12.75">
      <c r="A50" s="22" t="s">
        <v>140</v>
      </c>
      <c r="B50" s="23">
        <f>B51+B52</f>
        <v>354128.99698</v>
      </c>
      <c r="C50" s="23">
        <f>C51+C52</f>
        <v>351779.49151000002</v>
      </c>
      <c r="D50" s="23">
        <f t="shared" si="1"/>
        <v>99.336539653618743</v>
      </c>
      <c r="E50" s="23">
        <f>E51+E52</f>
        <v>64380.544069999996</v>
      </c>
      <c r="F50" s="23">
        <f>F51+F52</f>
        <v>64380.544069999996</v>
      </c>
      <c r="G50" s="23">
        <f>F50/E50*100</f>
        <v>100</v>
      </c>
      <c r="H50" s="23">
        <f>H51+H52</f>
        <v>45396.6</v>
      </c>
      <c r="I50" s="23">
        <f>I51+I52</f>
        <v>45396.6</v>
      </c>
      <c r="J50" s="23">
        <f>I50/H50*100</f>
        <v>100</v>
      </c>
      <c r="K50" s="23">
        <f>K51+K52</f>
        <v>13950</v>
      </c>
      <c r="L50" s="23">
        <f>L51+L52</f>
        <v>13950</v>
      </c>
      <c r="M50" s="23">
        <f>L50/K50*100</f>
        <v>100</v>
      </c>
      <c r="N50" s="23">
        <f>N51+N52</f>
        <v>0</v>
      </c>
      <c r="O50" s="23">
        <f>O51+O52</f>
        <v>0</v>
      </c>
      <c r="P50" s="23"/>
      <c r="Q50" s="23">
        <f>Q51+Q52</f>
        <v>783.9440699999999</v>
      </c>
      <c r="R50" s="23">
        <f>R51+R52</f>
        <v>783.94407000000001</v>
      </c>
      <c r="S50" s="23">
        <f>R50/Q50*100</f>
        <v>100.00000000000003</v>
      </c>
      <c r="T50" s="23">
        <f>T51+T52</f>
        <v>0</v>
      </c>
      <c r="U50" s="23">
        <f>U51+U52</f>
        <v>0</v>
      </c>
      <c r="V50" s="23" t="e">
        <f>U50/T50*100</f>
        <v>#DIV/0!</v>
      </c>
      <c r="W50" s="23">
        <f>W51+W52</f>
        <v>4250</v>
      </c>
      <c r="X50" s="23">
        <f>X51+X52</f>
        <v>4250</v>
      </c>
      <c r="Y50" s="23">
        <f>X50/W50*100</f>
        <v>100</v>
      </c>
      <c r="Z50" s="15"/>
      <c r="AA50" s="15"/>
      <c r="AB50" s="15"/>
      <c r="AC50" s="15"/>
      <c r="AD50" s="15"/>
      <c r="AE50" s="15"/>
      <c r="AF50" s="15"/>
      <c r="AG50" s="15"/>
      <c r="AH50" s="15"/>
      <c r="AI50" s="31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4" ht="12.75">
      <c r="A51" s="21" t="s">
        <v>141</v>
      </c>
      <c r="B51" s="6">
        <f>E51+'субсидии '!B164+субвенции!B154+' иные '!B125</f>
        <v>333795.92335</v>
      </c>
      <c r="C51" s="6">
        <f>F51+'субсидии '!C164+субвенции!C154+' иные '!C125</f>
        <v>331446.41788000002</v>
      </c>
      <c r="D51" s="6">
        <f t="shared" si="1"/>
        <v>99.296125175400533</v>
      </c>
      <c r="E51" s="6">
        <f>H51+K51+N51+Q51+T51+W51</f>
        <v>60130.544069999996</v>
      </c>
      <c r="F51" s="6">
        <f>I51+L51+O51+R51+U51+X51</f>
        <v>60130.544069999996</v>
      </c>
      <c r="G51" s="6">
        <f>F51/E51*100</f>
        <v>100</v>
      </c>
      <c r="H51" s="6">
        <v>45396.6</v>
      </c>
      <c r="I51" s="6">
        <v>45396.6</v>
      </c>
      <c r="J51" s="6">
        <f>I51/H51*100</f>
        <v>100</v>
      </c>
      <c r="K51" s="6">
        <v>13950</v>
      </c>
      <c r="L51" s="6">
        <v>13950</v>
      </c>
      <c r="M51" s="6">
        <f>L51/K51*100</f>
        <v>100</v>
      </c>
      <c r="N51" s="6"/>
      <c r="O51" s="6"/>
      <c r="P51" s="6"/>
      <c r="Q51" s="152">
        <v>783.9440699999999</v>
      </c>
      <c r="R51" s="6">
        <v>783.94407000000001</v>
      </c>
      <c r="S51" s="6">
        <f>R51/Q51*100</f>
        <v>100.00000000000003</v>
      </c>
      <c r="T51" s="152"/>
      <c r="U51" s="6"/>
      <c r="V51" s="6" t="e">
        <f>U51/T51*100</f>
        <v>#DIV/0!</v>
      </c>
      <c r="W51" s="152"/>
      <c r="X51" s="6"/>
      <c r="Y51" s="6"/>
      <c r="AD51" s="15"/>
      <c r="AE51" s="15"/>
      <c r="AF51" s="15"/>
      <c r="AG51" s="15"/>
      <c r="AH51" s="15"/>
      <c r="AI51" s="31"/>
    </row>
    <row r="52" spans="1:44" s="24" customFormat="1" ht="12.75">
      <c r="A52" s="22" t="s">
        <v>158</v>
      </c>
      <c r="B52" s="23">
        <f>E52+'субсидии '!B165+субвенции!B155+' иные '!B126</f>
        <v>20333.073629999999</v>
      </c>
      <c r="C52" s="23">
        <f>F52+'субсидии '!C165+субвенции!C155+' иные '!C126</f>
        <v>20333.073629999999</v>
      </c>
      <c r="D52" s="23">
        <f t="shared" si="1"/>
        <v>100</v>
      </c>
      <c r="E52" s="23">
        <f>E53</f>
        <v>4250</v>
      </c>
      <c r="F52" s="23">
        <f>F53</f>
        <v>4250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>
        <f>W53+W54</f>
        <v>4250</v>
      </c>
      <c r="X52" s="23">
        <f>X53+X54</f>
        <v>4250</v>
      </c>
      <c r="Y52" s="23">
        <f>X52/W52*100</f>
        <v>100</v>
      </c>
      <c r="Z52" s="15"/>
      <c r="AA52" s="15"/>
      <c r="AB52" s="15"/>
      <c r="AC52" s="15"/>
      <c r="AD52" s="15"/>
      <c r="AE52" s="15"/>
      <c r="AF52" s="15"/>
      <c r="AG52" s="15"/>
      <c r="AH52" s="15"/>
      <c r="AI52" s="31"/>
      <c r="AJ52" s="16"/>
      <c r="AK52" s="16"/>
      <c r="AL52" s="16"/>
      <c r="AM52" s="16"/>
      <c r="AN52" s="16"/>
      <c r="AO52" s="16"/>
      <c r="AP52" s="16"/>
      <c r="AQ52" s="16"/>
      <c r="AR52" s="16"/>
    </row>
    <row r="53" spans="1:44" ht="12.75">
      <c r="A53" s="21" t="s">
        <v>76</v>
      </c>
      <c r="B53" s="6"/>
      <c r="C53" s="6"/>
      <c r="D53" s="6"/>
      <c r="E53" s="6">
        <f>H53+K53+N53+Q53+T53+W53</f>
        <v>4250</v>
      </c>
      <c r="F53" s="6">
        <f>I53+L53+O53+R53+U53+X53</f>
        <v>4250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152"/>
      <c r="R53" s="6"/>
      <c r="S53" s="6"/>
      <c r="T53" s="152"/>
      <c r="U53" s="6"/>
      <c r="V53" s="6"/>
      <c r="W53" s="152">
        <v>4250</v>
      </c>
      <c r="X53" s="6">
        <v>4250</v>
      </c>
      <c r="Y53" s="6">
        <f>X53/W53*100</f>
        <v>100</v>
      </c>
      <c r="Z53" s="16"/>
      <c r="AA53" s="16"/>
      <c r="AB53" s="16"/>
      <c r="AC53" s="16"/>
      <c r="AI53" s="31"/>
      <c r="AJ53" s="15"/>
      <c r="AK53" s="15"/>
      <c r="AL53" s="15"/>
      <c r="AM53" s="15"/>
      <c r="AN53" s="15"/>
      <c r="AO53" s="15"/>
      <c r="AP53" s="15"/>
      <c r="AQ53" s="15"/>
      <c r="AR53" s="15"/>
    </row>
    <row r="54" spans="1:44" s="24" customFormat="1" ht="12.75">
      <c r="A54" s="22" t="s">
        <v>5</v>
      </c>
      <c r="B54" s="23">
        <f>B55+B56+B57</f>
        <v>7655137.987590001</v>
      </c>
      <c r="C54" s="23">
        <f>C55+C56+C57</f>
        <v>7511754.6154199988</v>
      </c>
      <c r="D54" s="23">
        <f t="shared" si="1"/>
        <v>98.126965543894244</v>
      </c>
      <c r="E54" s="23">
        <f>SUM(E55:E57)</f>
        <v>559546.00633</v>
      </c>
      <c r="F54" s="23">
        <f>SUM(F55:F57)</f>
        <v>559546.00633</v>
      </c>
      <c r="G54" s="23">
        <f>F54/E54*100</f>
        <v>100</v>
      </c>
      <c r="H54" s="23">
        <f>SUM(H55:H57)</f>
        <v>201876.2</v>
      </c>
      <c r="I54" s="23">
        <f>SUM(I55:I57)</f>
        <v>201876.2</v>
      </c>
      <c r="J54" s="23">
        <f>I54/H54*100</f>
        <v>100</v>
      </c>
      <c r="K54" s="23">
        <f>SUM(K55:K57)</f>
        <v>352405.77859999996</v>
      </c>
      <c r="L54" s="23">
        <f>SUM(L55:L57)</f>
        <v>352405.77860000002</v>
      </c>
      <c r="M54" s="23">
        <f>L54/K54*100</f>
        <v>100.00000000000003</v>
      </c>
      <c r="N54" s="23">
        <f>SUM(N55:N57)</f>
        <v>0</v>
      </c>
      <c r="O54" s="23">
        <f>SUM(O55:O57)</f>
        <v>0</v>
      </c>
      <c r="P54" s="23"/>
      <c r="Q54" s="23">
        <f>SUM(Q55:Q57)</f>
        <v>5170.4767300000003</v>
      </c>
      <c r="R54" s="23">
        <f>SUM(R55:R57)</f>
        <v>5170.4767300000003</v>
      </c>
      <c r="S54" s="23">
        <f>R54/Q54*100</f>
        <v>100</v>
      </c>
      <c r="T54" s="23">
        <f>SUM(T55:T57)</f>
        <v>93.551000000000002</v>
      </c>
      <c r="U54" s="23">
        <f>SUM(U55:U57)</f>
        <v>93.551000000000002</v>
      </c>
      <c r="V54" s="23">
        <f>U54/T54*100</f>
        <v>100</v>
      </c>
      <c r="W54" s="23">
        <f>SUM(W55:W57)</f>
        <v>0</v>
      </c>
      <c r="X54" s="23">
        <f>SUM(X55:X57)</f>
        <v>0</v>
      </c>
      <c r="Y54" s="23" t="e">
        <f>X54/W54*100</f>
        <v>#DIV/0!</v>
      </c>
      <c r="Z54" s="16"/>
      <c r="AA54" s="16"/>
      <c r="AB54" s="16"/>
      <c r="AC54" s="16"/>
      <c r="AD54" s="16"/>
      <c r="AE54" s="16"/>
      <c r="AF54" s="16"/>
      <c r="AG54" s="16"/>
      <c r="AH54" s="16"/>
      <c r="AI54" s="31"/>
      <c r="AJ54" s="15"/>
      <c r="AK54" s="15"/>
      <c r="AL54" s="15"/>
      <c r="AM54" s="15"/>
      <c r="AN54" s="15"/>
      <c r="AO54" s="15"/>
      <c r="AP54" s="15"/>
      <c r="AQ54" s="15"/>
      <c r="AR54" s="15"/>
    </row>
    <row r="55" spans="1:44" ht="12.75">
      <c r="A55" s="21" t="s">
        <v>0</v>
      </c>
      <c r="B55" s="6">
        <f>E55+'субсидии '!B172+субвенции!B163+' иные '!B128</f>
        <v>5379023.2318500001</v>
      </c>
      <c r="C55" s="6">
        <f>F55+'субсидии '!C172+субвенции!C163+' иные '!C128</f>
        <v>5282955.4276899993</v>
      </c>
      <c r="D55" s="6">
        <f t="shared" si="1"/>
        <v>98.214028829785136</v>
      </c>
      <c r="E55" s="6">
        <f t="shared" ref="E55:E57" si="2">H55+K55+N55+Q55+T55</f>
        <v>176836.78450000001</v>
      </c>
      <c r="F55" s="6">
        <f t="shared" ref="F55:F57" si="3">I55+L55+O55+R55+U55</f>
        <v>176836.78450000001</v>
      </c>
      <c r="G55" s="6">
        <f>F55/E55*100</f>
        <v>100</v>
      </c>
      <c r="H55" s="6"/>
      <c r="I55" s="6"/>
      <c r="J55" s="6"/>
      <c r="K55" s="6">
        <v>174834.6</v>
      </c>
      <c r="L55" s="6">
        <v>174834.6</v>
      </c>
      <c r="M55" s="6">
        <f>L55/K55*100</f>
        <v>100</v>
      </c>
      <c r="N55" s="152"/>
      <c r="O55" s="154"/>
      <c r="P55" s="6"/>
      <c r="Q55" s="152">
        <v>1908.6334999999999</v>
      </c>
      <c r="R55" s="152">
        <v>1908.6334999999999</v>
      </c>
      <c r="S55" s="6">
        <f>R55/Q55*100</f>
        <v>100</v>
      </c>
      <c r="T55" s="152">
        <v>93.551000000000002</v>
      </c>
      <c r="U55" s="152">
        <v>93.551000000000002</v>
      </c>
      <c r="V55" s="6">
        <f>U55/T55*100</f>
        <v>100</v>
      </c>
      <c r="W55" s="152"/>
      <c r="X55" s="152"/>
      <c r="Y55" s="6"/>
      <c r="AD55" s="15"/>
      <c r="AE55" s="15"/>
      <c r="AF55" s="15"/>
      <c r="AG55" s="15"/>
      <c r="AH55" s="15"/>
      <c r="AI55" s="31"/>
      <c r="AJ55" s="15"/>
      <c r="AK55" s="15"/>
      <c r="AL55" s="15"/>
      <c r="AM55" s="15"/>
      <c r="AN55" s="15"/>
      <c r="AO55" s="15"/>
      <c r="AP55" s="15"/>
      <c r="AQ55" s="15"/>
      <c r="AR55" s="15"/>
    </row>
    <row r="56" spans="1:44" ht="12.75">
      <c r="A56" s="21" t="s">
        <v>1</v>
      </c>
      <c r="B56" s="6">
        <f>E56+'субсидии '!B173+субвенции!B164+' иные '!B129</f>
        <v>1661942.7093100003</v>
      </c>
      <c r="C56" s="6">
        <f>F56+'субсидии '!C173+субвенции!C164+' иные '!C129</f>
        <v>1625988.6174000001</v>
      </c>
      <c r="D56" s="6">
        <f t="shared" si="1"/>
        <v>97.836622664031097</v>
      </c>
      <c r="E56" s="6">
        <f t="shared" si="2"/>
        <v>265233.69023000001</v>
      </c>
      <c r="F56" s="6">
        <f t="shared" si="3"/>
        <v>265233.69023000001</v>
      </c>
      <c r="G56" s="6">
        <f>F56/E56*100</f>
        <v>100</v>
      </c>
      <c r="H56" s="6">
        <v>122914.7</v>
      </c>
      <c r="I56" s="6">
        <v>122914.7</v>
      </c>
      <c r="J56" s="6">
        <f>I56/H56*100</f>
        <v>100</v>
      </c>
      <c r="K56" s="6">
        <v>140286.67859999998</v>
      </c>
      <c r="L56" s="6">
        <v>140286.67860000001</v>
      </c>
      <c r="M56" s="6">
        <f>L56/K56*100</f>
        <v>100.00000000000003</v>
      </c>
      <c r="N56" s="152"/>
      <c r="O56" s="6"/>
      <c r="P56" s="6"/>
      <c r="Q56" s="152">
        <v>2032.3116299999999</v>
      </c>
      <c r="R56" s="6">
        <v>2032.3116299999999</v>
      </c>
      <c r="S56" s="6">
        <f>R56/Q56*100</f>
        <v>100</v>
      </c>
      <c r="T56" s="152"/>
      <c r="U56" s="6"/>
      <c r="V56" s="6"/>
      <c r="W56" s="152"/>
      <c r="X56" s="6"/>
      <c r="Y56" s="6"/>
      <c r="AD56" s="15"/>
      <c r="AE56" s="15"/>
      <c r="AF56" s="15"/>
      <c r="AG56" s="15"/>
      <c r="AH56" s="15"/>
      <c r="AI56" s="31"/>
      <c r="AJ56" s="15"/>
      <c r="AK56" s="15"/>
      <c r="AL56" s="15"/>
      <c r="AM56" s="15"/>
      <c r="AN56" s="15"/>
      <c r="AO56" s="15"/>
      <c r="AP56" s="15"/>
      <c r="AQ56" s="15"/>
      <c r="AR56" s="15"/>
    </row>
    <row r="57" spans="1:44" ht="12.75">
      <c r="A57" s="21" t="s">
        <v>2</v>
      </c>
      <c r="B57" s="6">
        <f>E57+'субсидии '!B174+субвенции!B165+' иные '!B130</f>
        <v>614172.04642999999</v>
      </c>
      <c r="C57" s="6">
        <f>F57+'субсидии '!C174+субвенции!C165+' иные '!C130</f>
        <v>602810.57033000002</v>
      </c>
      <c r="D57" s="6">
        <f t="shared" si="1"/>
        <v>98.150115075076954</v>
      </c>
      <c r="E57" s="6">
        <f t="shared" si="2"/>
        <v>117475.5316</v>
      </c>
      <c r="F57" s="6">
        <f t="shared" si="3"/>
        <v>117475.5316</v>
      </c>
      <c r="G57" s="6">
        <f>F57/E57*100</f>
        <v>100</v>
      </c>
      <c r="H57" s="6">
        <v>78961.5</v>
      </c>
      <c r="I57" s="6">
        <v>78961.5</v>
      </c>
      <c r="J57" s="6">
        <f>I57/H57*100</f>
        <v>100</v>
      </c>
      <c r="K57" s="6">
        <v>37284.5</v>
      </c>
      <c r="L57" s="6">
        <v>37284.5</v>
      </c>
      <c r="M57" s="6">
        <f>L57/K57*100</f>
        <v>100</v>
      </c>
      <c r="N57" s="6"/>
      <c r="O57" s="6"/>
      <c r="P57" s="6"/>
      <c r="Q57" s="152">
        <v>1229.5316</v>
      </c>
      <c r="R57" s="6">
        <v>1229.5316</v>
      </c>
      <c r="S57" s="6">
        <f>R57/Q57*100</f>
        <v>100</v>
      </c>
      <c r="T57" s="152"/>
      <c r="U57" s="6"/>
      <c r="V57" s="6"/>
      <c r="W57" s="152"/>
      <c r="X57" s="6"/>
      <c r="Y57" s="6"/>
      <c r="AD57" s="15"/>
      <c r="AE57" s="15"/>
      <c r="AF57" s="15"/>
      <c r="AG57" s="15"/>
      <c r="AH57" s="15"/>
      <c r="AI57" s="31"/>
      <c r="AJ57" s="15"/>
      <c r="AK57" s="15"/>
      <c r="AL57" s="15"/>
      <c r="AM57" s="15"/>
      <c r="AN57" s="15"/>
      <c r="AO57" s="15"/>
      <c r="AP57" s="15"/>
      <c r="AQ57" s="15"/>
      <c r="AR57" s="15"/>
    </row>
    <row r="58" spans="1:44" s="24" customFormat="1" ht="13.5" customHeight="1">
      <c r="A58" s="22" t="s">
        <v>4</v>
      </c>
      <c r="B58" s="23">
        <f>B54+B8</f>
        <v>19192136.413950004</v>
      </c>
      <c r="C58" s="23">
        <f>C54+C8</f>
        <v>18892187.486759998</v>
      </c>
      <c r="D58" s="23">
        <f t="shared" si="1"/>
        <v>98.437125910735062</v>
      </c>
      <c r="E58" s="23">
        <f>E54+E50+E47+E44+E41+E38+E35+E32+E29+E26+E23+E20+E17+E14+E11</f>
        <v>2456945.2699899999</v>
      </c>
      <c r="F58" s="23">
        <f>F54+F8</f>
        <v>2456945.2699899999</v>
      </c>
      <c r="G58" s="23">
        <f>F58/E58*100</f>
        <v>100</v>
      </c>
      <c r="H58" s="23">
        <f>H8+H54</f>
        <v>1350344.1</v>
      </c>
      <c r="I58" s="23">
        <f>I8+I54</f>
        <v>1350344.1</v>
      </c>
      <c r="J58" s="23">
        <f>I58/H58*100</f>
        <v>100</v>
      </c>
      <c r="K58" s="23">
        <f>K8+K54</f>
        <v>1069951.1699899998</v>
      </c>
      <c r="L58" s="23">
        <f>L8+L54</f>
        <v>1069951.1699900001</v>
      </c>
      <c r="M58" s="23">
        <f>L58/K58*100</f>
        <v>100.00000000000003</v>
      </c>
      <c r="N58" s="23">
        <f>N8+N54</f>
        <v>1000</v>
      </c>
      <c r="O58" s="23">
        <f>O8+O54</f>
        <v>1000</v>
      </c>
      <c r="P58" s="23">
        <f>O58/N58*100</f>
        <v>100</v>
      </c>
      <c r="Q58" s="23">
        <f>Q8+Q54</f>
        <v>30000</v>
      </c>
      <c r="R58" s="23">
        <f>R8+R54</f>
        <v>30000</v>
      </c>
      <c r="S58" s="23">
        <f>R58/Q58*100</f>
        <v>100</v>
      </c>
      <c r="T58" s="23">
        <f>T8+T54</f>
        <v>1399.9999999999998</v>
      </c>
      <c r="U58" s="23">
        <f>U8+U54</f>
        <v>1399.9999999999998</v>
      </c>
      <c r="V58" s="23">
        <f>U58/T58*100</f>
        <v>100</v>
      </c>
      <c r="W58" s="23">
        <f>W8+W54</f>
        <v>4250</v>
      </c>
      <c r="X58" s="23">
        <f>X8+X54</f>
        <v>4250</v>
      </c>
      <c r="Y58" s="23">
        <f>X58/W58*100</f>
        <v>100</v>
      </c>
      <c r="Z58" s="15"/>
      <c r="AA58" s="15"/>
      <c r="AB58" s="15"/>
      <c r="AC58" s="15"/>
      <c r="AD58" s="15"/>
      <c r="AE58" s="15"/>
      <c r="AF58" s="15"/>
      <c r="AG58" s="15"/>
      <c r="AH58" s="15"/>
      <c r="AI58" s="31"/>
      <c r="AJ58" s="15"/>
      <c r="AK58" s="15"/>
      <c r="AL58" s="15"/>
      <c r="AM58" s="15"/>
      <c r="AN58" s="15"/>
      <c r="AO58" s="15"/>
      <c r="AP58" s="15"/>
      <c r="AQ58" s="15"/>
      <c r="AR58" s="15"/>
    </row>
    <row r="59" spans="1:44" ht="13.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3"/>
      <c r="S59" s="3"/>
      <c r="V59" s="3"/>
      <c r="Y59" s="3"/>
      <c r="AD59" s="15"/>
      <c r="AE59" s="15"/>
      <c r="AF59" s="15"/>
      <c r="AG59" s="15"/>
      <c r="AH59" s="15"/>
      <c r="AJ59" s="15"/>
      <c r="AK59" s="15"/>
      <c r="AL59" s="15"/>
      <c r="AM59" s="15"/>
      <c r="AN59" s="15"/>
      <c r="AO59" s="15"/>
      <c r="AP59" s="15"/>
      <c r="AQ59" s="15"/>
      <c r="AR59" s="15"/>
    </row>
    <row r="60" spans="1:44" ht="13.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2"/>
      <c r="P60" s="3"/>
      <c r="Q60" s="32"/>
      <c r="R60" s="32"/>
      <c r="S60" s="3"/>
      <c r="T60" s="32"/>
      <c r="U60" s="32"/>
      <c r="V60" s="3"/>
      <c r="W60" s="32"/>
      <c r="X60" s="32"/>
      <c r="Y60" s="3"/>
      <c r="AD60" s="15"/>
      <c r="AE60" s="15"/>
      <c r="AF60" s="15"/>
      <c r="AG60" s="15"/>
      <c r="AH60" s="15"/>
    </row>
    <row r="61" spans="1:44" ht="13.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2"/>
      <c r="Q61" s="32"/>
      <c r="R61" s="32"/>
      <c r="T61" s="32"/>
      <c r="U61" s="32"/>
      <c r="W61" s="32"/>
      <c r="X61" s="32"/>
      <c r="AD61" s="15"/>
      <c r="AE61" s="15"/>
      <c r="AF61" s="15"/>
      <c r="AG61" s="15"/>
      <c r="AH61" s="15"/>
    </row>
    <row r="62" spans="1:44" ht="13.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2"/>
      <c r="Q62" s="32"/>
      <c r="R62" s="32"/>
      <c r="T62" s="32"/>
      <c r="U62" s="32"/>
      <c r="W62" s="32"/>
      <c r="X62" s="32"/>
      <c r="Z62" s="16"/>
      <c r="AA62" s="16"/>
      <c r="AB62" s="16"/>
      <c r="AC62" s="16"/>
    </row>
    <row r="63" spans="1:44" s="15" customFormat="1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2"/>
      <c r="P63" s="2"/>
      <c r="Q63" s="32"/>
      <c r="R63" s="32"/>
      <c r="S63" s="2"/>
      <c r="T63" s="32"/>
      <c r="U63" s="32"/>
      <c r="V63" s="2"/>
      <c r="W63" s="32"/>
      <c r="X63" s="32"/>
      <c r="Y63" s="2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44" s="15" customFormat="1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34" s="15" customFormat="1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2"/>
      <c r="P65" s="2"/>
      <c r="Q65" s="32"/>
      <c r="R65" s="32"/>
      <c r="S65" s="2"/>
      <c r="T65" s="32"/>
      <c r="U65" s="32"/>
      <c r="V65" s="2"/>
      <c r="W65" s="32"/>
      <c r="X65" s="32"/>
      <c r="Y65" s="2"/>
    </row>
    <row r="66" spans="1:34" s="15" customFormat="1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2"/>
      <c r="P66" s="2"/>
      <c r="Q66" s="32"/>
      <c r="R66" s="32"/>
      <c r="S66" s="2"/>
      <c r="T66" s="32"/>
      <c r="U66" s="32"/>
      <c r="V66" s="2"/>
      <c r="W66" s="32"/>
      <c r="X66" s="32"/>
      <c r="Y66" s="2"/>
    </row>
    <row r="67" spans="1:34" s="15" customFormat="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2"/>
      <c r="P67" s="2"/>
      <c r="Q67" s="32"/>
      <c r="R67" s="32"/>
      <c r="S67" s="2"/>
      <c r="T67" s="32"/>
      <c r="U67" s="32"/>
      <c r="V67" s="2"/>
      <c r="W67" s="32"/>
      <c r="X67" s="32"/>
      <c r="Y67" s="2"/>
    </row>
    <row r="68" spans="1:34" s="15" customFormat="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34" s="15" customFormat="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34" ht="13.5" customHeight="1">
      <c r="AD70" s="15"/>
      <c r="AE70" s="15"/>
      <c r="AF70" s="15"/>
      <c r="AG70" s="15"/>
      <c r="AH70" s="15"/>
    </row>
    <row r="71" spans="1:34" ht="13.5" customHeight="1">
      <c r="Z71" s="16"/>
      <c r="AA71" s="16"/>
      <c r="AB71" s="16"/>
      <c r="AC71" s="16"/>
    </row>
    <row r="72" spans="1:34" ht="13.5" customHeight="1">
      <c r="Z72" s="16"/>
      <c r="AA72" s="16"/>
      <c r="AB72" s="16"/>
      <c r="AC72" s="16"/>
    </row>
    <row r="73" spans="1:34" ht="13.5" customHeight="1">
      <c r="AD73" s="15"/>
      <c r="AE73" s="15"/>
      <c r="AF73" s="15"/>
      <c r="AG73" s="15"/>
      <c r="AH73" s="15"/>
    </row>
    <row r="74" spans="1:34" ht="13.5" customHeight="1">
      <c r="AD74" s="15"/>
      <c r="AE74" s="15"/>
      <c r="AF74" s="15"/>
      <c r="AG74" s="15"/>
      <c r="AH74" s="15"/>
    </row>
    <row r="75" spans="1:34" ht="13.5" customHeight="1">
      <c r="AD75" s="15"/>
      <c r="AE75" s="15"/>
      <c r="AF75" s="15"/>
      <c r="AG75" s="15"/>
      <c r="AH75" s="15"/>
    </row>
    <row r="76" spans="1:34" ht="13.5" customHeight="1">
      <c r="AD76" s="15"/>
      <c r="AE76" s="15"/>
      <c r="AF76" s="15"/>
      <c r="AG76" s="15"/>
      <c r="AH76" s="15"/>
    </row>
    <row r="77" spans="1:34" ht="13.5" customHeight="1">
      <c r="A77" s="1" t="s">
        <v>198</v>
      </c>
      <c r="AD77" s="15"/>
      <c r="AE77" s="15"/>
      <c r="AF77" s="15"/>
      <c r="AG77" s="15"/>
      <c r="AH77" s="15"/>
    </row>
    <row r="78" spans="1:34" ht="13.5" customHeight="1">
      <c r="AD78" s="15"/>
      <c r="AE78" s="15"/>
      <c r="AF78" s="15"/>
      <c r="AG78" s="15"/>
      <c r="AH78" s="15"/>
    </row>
    <row r="79" spans="1:34" ht="13.5" customHeight="1">
      <c r="AD79" s="15"/>
      <c r="AE79" s="15"/>
      <c r="AF79" s="15"/>
      <c r="AG79" s="15"/>
      <c r="AH79" s="15"/>
    </row>
  </sheetData>
  <customSheetViews>
    <customSheetView guid="{23AA7850-0BCA-44C6-A8DB-6750B6FCE36A}" scale="90" showPageBreaks="1" printArea="1" showAutoFilter="1">
      <pane xSplit="1" ySplit="7" topLeftCell="U29" activePane="bottomRight" state="frozen"/>
      <selection pane="bottomRight" activeCell="AB34" sqref="AB34"/>
      <pageMargins left="0.31496062992125984" right="0.19685039370078741" top="0.19685039370078741" bottom="0" header="0.19685039370078741" footer="0.19685039370078741"/>
      <pageSetup paperSize="9" scale="70" orientation="landscape" r:id="rId1"/>
      <headerFooter alignWithMargins="0"/>
      <autoFilter ref="A7:ALW63"/>
    </customSheetView>
    <customSheetView guid="{3556436A-C311-4B70-B0DA-7F2536446A45}" scale="90" showPageBreaks="1" printArea="1" showAutoFilter="1">
      <pane xSplit="1" ySplit="7" topLeftCell="AB11" activePane="bottomRight" state="frozen"/>
      <selection pane="bottomRight" activeCell="A35" sqref="A35:XFD35"/>
      <pageMargins left="0.31496062992125984" right="0.19685039370078741" top="0.19685039370078741" bottom="0" header="0.19685039370078741" footer="0.19685039370078741"/>
      <pageSetup paperSize="9" scale="70" orientation="landscape" r:id="rId2"/>
      <headerFooter alignWithMargins="0"/>
      <autoFilter ref="A7:ALT63"/>
    </customSheetView>
    <customSheetView guid="{F005480A-D133-4FA5-B5A6-C8C7D1CE1272}" scale="90" showAutoFilter="1">
      <pane xSplit="1" ySplit="7" topLeftCell="B32" activePane="bottomRight" state="frozen"/>
      <selection pane="bottomRight" activeCell="C54" sqref="C54"/>
      <pageMargins left="0.31496062992125984" right="0.19685039370078741" top="0.19685039370078741" bottom="0" header="0.19685039370078741" footer="0.19685039370078741"/>
      <pageSetup paperSize="9" scale="70" orientation="landscape" r:id="rId3"/>
      <headerFooter alignWithMargins="0"/>
      <autoFilter ref="A7:ALY61"/>
    </customSheetView>
    <customSheetView guid="{E2495AD0-B87A-4C01-9209-9BB683D27353}" scale="90" printArea="1" showAutoFilter="1" hiddenColumns="1">
      <pane xSplit="1" ySplit="7" topLeftCell="K19" activePane="bottomRight" state="frozen"/>
      <selection pane="bottomRight" activeCell="N59" sqref="N59:N60"/>
      <pageMargins left="0.31496062992125984" right="0.19685039370078741" top="0.19685039370078741" bottom="0" header="0.19685039370078741" footer="0.19685039370078741"/>
      <pageSetup paperSize="9" scale="70" orientation="landscape" r:id="rId4"/>
      <headerFooter alignWithMargins="0"/>
      <autoFilter ref="A7:ALT63"/>
    </customSheetView>
    <customSheetView guid="{C8322F89-87C6-45E7-889E-2904A1FABC31}" scale="90" showAutoFilter="1">
      <pane xSplit="1" ySplit="7" topLeftCell="U29" activePane="bottomRight" state="frozen"/>
      <selection pane="bottomRight" activeCell="AB34" sqref="AB34"/>
      <pageMargins left="0.31496062992125984" right="0.19685039370078741" top="0.19685039370078741" bottom="0" header="0.19685039370078741" footer="0.19685039370078741"/>
      <pageSetup paperSize="9" scale="70" orientation="landscape" r:id="rId5"/>
      <headerFooter alignWithMargins="0"/>
      <autoFilter ref="A7:ALW63"/>
    </customSheetView>
  </customSheetViews>
  <mergeCells count="25">
    <mergeCell ref="N2:P3"/>
    <mergeCell ref="N5:P5"/>
    <mergeCell ref="N6:P6"/>
    <mergeCell ref="Q2:S3"/>
    <mergeCell ref="Q5:S5"/>
    <mergeCell ref="Q6:S6"/>
    <mergeCell ref="A1:M1"/>
    <mergeCell ref="K5:M5"/>
    <mergeCell ref="K6:M6"/>
    <mergeCell ref="H6:J6"/>
    <mergeCell ref="B5:D6"/>
    <mergeCell ref="K2:M3"/>
    <mergeCell ref="B2:D3"/>
    <mergeCell ref="E2:G3"/>
    <mergeCell ref="A2:A4"/>
    <mergeCell ref="H2:J3"/>
    <mergeCell ref="A5:A6"/>
    <mergeCell ref="H5:J5"/>
    <mergeCell ref="E5:G6"/>
    <mergeCell ref="W2:Y3"/>
    <mergeCell ref="W5:Y5"/>
    <mergeCell ref="W6:Y6"/>
    <mergeCell ref="T2:V3"/>
    <mergeCell ref="T5:V5"/>
    <mergeCell ref="T6:V6"/>
  </mergeCells>
  <pageMargins left="0.31496062992125984" right="0.19685039370078741" top="0.19685039370078741" bottom="0" header="0.19685039370078741" footer="0.19685039370078741"/>
  <pageSetup paperSize="9" scale="70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V545"/>
  <sheetViews>
    <sheetView zoomScale="85" zoomScaleNormal="85" workbookViewId="0">
      <pane xSplit="4" ySplit="8" topLeftCell="LN157" activePane="bottomRight" state="frozen"/>
      <selection pane="topRight" activeCell="E1" sqref="E1"/>
      <selection pane="bottomLeft" activeCell="A9" sqref="A9"/>
      <selection pane="bottomRight" activeCell="A175" sqref="A175:MD175"/>
    </sheetView>
  </sheetViews>
  <sheetFormatPr defaultRowHeight="18.75"/>
  <cols>
    <col min="1" max="1" width="20.7109375" style="11" customWidth="1"/>
    <col min="2" max="2" width="13.7109375" style="143" customWidth="1"/>
    <col min="3" max="3" width="13.7109375" style="11" customWidth="1"/>
    <col min="4" max="4" width="11" style="11" customWidth="1"/>
    <col min="5" max="5" width="19" style="11" customWidth="1"/>
    <col min="6" max="7" width="15.5703125" style="11" customWidth="1"/>
    <col min="8" max="8" width="15.5703125" style="85" customWidth="1"/>
    <col min="9" max="9" width="15.5703125" style="11" hidden="1" customWidth="1"/>
    <col min="10" max="11" width="15.5703125" style="11" customWidth="1"/>
    <col min="12" max="12" width="15.5703125" style="85" customWidth="1"/>
    <col min="13" max="14" width="15.5703125" style="11" customWidth="1"/>
    <col min="15" max="15" width="15.5703125" style="85" customWidth="1"/>
    <col min="16" max="17" width="15.5703125" style="11" customWidth="1"/>
    <col min="18" max="18" width="15.5703125" style="85" customWidth="1"/>
    <col min="19" max="19" width="15.7109375" style="11" customWidth="1"/>
    <col min="20" max="20" width="15.5703125" style="11" customWidth="1"/>
    <col min="21" max="21" width="15.5703125" style="85" customWidth="1"/>
    <col min="22" max="23" width="15.5703125" style="11" customWidth="1"/>
    <col min="24" max="24" width="15.5703125" style="85" customWidth="1"/>
    <col min="25" max="25" width="17" style="11" hidden="1" customWidth="1"/>
    <col min="26" max="26" width="17.42578125" style="11" customWidth="1"/>
    <col min="27" max="27" width="15.5703125" style="11" customWidth="1"/>
    <col min="28" max="28" width="15.5703125" style="85" customWidth="1"/>
    <col min="29" max="30" width="15.5703125" style="11" customWidth="1"/>
    <col min="31" max="31" width="15.5703125" style="85" customWidth="1"/>
    <col min="32" max="33" width="15.5703125" style="11" customWidth="1"/>
    <col min="34" max="34" width="16.140625" style="85" customWidth="1"/>
    <col min="35" max="35" width="15.5703125" style="11" hidden="1" customWidth="1"/>
    <col min="36" max="36" width="17" style="11" customWidth="1"/>
    <col min="37" max="37" width="15.5703125" style="11" customWidth="1"/>
    <col min="38" max="38" width="15.5703125" style="85" customWidth="1"/>
    <col min="39" max="39" width="18.7109375" style="11" customWidth="1"/>
    <col min="40" max="40" width="15.5703125" style="11" customWidth="1"/>
    <col min="41" max="41" width="15.5703125" style="85" customWidth="1"/>
    <col min="42" max="43" width="15.5703125" style="11" customWidth="1"/>
    <col min="44" max="44" width="15.5703125" style="85" customWidth="1"/>
    <col min="45" max="45" width="15.5703125" style="11" hidden="1" customWidth="1"/>
    <col min="46" max="46" width="17" style="11" customWidth="1"/>
    <col min="47" max="47" width="15.5703125" style="11" customWidth="1"/>
    <col min="48" max="48" width="15.5703125" style="85" customWidth="1"/>
    <col min="49" max="49" width="18.7109375" style="11" customWidth="1"/>
    <col min="50" max="50" width="15.5703125" style="11" customWidth="1"/>
    <col min="51" max="51" width="15.5703125" style="85" customWidth="1"/>
    <col min="52" max="53" width="15.5703125" style="11" customWidth="1"/>
    <col min="54" max="54" width="15.5703125" style="85" customWidth="1"/>
    <col min="55" max="55" width="15.5703125" style="11" hidden="1" customWidth="1"/>
    <col min="56" max="57" width="15.5703125" style="11" customWidth="1"/>
    <col min="58" max="58" width="15.5703125" style="85" customWidth="1"/>
    <col min="59" max="60" width="15.5703125" style="11" customWidth="1"/>
    <col min="61" max="61" width="15.5703125" style="85" customWidth="1"/>
    <col min="62" max="63" width="15.5703125" style="11" customWidth="1"/>
    <col min="64" max="64" width="15.5703125" style="85" customWidth="1"/>
    <col min="65" max="65" width="15.5703125" style="11" hidden="1" customWidth="1"/>
    <col min="66" max="66" width="18.5703125" style="11" customWidth="1"/>
    <col min="67" max="67" width="15.5703125" style="11" customWidth="1"/>
    <col min="68" max="68" width="15.5703125" style="85" customWidth="1"/>
    <col min="69" max="69" width="19.42578125" style="11" customWidth="1"/>
    <col min="70" max="70" width="15.5703125" style="11" customWidth="1"/>
    <col min="71" max="71" width="15.5703125" style="85" customWidth="1"/>
    <col min="72" max="73" width="15.5703125" style="11" customWidth="1"/>
    <col min="74" max="74" width="15.5703125" style="85" customWidth="1"/>
    <col min="75" max="76" width="15.5703125" style="11" customWidth="1"/>
    <col min="77" max="77" width="15.5703125" style="85" customWidth="1"/>
    <col min="78" max="79" width="15.5703125" style="11" customWidth="1"/>
    <col min="80" max="80" width="15.5703125" style="85" customWidth="1"/>
    <col min="81" max="82" width="15.5703125" style="11" customWidth="1"/>
    <col min="83" max="83" width="15.5703125" style="85" customWidth="1"/>
    <col min="84" max="85" width="15.5703125" style="11" customWidth="1"/>
    <col min="86" max="86" width="15.5703125" style="85" customWidth="1"/>
    <col min="87" max="88" width="15.5703125" style="11" customWidth="1"/>
    <col min="89" max="89" width="15.5703125" style="85" customWidth="1"/>
    <col min="90" max="91" width="15.5703125" style="11" customWidth="1"/>
    <col min="92" max="92" width="15.5703125" style="85" customWidth="1"/>
    <col min="93" max="93" width="15.5703125" style="11" hidden="1" customWidth="1"/>
    <col min="94" max="95" width="15.5703125" style="11" customWidth="1"/>
    <col min="96" max="96" width="15.5703125" style="85" customWidth="1"/>
    <col min="97" max="98" width="15.5703125" style="11" customWidth="1"/>
    <col min="99" max="99" width="15.5703125" style="85" customWidth="1"/>
    <col min="100" max="101" width="15.5703125" style="11" customWidth="1"/>
    <col min="102" max="102" width="15.7109375" style="85" customWidth="1"/>
    <col min="103" max="103" width="15.5703125" style="11" hidden="1" customWidth="1"/>
    <col min="104" max="105" width="15.5703125" style="11" customWidth="1"/>
    <col min="106" max="106" width="15.5703125" style="85" customWidth="1"/>
    <col min="107" max="108" width="15.5703125" style="11" customWidth="1"/>
    <col min="109" max="109" width="15.5703125" style="85" customWidth="1"/>
    <col min="110" max="111" width="15.5703125" style="11" customWidth="1"/>
    <col min="112" max="112" width="15.5703125" style="85" customWidth="1"/>
    <col min="113" max="113" width="15.5703125" style="11" hidden="1" customWidth="1"/>
    <col min="114" max="115" width="15.5703125" style="11" customWidth="1"/>
    <col min="116" max="116" width="15.5703125" style="85" customWidth="1"/>
    <col min="117" max="118" width="15.5703125" style="11" customWidth="1"/>
    <col min="119" max="119" width="15.5703125" style="85" customWidth="1"/>
    <col min="120" max="120" width="15.5703125" style="11" customWidth="1"/>
    <col min="121" max="121" width="13.140625" style="11" customWidth="1"/>
    <col min="122" max="122" width="15.5703125" style="85" customWidth="1"/>
    <col min="123" max="123" width="15.5703125" style="11" hidden="1" customWidth="1"/>
    <col min="124" max="124" width="20.140625" style="11" customWidth="1"/>
    <col min="125" max="125" width="15.5703125" style="11" customWidth="1"/>
    <col min="126" max="126" width="15.5703125" style="85" customWidth="1"/>
    <col min="127" max="127" width="18" style="11" customWidth="1"/>
    <col min="128" max="128" width="15.5703125" style="11" customWidth="1"/>
    <col min="129" max="129" width="15.5703125" style="85" customWidth="1"/>
    <col min="130" max="130" width="19.85546875" style="11" customWidth="1"/>
    <col min="131" max="131" width="15.5703125" style="11" customWidth="1"/>
    <col min="132" max="132" width="15.5703125" style="85" customWidth="1"/>
    <col min="133" max="133" width="15.5703125" style="11" hidden="1" customWidth="1"/>
    <col min="134" max="135" width="15.5703125" style="11" customWidth="1"/>
    <col min="136" max="136" width="15.5703125" style="85" customWidth="1"/>
    <col min="137" max="138" width="15.5703125" style="11" customWidth="1"/>
    <col min="139" max="139" width="15.5703125" style="85" customWidth="1"/>
    <col min="140" max="141" width="15.5703125" style="11" customWidth="1"/>
    <col min="142" max="142" width="15.5703125" style="85" customWidth="1"/>
    <col min="143" max="144" width="15.5703125" style="11" customWidth="1"/>
    <col min="145" max="145" width="15.5703125" style="85" customWidth="1"/>
    <col min="146" max="146" width="15.5703125" style="11" hidden="1" customWidth="1"/>
    <col min="147" max="147" width="22.28515625" style="11" customWidth="1"/>
    <col min="148" max="148" width="15.5703125" style="11" customWidth="1"/>
    <col min="149" max="149" width="15.5703125" style="85" customWidth="1"/>
    <col min="150" max="151" width="15.5703125" style="11" customWidth="1"/>
    <col min="152" max="152" width="15.5703125" style="85" customWidth="1"/>
    <col min="153" max="154" width="15.5703125" style="11" customWidth="1"/>
    <col min="155" max="155" width="15.5703125" style="85" customWidth="1"/>
    <col min="156" max="156" width="15.5703125" style="11" hidden="1" customWidth="1"/>
    <col min="157" max="158" width="15.5703125" style="11" customWidth="1"/>
    <col min="159" max="159" width="15.5703125" style="85" customWidth="1"/>
    <col min="160" max="161" width="15.5703125" style="11" customWidth="1"/>
    <col min="162" max="162" width="15.5703125" style="85" customWidth="1"/>
    <col min="163" max="164" width="15.5703125" style="11" customWidth="1"/>
    <col min="165" max="165" width="15.5703125" style="85" customWidth="1"/>
    <col min="166" max="166" width="15.5703125" style="11" hidden="1" customWidth="1"/>
    <col min="167" max="168" width="15.5703125" style="11" customWidth="1"/>
    <col min="169" max="169" width="15.5703125" style="85" customWidth="1"/>
    <col min="170" max="171" width="15.5703125" style="11" customWidth="1"/>
    <col min="172" max="172" width="15.5703125" style="85" customWidth="1"/>
    <col min="173" max="174" width="15.5703125" style="11" customWidth="1"/>
    <col min="175" max="175" width="13.5703125" style="85" customWidth="1"/>
    <col min="176" max="176" width="15.5703125" style="11" hidden="1" customWidth="1"/>
    <col min="177" max="178" width="15.5703125" style="11" customWidth="1"/>
    <col min="179" max="179" width="15.5703125" style="85" customWidth="1"/>
    <col min="180" max="181" width="15.5703125" style="11" customWidth="1"/>
    <col min="182" max="182" width="15.5703125" style="85" customWidth="1"/>
    <col min="183" max="184" width="15.5703125" style="11" customWidth="1"/>
    <col min="185" max="185" width="13.5703125" style="85" customWidth="1"/>
    <col min="186" max="186" width="15.5703125" style="11" hidden="1" customWidth="1"/>
    <col min="187" max="188" width="15.5703125" style="11" customWidth="1"/>
    <col min="189" max="189" width="15.5703125" style="85" customWidth="1"/>
    <col min="190" max="191" width="15.5703125" style="11" customWidth="1"/>
    <col min="192" max="192" width="15.5703125" style="85" customWidth="1"/>
    <col min="193" max="194" width="15.5703125" style="11" customWidth="1"/>
    <col min="195" max="195" width="13.5703125" style="85" customWidth="1"/>
    <col min="196" max="196" width="15.5703125" style="11" hidden="1" customWidth="1"/>
    <col min="197" max="198" width="15.5703125" style="11" customWidth="1"/>
    <col min="199" max="199" width="15.5703125" style="85" customWidth="1"/>
    <col min="200" max="201" width="15.5703125" style="11" customWidth="1"/>
    <col min="202" max="202" width="15.5703125" style="85" customWidth="1"/>
    <col min="203" max="204" width="15.5703125" style="11" customWidth="1"/>
    <col min="205" max="205" width="13.5703125" style="85" customWidth="1"/>
    <col min="206" max="206" width="15.5703125" style="11" hidden="1" customWidth="1"/>
    <col min="207" max="208" width="15.5703125" style="11" customWidth="1"/>
    <col min="209" max="209" width="15.5703125" style="85" customWidth="1"/>
    <col min="210" max="211" width="15.5703125" style="11" customWidth="1"/>
    <col min="212" max="212" width="15.5703125" style="85" customWidth="1"/>
    <col min="213" max="214" width="15.5703125" style="11" customWidth="1"/>
    <col min="215" max="215" width="13.5703125" style="85" customWidth="1"/>
    <col min="216" max="216" width="15.5703125" style="11" hidden="1" customWidth="1"/>
    <col min="217" max="218" width="15.5703125" style="11" customWidth="1"/>
    <col min="219" max="219" width="15.5703125" style="85" customWidth="1"/>
    <col min="220" max="221" width="15.5703125" style="11" customWidth="1"/>
    <col min="222" max="222" width="15.5703125" style="85" customWidth="1"/>
    <col min="223" max="224" width="15.5703125" style="11" customWidth="1"/>
    <col min="225" max="225" width="13.5703125" style="85" customWidth="1"/>
    <col min="226" max="226" width="15.5703125" style="11" hidden="1" customWidth="1"/>
    <col min="227" max="228" width="16.85546875" style="11" customWidth="1"/>
    <col min="229" max="229" width="16.85546875" style="7" customWidth="1"/>
    <col min="230" max="231" width="15.5703125" style="11" customWidth="1"/>
    <col min="232" max="232" width="15.5703125" style="85" customWidth="1"/>
    <col min="233" max="234" width="15.5703125" style="11" customWidth="1"/>
    <col min="235" max="235" width="13.5703125" style="85" customWidth="1"/>
    <col min="236" max="236" width="15.5703125" style="11" hidden="1" customWidth="1"/>
    <col min="237" max="238" width="16.85546875" style="11" customWidth="1"/>
    <col min="239" max="239" width="16.85546875" style="7" customWidth="1"/>
    <col min="240" max="241" width="15.5703125" style="11" customWidth="1"/>
    <col min="242" max="242" width="15.5703125" style="85" customWidth="1"/>
    <col min="243" max="244" width="15.5703125" style="11" customWidth="1"/>
    <col min="245" max="245" width="13.5703125" style="85" customWidth="1"/>
    <col min="246" max="246" width="15.5703125" style="11" hidden="1" customWidth="1"/>
    <col min="247" max="248" width="16.85546875" style="11" customWidth="1"/>
    <col min="249" max="249" width="16.85546875" style="7" customWidth="1"/>
    <col min="250" max="251" width="15.5703125" style="11" customWidth="1"/>
    <col min="252" max="252" width="15.5703125" style="85" customWidth="1"/>
    <col min="253" max="254" width="15.5703125" style="11" customWidth="1"/>
    <col min="255" max="255" width="13.5703125" style="85" customWidth="1"/>
    <col min="256" max="256" width="15.5703125" style="11" hidden="1" customWidth="1"/>
    <col min="257" max="258" width="16.85546875" style="11" customWidth="1"/>
    <col min="259" max="259" width="16.85546875" style="7" customWidth="1"/>
    <col min="260" max="261" width="15.5703125" style="11" customWidth="1"/>
    <col min="262" max="262" width="15.5703125" style="85" customWidth="1"/>
    <col min="263" max="264" width="15.5703125" style="11" customWidth="1"/>
    <col min="265" max="265" width="13.5703125" style="85" customWidth="1"/>
    <col min="266" max="266" width="15.5703125" style="11" hidden="1" customWidth="1"/>
    <col min="267" max="267" width="17" style="11" customWidth="1"/>
    <col min="268" max="268" width="15.5703125" style="11" customWidth="1"/>
    <col min="269" max="269" width="15.5703125" style="85" customWidth="1"/>
    <col min="270" max="270" width="18.7109375" style="11" customWidth="1"/>
    <col min="271" max="271" width="15.5703125" style="11" customWidth="1"/>
    <col min="272" max="272" width="15.5703125" style="85" customWidth="1"/>
    <col min="273" max="274" width="15.5703125" style="11" customWidth="1"/>
    <col min="275" max="275" width="15.5703125" style="85" customWidth="1"/>
    <col min="276" max="277" width="15.5703125" style="11" customWidth="1"/>
    <col min="278" max="278" width="15.5703125" style="85" customWidth="1"/>
    <col min="279" max="280" width="15.5703125" style="11" customWidth="1"/>
    <col min="281" max="281" width="15.5703125" style="85" customWidth="1"/>
    <col min="282" max="283" width="15.5703125" style="11" customWidth="1"/>
    <col min="284" max="284" width="15.5703125" style="85" customWidth="1"/>
    <col min="285" max="286" width="15.5703125" style="11" customWidth="1"/>
    <col min="287" max="287" width="15.5703125" style="85" customWidth="1"/>
    <col min="288" max="289" width="15.5703125" style="11" customWidth="1"/>
    <col min="290" max="290" width="15.5703125" style="85" customWidth="1"/>
    <col min="291" max="292" width="15.5703125" style="11" customWidth="1"/>
    <col min="293" max="293" width="15.5703125" style="85" customWidth="1"/>
    <col min="294" max="295" width="15.5703125" style="11" customWidth="1"/>
    <col min="296" max="296" width="15.5703125" style="85" customWidth="1"/>
    <col min="297" max="298" width="15.5703125" style="11" customWidth="1"/>
    <col min="299" max="299" width="15.5703125" style="85" customWidth="1"/>
    <col min="300" max="301" width="15.5703125" style="11" customWidth="1"/>
    <col min="302" max="302" width="15.5703125" style="85" customWidth="1"/>
    <col min="303" max="304" width="15.5703125" style="11" customWidth="1"/>
    <col min="305" max="305" width="15.5703125" style="85" customWidth="1"/>
    <col min="306" max="307" width="15.5703125" style="11" customWidth="1"/>
    <col min="308" max="308" width="15.5703125" style="85" customWidth="1"/>
    <col min="309" max="310" width="15.5703125" style="11" customWidth="1"/>
    <col min="311" max="311" width="15.5703125" style="85" customWidth="1"/>
    <col min="312" max="313" width="15.5703125" style="11" customWidth="1"/>
    <col min="314" max="314" width="15.5703125" style="85" customWidth="1"/>
    <col min="315" max="316" width="15.5703125" style="11" customWidth="1"/>
    <col min="317" max="318" width="15.5703125" style="85" customWidth="1"/>
    <col min="319" max="319" width="13.28515625" style="38" customWidth="1"/>
    <col min="320" max="320" width="15.5703125" style="11" customWidth="1"/>
    <col min="321" max="321" width="15.5703125" style="85" customWidth="1"/>
    <col min="322" max="322" width="13.28515625" style="38" customWidth="1"/>
    <col min="323" max="323" width="15.5703125" style="11" customWidth="1"/>
    <col min="324" max="324" width="15.5703125" style="85" customWidth="1"/>
    <col min="325" max="325" width="13.28515625" style="38" customWidth="1"/>
    <col min="326" max="326" width="15.5703125" style="11" customWidth="1"/>
    <col min="327" max="327" width="15.5703125" style="11" hidden="1" customWidth="1"/>
    <col min="328" max="328" width="17" style="11" customWidth="1"/>
    <col min="329" max="329" width="15.5703125" style="11" customWidth="1"/>
    <col min="330" max="330" width="15.5703125" style="85" customWidth="1"/>
    <col min="331" max="331" width="18.7109375" style="11" customWidth="1"/>
    <col min="332" max="332" width="15.5703125" style="11" customWidth="1"/>
    <col min="333" max="333" width="15.5703125" style="85" customWidth="1"/>
    <col min="334" max="335" width="15.5703125" style="11" customWidth="1"/>
    <col min="336" max="337" width="15.5703125" style="85" customWidth="1"/>
    <col min="338" max="338" width="13.28515625" style="38" customWidth="1"/>
    <col min="339" max="339" width="15.5703125" style="11" customWidth="1"/>
    <col min="340" max="340" width="15.5703125" style="85" customWidth="1"/>
    <col min="341" max="341" width="13.28515625" style="38" customWidth="1"/>
    <col min="342" max="342" width="15.5703125" style="11" customWidth="1"/>
    <col min="343" max="343" width="15.5703125" style="85" hidden="1" customWidth="1"/>
    <col min="344" max="344" width="13.28515625" style="38" hidden="1" customWidth="1"/>
    <col min="345" max="347" width="15.5703125" style="11" hidden="1" customWidth="1"/>
    <col min="348" max="348" width="15.5703125" style="85" hidden="1" customWidth="1"/>
    <col min="349" max="349" width="15.42578125" style="133" hidden="1" customWidth="1"/>
    <col min="350" max="350" width="14.7109375" style="134" hidden="1" customWidth="1"/>
    <col min="351" max="351" width="8.85546875" style="134" hidden="1" customWidth="1"/>
    <col min="352" max="352" width="12.28515625" style="134" hidden="1" customWidth="1"/>
    <col min="353" max="353" width="20.7109375" style="134" hidden="1" customWidth="1"/>
    <col min="354" max="354" width="13.5703125" style="11" hidden="1" customWidth="1"/>
    <col min="355" max="355" width="17" style="11" hidden="1" customWidth="1"/>
    <col min="356" max="356" width="17" style="135" hidden="1" customWidth="1"/>
    <col min="357" max="357" width="19.140625" style="11" hidden="1" customWidth="1"/>
    <col min="358" max="360" width="0" style="11" hidden="1" customWidth="1"/>
    <col min="361" max="16384" width="9.140625" style="11"/>
  </cols>
  <sheetData>
    <row r="1" spans="1:360" s="54" customFormat="1" ht="21" customHeight="1">
      <c r="A1" s="186"/>
      <c r="B1" s="194" t="s">
        <v>187</v>
      </c>
      <c r="C1" s="195"/>
      <c r="D1" s="196"/>
      <c r="E1" s="200" t="s">
        <v>255</v>
      </c>
      <c r="F1" s="186" t="s">
        <v>461</v>
      </c>
      <c r="G1" s="186"/>
      <c r="H1" s="186"/>
      <c r="I1" s="186" t="s">
        <v>183</v>
      </c>
      <c r="J1" s="186" t="s">
        <v>472</v>
      </c>
      <c r="K1" s="186"/>
      <c r="L1" s="186"/>
      <c r="M1" s="186" t="s">
        <v>6</v>
      </c>
      <c r="N1" s="186"/>
      <c r="O1" s="186"/>
      <c r="P1" s="186"/>
      <c r="Q1" s="186"/>
      <c r="R1" s="186"/>
      <c r="S1" s="186" t="s">
        <v>473</v>
      </c>
      <c r="T1" s="186"/>
      <c r="U1" s="186"/>
      <c r="V1" s="186" t="s">
        <v>474</v>
      </c>
      <c r="W1" s="186"/>
      <c r="X1" s="186"/>
      <c r="Y1" s="186" t="s">
        <v>183</v>
      </c>
      <c r="Z1" s="186" t="s">
        <v>475</v>
      </c>
      <c r="AA1" s="186"/>
      <c r="AB1" s="186"/>
      <c r="AC1" s="186" t="s">
        <v>6</v>
      </c>
      <c r="AD1" s="186"/>
      <c r="AE1" s="186"/>
      <c r="AF1" s="186"/>
      <c r="AG1" s="186"/>
      <c r="AH1" s="186"/>
      <c r="AI1" s="186" t="s">
        <v>183</v>
      </c>
      <c r="AJ1" s="186" t="s">
        <v>476</v>
      </c>
      <c r="AK1" s="186"/>
      <c r="AL1" s="186"/>
      <c r="AM1" s="186" t="s">
        <v>6</v>
      </c>
      <c r="AN1" s="186"/>
      <c r="AO1" s="186"/>
      <c r="AP1" s="186"/>
      <c r="AQ1" s="186"/>
      <c r="AR1" s="186"/>
      <c r="AS1" s="186" t="s">
        <v>183</v>
      </c>
      <c r="AT1" s="186" t="s">
        <v>477</v>
      </c>
      <c r="AU1" s="186"/>
      <c r="AV1" s="186"/>
      <c r="AW1" s="186" t="s">
        <v>6</v>
      </c>
      <c r="AX1" s="186"/>
      <c r="AY1" s="186"/>
      <c r="AZ1" s="186"/>
      <c r="BA1" s="186"/>
      <c r="BB1" s="186"/>
      <c r="BC1" s="186" t="s">
        <v>183</v>
      </c>
      <c r="BD1" s="186" t="s">
        <v>478</v>
      </c>
      <c r="BE1" s="186"/>
      <c r="BF1" s="186"/>
      <c r="BG1" s="186" t="s">
        <v>6</v>
      </c>
      <c r="BH1" s="186"/>
      <c r="BI1" s="186"/>
      <c r="BJ1" s="186"/>
      <c r="BK1" s="186"/>
      <c r="BL1" s="186"/>
      <c r="BM1" s="186" t="s">
        <v>183</v>
      </c>
      <c r="BN1" s="186" t="s">
        <v>479</v>
      </c>
      <c r="BO1" s="186"/>
      <c r="BP1" s="186"/>
      <c r="BQ1" s="186" t="s">
        <v>6</v>
      </c>
      <c r="BR1" s="186"/>
      <c r="BS1" s="186"/>
      <c r="BT1" s="186"/>
      <c r="BU1" s="186"/>
      <c r="BV1" s="186"/>
      <c r="BW1" s="186" t="s">
        <v>480</v>
      </c>
      <c r="BX1" s="186"/>
      <c r="BY1" s="186"/>
      <c r="BZ1" s="186" t="s">
        <v>6</v>
      </c>
      <c r="CA1" s="186"/>
      <c r="CB1" s="186"/>
      <c r="CC1" s="186"/>
      <c r="CD1" s="186"/>
      <c r="CE1" s="186"/>
      <c r="CF1" s="186" t="s">
        <v>371</v>
      </c>
      <c r="CG1" s="186"/>
      <c r="CH1" s="186"/>
      <c r="CI1" s="187" t="s">
        <v>6</v>
      </c>
      <c r="CJ1" s="188"/>
      <c r="CK1" s="188"/>
      <c r="CL1" s="188"/>
      <c r="CM1" s="188"/>
      <c r="CN1" s="188"/>
      <c r="CO1" s="202" t="s">
        <v>183</v>
      </c>
      <c r="CP1" s="194" t="s">
        <v>481</v>
      </c>
      <c r="CQ1" s="195"/>
      <c r="CR1" s="196"/>
      <c r="CS1" s="186" t="s">
        <v>6</v>
      </c>
      <c r="CT1" s="186"/>
      <c r="CU1" s="186"/>
      <c r="CV1" s="186"/>
      <c r="CW1" s="186"/>
      <c r="CX1" s="186"/>
      <c r="CY1" s="186" t="s">
        <v>183</v>
      </c>
      <c r="CZ1" s="186" t="s">
        <v>482</v>
      </c>
      <c r="DA1" s="186"/>
      <c r="DB1" s="186"/>
      <c r="DC1" s="186" t="s">
        <v>6</v>
      </c>
      <c r="DD1" s="186"/>
      <c r="DE1" s="186"/>
      <c r="DF1" s="186"/>
      <c r="DG1" s="186"/>
      <c r="DH1" s="186"/>
      <c r="DI1" s="186" t="s">
        <v>183</v>
      </c>
      <c r="DJ1" s="186" t="s">
        <v>483</v>
      </c>
      <c r="DK1" s="186"/>
      <c r="DL1" s="186"/>
      <c r="DM1" s="186" t="s">
        <v>6</v>
      </c>
      <c r="DN1" s="186"/>
      <c r="DO1" s="186"/>
      <c r="DP1" s="186"/>
      <c r="DQ1" s="186"/>
      <c r="DR1" s="186"/>
      <c r="DS1" s="186" t="s">
        <v>183</v>
      </c>
      <c r="DT1" s="186" t="s">
        <v>484</v>
      </c>
      <c r="DU1" s="186"/>
      <c r="DV1" s="186"/>
      <c r="DW1" s="186" t="s">
        <v>6</v>
      </c>
      <c r="DX1" s="186"/>
      <c r="DY1" s="186"/>
      <c r="DZ1" s="186"/>
      <c r="EA1" s="186"/>
      <c r="EB1" s="186"/>
      <c r="EC1" s="186" t="s">
        <v>183</v>
      </c>
      <c r="ED1" s="186" t="s">
        <v>485</v>
      </c>
      <c r="EE1" s="186"/>
      <c r="EF1" s="186"/>
      <c r="EG1" s="186" t="s">
        <v>6</v>
      </c>
      <c r="EH1" s="186"/>
      <c r="EI1" s="186"/>
      <c r="EJ1" s="186"/>
      <c r="EK1" s="186"/>
      <c r="EL1" s="186"/>
      <c r="EM1" s="186" t="s">
        <v>348</v>
      </c>
      <c r="EN1" s="186"/>
      <c r="EO1" s="186"/>
      <c r="EP1" s="186" t="s">
        <v>183</v>
      </c>
      <c r="EQ1" s="186" t="s">
        <v>486</v>
      </c>
      <c r="ER1" s="186"/>
      <c r="ES1" s="186"/>
      <c r="ET1" s="186" t="s">
        <v>6</v>
      </c>
      <c r="EU1" s="186"/>
      <c r="EV1" s="186"/>
      <c r="EW1" s="186"/>
      <c r="EX1" s="186"/>
      <c r="EY1" s="186"/>
      <c r="EZ1" s="186" t="s">
        <v>183</v>
      </c>
      <c r="FA1" s="186" t="s">
        <v>250</v>
      </c>
      <c r="FB1" s="186"/>
      <c r="FC1" s="186"/>
      <c r="FD1" s="186" t="s">
        <v>6</v>
      </c>
      <c r="FE1" s="186"/>
      <c r="FF1" s="186"/>
      <c r="FG1" s="186"/>
      <c r="FH1" s="186"/>
      <c r="FI1" s="186"/>
      <c r="FJ1" s="186" t="s">
        <v>183</v>
      </c>
      <c r="FK1" s="194" t="s">
        <v>487</v>
      </c>
      <c r="FL1" s="195"/>
      <c r="FM1" s="196"/>
      <c r="FN1" s="186" t="s">
        <v>6</v>
      </c>
      <c r="FO1" s="186"/>
      <c r="FP1" s="186"/>
      <c r="FQ1" s="186"/>
      <c r="FR1" s="186"/>
      <c r="FS1" s="186"/>
      <c r="FT1" s="186" t="s">
        <v>183</v>
      </c>
      <c r="FU1" s="186" t="s">
        <v>488</v>
      </c>
      <c r="FV1" s="186"/>
      <c r="FW1" s="186"/>
      <c r="FX1" s="186" t="s">
        <v>6</v>
      </c>
      <c r="FY1" s="186"/>
      <c r="FZ1" s="186"/>
      <c r="GA1" s="186"/>
      <c r="GB1" s="186"/>
      <c r="GC1" s="186"/>
      <c r="GD1" s="186" t="s">
        <v>183</v>
      </c>
      <c r="GE1" s="186" t="s">
        <v>489</v>
      </c>
      <c r="GF1" s="186"/>
      <c r="GG1" s="186"/>
      <c r="GH1" s="186" t="s">
        <v>6</v>
      </c>
      <c r="GI1" s="186"/>
      <c r="GJ1" s="186"/>
      <c r="GK1" s="186"/>
      <c r="GL1" s="186"/>
      <c r="GM1" s="186"/>
      <c r="GN1" s="186" t="s">
        <v>183</v>
      </c>
      <c r="GO1" s="186" t="s">
        <v>490</v>
      </c>
      <c r="GP1" s="186"/>
      <c r="GQ1" s="186"/>
      <c r="GR1" s="186" t="s">
        <v>6</v>
      </c>
      <c r="GS1" s="186"/>
      <c r="GT1" s="186"/>
      <c r="GU1" s="186"/>
      <c r="GV1" s="186"/>
      <c r="GW1" s="186"/>
      <c r="GX1" s="186" t="s">
        <v>183</v>
      </c>
      <c r="GY1" s="186" t="s">
        <v>491</v>
      </c>
      <c r="GZ1" s="186"/>
      <c r="HA1" s="186"/>
      <c r="HB1" s="186" t="s">
        <v>6</v>
      </c>
      <c r="HC1" s="186"/>
      <c r="HD1" s="186"/>
      <c r="HE1" s="186"/>
      <c r="HF1" s="186"/>
      <c r="HG1" s="186"/>
      <c r="HH1" s="186" t="s">
        <v>183</v>
      </c>
      <c r="HI1" s="186" t="s">
        <v>492</v>
      </c>
      <c r="HJ1" s="186"/>
      <c r="HK1" s="186"/>
      <c r="HL1" s="186" t="s">
        <v>6</v>
      </c>
      <c r="HM1" s="186"/>
      <c r="HN1" s="186"/>
      <c r="HO1" s="186"/>
      <c r="HP1" s="186"/>
      <c r="HQ1" s="186"/>
      <c r="HR1" s="186" t="s">
        <v>183</v>
      </c>
      <c r="HS1" s="186" t="s">
        <v>493</v>
      </c>
      <c r="HT1" s="186"/>
      <c r="HU1" s="186"/>
      <c r="HV1" s="186" t="s">
        <v>6</v>
      </c>
      <c r="HW1" s="186"/>
      <c r="HX1" s="186"/>
      <c r="HY1" s="186"/>
      <c r="HZ1" s="186"/>
      <c r="IA1" s="186"/>
      <c r="IB1" s="186" t="s">
        <v>183</v>
      </c>
      <c r="IC1" s="186" t="s">
        <v>494</v>
      </c>
      <c r="ID1" s="186"/>
      <c r="IE1" s="186"/>
      <c r="IF1" s="186" t="s">
        <v>6</v>
      </c>
      <c r="IG1" s="186"/>
      <c r="IH1" s="186"/>
      <c r="II1" s="186"/>
      <c r="IJ1" s="186"/>
      <c r="IK1" s="186"/>
      <c r="IL1" s="186" t="s">
        <v>183</v>
      </c>
      <c r="IM1" s="186" t="s">
        <v>495</v>
      </c>
      <c r="IN1" s="186"/>
      <c r="IO1" s="186"/>
      <c r="IP1" s="186" t="s">
        <v>6</v>
      </c>
      <c r="IQ1" s="186"/>
      <c r="IR1" s="186"/>
      <c r="IS1" s="186"/>
      <c r="IT1" s="186"/>
      <c r="IU1" s="186"/>
      <c r="IV1" s="186" t="s">
        <v>183</v>
      </c>
      <c r="IW1" s="186" t="s">
        <v>496</v>
      </c>
      <c r="IX1" s="186"/>
      <c r="IY1" s="186"/>
      <c r="IZ1" s="186" t="s">
        <v>6</v>
      </c>
      <c r="JA1" s="186"/>
      <c r="JB1" s="186"/>
      <c r="JC1" s="186"/>
      <c r="JD1" s="186"/>
      <c r="JE1" s="186"/>
      <c r="JF1" s="186" t="s">
        <v>183</v>
      </c>
      <c r="JG1" s="186" t="s">
        <v>497</v>
      </c>
      <c r="JH1" s="186"/>
      <c r="JI1" s="186"/>
      <c r="JJ1" s="186" t="s">
        <v>6</v>
      </c>
      <c r="JK1" s="186"/>
      <c r="JL1" s="186"/>
      <c r="JM1" s="186"/>
      <c r="JN1" s="186"/>
      <c r="JO1" s="186"/>
      <c r="JP1" s="186" t="s">
        <v>380</v>
      </c>
      <c r="JQ1" s="186"/>
      <c r="JR1" s="186"/>
      <c r="JS1" s="186" t="s">
        <v>382</v>
      </c>
      <c r="JT1" s="186"/>
      <c r="JU1" s="186"/>
      <c r="JV1" s="186" t="s">
        <v>385</v>
      </c>
      <c r="JW1" s="186"/>
      <c r="JX1" s="186"/>
      <c r="JY1" s="186" t="s">
        <v>396</v>
      </c>
      <c r="JZ1" s="186"/>
      <c r="KA1" s="186"/>
      <c r="KB1" s="186" t="s">
        <v>398</v>
      </c>
      <c r="KC1" s="186"/>
      <c r="KD1" s="186"/>
      <c r="KE1" s="186" t="s">
        <v>399</v>
      </c>
      <c r="KF1" s="186"/>
      <c r="KG1" s="186"/>
      <c r="KH1" s="186" t="s">
        <v>402</v>
      </c>
      <c r="KI1" s="186"/>
      <c r="KJ1" s="186"/>
      <c r="KK1" s="186" t="s">
        <v>403</v>
      </c>
      <c r="KL1" s="186"/>
      <c r="KM1" s="186"/>
      <c r="KN1" s="186" t="s">
        <v>405</v>
      </c>
      <c r="KO1" s="186"/>
      <c r="KP1" s="186"/>
      <c r="KQ1" s="186" t="s">
        <v>407</v>
      </c>
      <c r="KR1" s="186"/>
      <c r="KS1" s="186"/>
      <c r="KT1" s="186" t="s">
        <v>421</v>
      </c>
      <c r="KU1" s="186"/>
      <c r="KV1" s="186"/>
      <c r="KW1" s="186" t="s">
        <v>423</v>
      </c>
      <c r="KX1" s="186"/>
      <c r="KY1" s="186"/>
      <c r="KZ1" s="186" t="s">
        <v>428</v>
      </c>
      <c r="LA1" s="186"/>
      <c r="LB1" s="186"/>
      <c r="LC1" s="186" t="s">
        <v>430</v>
      </c>
      <c r="LD1" s="186"/>
      <c r="LE1" s="186"/>
      <c r="LF1" s="186" t="s">
        <v>428</v>
      </c>
      <c r="LG1" s="186"/>
      <c r="LH1" s="186"/>
      <c r="LI1" s="186" t="s">
        <v>435</v>
      </c>
      <c r="LJ1" s="186"/>
      <c r="LK1" s="186"/>
      <c r="LL1" s="186" t="s">
        <v>437</v>
      </c>
      <c r="LM1" s="186"/>
      <c r="LN1" s="186"/>
      <c r="LO1" s="186" t="s">
        <v>183</v>
      </c>
      <c r="LP1" s="186" t="s">
        <v>440</v>
      </c>
      <c r="LQ1" s="186"/>
      <c r="LR1" s="186"/>
      <c r="LS1" s="186" t="s">
        <v>6</v>
      </c>
      <c r="LT1" s="186"/>
      <c r="LU1" s="186"/>
      <c r="LV1" s="186"/>
      <c r="LW1" s="186"/>
      <c r="LX1" s="186"/>
      <c r="LY1" s="186" t="s">
        <v>449</v>
      </c>
      <c r="LZ1" s="186"/>
      <c r="MA1" s="186"/>
      <c r="MB1" s="186" t="s">
        <v>450</v>
      </c>
      <c r="MC1" s="186"/>
      <c r="MD1" s="186"/>
      <c r="ME1" s="186"/>
      <c r="MF1" s="186"/>
      <c r="MG1" s="186"/>
      <c r="MH1" s="33"/>
      <c r="MI1" s="33"/>
      <c r="MK1" s="194"/>
      <c r="ML1" s="195"/>
      <c r="MM1" s="196"/>
      <c r="MN1" s="101"/>
      <c r="MO1" s="102"/>
      <c r="MP1" s="102"/>
      <c r="MQ1" s="102"/>
      <c r="MR1" s="103"/>
    </row>
    <row r="2" spans="1:360" s="54" customFormat="1" ht="69" customHeight="1">
      <c r="A2" s="186"/>
      <c r="B2" s="197"/>
      <c r="C2" s="198"/>
      <c r="D2" s="199"/>
      <c r="E2" s="201"/>
      <c r="F2" s="186"/>
      <c r="G2" s="186"/>
      <c r="H2" s="186"/>
      <c r="I2" s="186"/>
      <c r="J2" s="186"/>
      <c r="K2" s="186"/>
      <c r="L2" s="186"/>
      <c r="M2" s="186" t="s">
        <v>498</v>
      </c>
      <c r="N2" s="186"/>
      <c r="O2" s="186"/>
      <c r="P2" s="186" t="s">
        <v>499</v>
      </c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 t="s">
        <v>500</v>
      </c>
      <c r="AD2" s="186"/>
      <c r="AE2" s="186"/>
      <c r="AF2" s="186" t="s">
        <v>501</v>
      </c>
      <c r="AG2" s="186"/>
      <c r="AH2" s="186"/>
      <c r="AI2" s="186"/>
      <c r="AJ2" s="186"/>
      <c r="AK2" s="186"/>
      <c r="AL2" s="186"/>
      <c r="AM2" s="186" t="s">
        <v>502</v>
      </c>
      <c r="AN2" s="186"/>
      <c r="AO2" s="186"/>
      <c r="AP2" s="186" t="s">
        <v>503</v>
      </c>
      <c r="AQ2" s="186"/>
      <c r="AR2" s="186"/>
      <c r="AS2" s="186"/>
      <c r="AT2" s="186"/>
      <c r="AU2" s="186"/>
      <c r="AV2" s="186"/>
      <c r="AW2" s="186" t="s">
        <v>504</v>
      </c>
      <c r="AX2" s="186"/>
      <c r="AY2" s="186"/>
      <c r="AZ2" s="186" t="s">
        <v>505</v>
      </c>
      <c r="BA2" s="186"/>
      <c r="BB2" s="186"/>
      <c r="BC2" s="186"/>
      <c r="BD2" s="186"/>
      <c r="BE2" s="186"/>
      <c r="BF2" s="186"/>
      <c r="BG2" s="186" t="s">
        <v>506</v>
      </c>
      <c r="BH2" s="186"/>
      <c r="BI2" s="186"/>
      <c r="BJ2" s="186" t="s">
        <v>507</v>
      </c>
      <c r="BK2" s="186"/>
      <c r="BL2" s="186"/>
      <c r="BM2" s="186"/>
      <c r="BN2" s="186"/>
      <c r="BO2" s="186"/>
      <c r="BP2" s="186"/>
      <c r="BQ2" s="186" t="s">
        <v>508</v>
      </c>
      <c r="BR2" s="186"/>
      <c r="BS2" s="186"/>
      <c r="BT2" s="186" t="s">
        <v>509</v>
      </c>
      <c r="BU2" s="186"/>
      <c r="BV2" s="186"/>
      <c r="BW2" s="186"/>
      <c r="BX2" s="186"/>
      <c r="BY2" s="186"/>
      <c r="BZ2" s="186" t="s">
        <v>295</v>
      </c>
      <c r="CA2" s="186"/>
      <c r="CB2" s="186"/>
      <c r="CC2" s="186" t="s">
        <v>295</v>
      </c>
      <c r="CD2" s="186"/>
      <c r="CE2" s="186"/>
      <c r="CF2" s="186"/>
      <c r="CG2" s="186"/>
      <c r="CH2" s="186"/>
      <c r="CI2" s="186" t="s">
        <v>173</v>
      </c>
      <c r="CJ2" s="186"/>
      <c r="CK2" s="186"/>
      <c r="CL2" s="186" t="s">
        <v>174</v>
      </c>
      <c r="CM2" s="186"/>
      <c r="CN2" s="186"/>
      <c r="CO2" s="203"/>
      <c r="CP2" s="197"/>
      <c r="CQ2" s="198"/>
      <c r="CR2" s="199"/>
      <c r="CS2" s="187" t="s">
        <v>510</v>
      </c>
      <c r="CT2" s="188"/>
      <c r="CU2" s="189"/>
      <c r="CV2" s="187" t="s">
        <v>511</v>
      </c>
      <c r="CW2" s="188"/>
      <c r="CX2" s="189"/>
      <c r="CY2" s="186"/>
      <c r="CZ2" s="186"/>
      <c r="DA2" s="186"/>
      <c r="DB2" s="186"/>
      <c r="DC2" s="186" t="s">
        <v>512</v>
      </c>
      <c r="DD2" s="186"/>
      <c r="DE2" s="186"/>
      <c r="DF2" s="186" t="s">
        <v>513</v>
      </c>
      <c r="DG2" s="186"/>
      <c r="DH2" s="186"/>
      <c r="DI2" s="186"/>
      <c r="DJ2" s="186"/>
      <c r="DK2" s="186"/>
      <c r="DL2" s="186"/>
      <c r="DM2" s="186" t="s">
        <v>514</v>
      </c>
      <c r="DN2" s="186"/>
      <c r="DO2" s="186"/>
      <c r="DP2" s="186" t="s">
        <v>515</v>
      </c>
      <c r="DQ2" s="186"/>
      <c r="DR2" s="186"/>
      <c r="DS2" s="186"/>
      <c r="DT2" s="186"/>
      <c r="DU2" s="186"/>
      <c r="DV2" s="186"/>
      <c r="DW2" s="186" t="s">
        <v>516</v>
      </c>
      <c r="DX2" s="186"/>
      <c r="DY2" s="186"/>
      <c r="DZ2" s="186" t="s">
        <v>517</v>
      </c>
      <c r="EA2" s="186"/>
      <c r="EB2" s="186"/>
      <c r="EC2" s="186"/>
      <c r="ED2" s="186"/>
      <c r="EE2" s="186"/>
      <c r="EF2" s="186"/>
      <c r="EG2" s="186" t="s">
        <v>518</v>
      </c>
      <c r="EH2" s="186"/>
      <c r="EI2" s="186"/>
      <c r="EJ2" s="186" t="s">
        <v>519</v>
      </c>
      <c r="EK2" s="186"/>
      <c r="EL2" s="186"/>
      <c r="EM2" s="186"/>
      <c r="EN2" s="186"/>
      <c r="EO2" s="186"/>
      <c r="EP2" s="186"/>
      <c r="EQ2" s="186"/>
      <c r="ER2" s="186"/>
      <c r="ES2" s="186"/>
      <c r="ET2" s="186" t="s">
        <v>296</v>
      </c>
      <c r="EU2" s="186"/>
      <c r="EV2" s="186"/>
      <c r="EW2" s="186" t="s">
        <v>296</v>
      </c>
      <c r="EX2" s="186"/>
      <c r="EY2" s="186"/>
      <c r="EZ2" s="186"/>
      <c r="FA2" s="186"/>
      <c r="FB2" s="186"/>
      <c r="FC2" s="186"/>
      <c r="FD2" s="187" t="s">
        <v>520</v>
      </c>
      <c r="FE2" s="188"/>
      <c r="FF2" s="189"/>
      <c r="FG2" s="187" t="s">
        <v>521</v>
      </c>
      <c r="FH2" s="188"/>
      <c r="FI2" s="189"/>
      <c r="FJ2" s="186"/>
      <c r="FK2" s="197"/>
      <c r="FL2" s="198"/>
      <c r="FM2" s="199"/>
      <c r="FN2" s="186" t="s">
        <v>522</v>
      </c>
      <c r="FO2" s="186"/>
      <c r="FP2" s="186"/>
      <c r="FQ2" s="186" t="s">
        <v>523</v>
      </c>
      <c r="FR2" s="186"/>
      <c r="FS2" s="186"/>
      <c r="FT2" s="186"/>
      <c r="FU2" s="186"/>
      <c r="FV2" s="186"/>
      <c r="FW2" s="186"/>
      <c r="FX2" s="186" t="s">
        <v>524</v>
      </c>
      <c r="FY2" s="186"/>
      <c r="FZ2" s="186"/>
      <c r="GA2" s="186" t="s">
        <v>525</v>
      </c>
      <c r="GB2" s="186"/>
      <c r="GC2" s="186"/>
      <c r="GD2" s="186"/>
      <c r="GE2" s="186"/>
      <c r="GF2" s="186"/>
      <c r="GG2" s="186"/>
      <c r="GH2" s="186" t="s">
        <v>526</v>
      </c>
      <c r="GI2" s="186"/>
      <c r="GJ2" s="186"/>
      <c r="GK2" s="186" t="s">
        <v>527</v>
      </c>
      <c r="GL2" s="186"/>
      <c r="GM2" s="186"/>
      <c r="GN2" s="186"/>
      <c r="GO2" s="186"/>
      <c r="GP2" s="186"/>
      <c r="GQ2" s="186"/>
      <c r="GR2" s="186" t="s">
        <v>528</v>
      </c>
      <c r="GS2" s="186"/>
      <c r="GT2" s="186"/>
      <c r="GU2" s="186" t="s">
        <v>529</v>
      </c>
      <c r="GV2" s="186"/>
      <c r="GW2" s="186"/>
      <c r="GX2" s="186"/>
      <c r="GY2" s="186"/>
      <c r="GZ2" s="186"/>
      <c r="HA2" s="186"/>
      <c r="HB2" s="186" t="s">
        <v>530</v>
      </c>
      <c r="HC2" s="186"/>
      <c r="HD2" s="186"/>
      <c r="HE2" s="186" t="s">
        <v>531</v>
      </c>
      <c r="HF2" s="186"/>
      <c r="HG2" s="186"/>
      <c r="HH2" s="186"/>
      <c r="HI2" s="186"/>
      <c r="HJ2" s="186"/>
      <c r="HK2" s="186"/>
      <c r="HL2" s="186" t="s">
        <v>532</v>
      </c>
      <c r="HM2" s="186"/>
      <c r="HN2" s="186"/>
      <c r="HO2" s="186" t="s">
        <v>533</v>
      </c>
      <c r="HP2" s="186"/>
      <c r="HQ2" s="186"/>
      <c r="HR2" s="186"/>
      <c r="HS2" s="186"/>
      <c r="HT2" s="186"/>
      <c r="HU2" s="186"/>
      <c r="HV2" s="186" t="s">
        <v>534</v>
      </c>
      <c r="HW2" s="186"/>
      <c r="HX2" s="186"/>
      <c r="HY2" s="186" t="s">
        <v>535</v>
      </c>
      <c r="HZ2" s="186"/>
      <c r="IA2" s="186"/>
      <c r="IB2" s="186"/>
      <c r="IC2" s="186"/>
      <c r="ID2" s="186"/>
      <c r="IE2" s="186"/>
      <c r="IF2" s="186" t="s">
        <v>536</v>
      </c>
      <c r="IG2" s="186"/>
      <c r="IH2" s="186"/>
      <c r="II2" s="186" t="s">
        <v>537</v>
      </c>
      <c r="IJ2" s="186"/>
      <c r="IK2" s="186"/>
      <c r="IL2" s="186"/>
      <c r="IM2" s="186"/>
      <c r="IN2" s="186"/>
      <c r="IO2" s="186"/>
      <c r="IP2" s="186" t="s">
        <v>538</v>
      </c>
      <c r="IQ2" s="186"/>
      <c r="IR2" s="186"/>
      <c r="IS2" s="186" t="s">
        <v>539</v>
      </c>
      <c r="IT2" s="186"/>
      <c r="IU2" s="186"/>
      <c r="IV2" s="186"/>
      <c r="IW2" s="186"/>
      <c r="IX2" s="186"/>
      <c r="IY2" s="186"/>
      <c r="IZ2" s="186" t="s">
        <v>540</v>
      </c>
      <c r="JA2" s="186"/>
      <c r="JB2" s="186"/>
      <c r="JC2" s="186" t="s">
        <v>541</v>
      </c>
      <c r="JD2" s="186"/>
      <c r="JE2" s="186"/>
      <c r="JF2" s="186"/>
      <c r="JG2" s="186"/>
      <c r="JH2" s="186"/>
      <c r="JI2" s="186"/>
      <c r="JJ2" s="186" t="s">
        <v>542</v>
      </c>
      <c r="JK2" s="186"/>
      <c r="JL2" s="186"/>
      <c r="JM2" s="186" t="s">
        <v>543</v>
      </c>
      <c r="JN2" s="186"/>
      <c r="JO2" s="186"/>
      <c r="JP2" s="186"/>
      <c r="JQ2" s="186"/>
      <c r="JR2" s="186"/>
      <c r="JS2" s="186"/>
      <c r="JT2" s="186"/>
      <c r="JU2" s="186"/>
      <c r="JV2" s="186"/>
      <c r="JW2" s="186"/>
      <c r="JX2" s="186"/>
      <c r="JY2" s="186"/>
      <c r="JZ2" s="186"/>
      <c r="KA2" s="186"/>
      <c r="KB2" s="186"/>
      <c r="KC2" s="186"/>
      <c r="KD2" s="186"/>
      <c r="KE2" s="186"/>
      <c r="KF2" s="186"/>
      <c r="KG2" s="186"/>
      <c r="KH2" s="186"/>
      <c r="KI2" s="186"/>
      <c r="KJ2" s="186"/>
      <c r="KK2" s="186"/>
      <c r="KL2" s="186"/>
      <c r="KM2" s="186"/>
      <c r="KN2" s="186"/>
      <c r="KO2" s="186"/>
      <c r="KP2" s="186"/>
      <c r="KQ2" s="186"/>
      <c r="KR2" s="186"/>
      <c r="KS2" s="186"/>
      <c r="KT2" s="186"/>
      <c r="KU2" s="186"/>
      <c r="KV2" s="186"/>
      <c r="KW2" s="186"/>
      <c r="KX2" s="186"/>
      <c r="KY2" s="186"/>
      <c r="KZ2" s="186"/>
      <c r="LA2" s="186"/>
      <c r="LB2" s="186"/>
      <c r="LC2" s="186"/>
      <c r="LD2" s="186"/>
      <c r="LE2" s="186"/>
      <c r="LF2" s="186"/>
      <c r="LG2" s="186"/>
      <c r="LH2" s="186"/>
      <c r="LI2" s="186"/>
      <c r="LJ2" s="186"/>
      <c r="LK2" s="186"/>
      <c r="LL2" s="186"/>
      <c r="LM2" s="186"/>
      <c r="LN2" s="186"/>
      <c r="LO2" s="186"/>
      <c r="LP2" s="186"/>
      <c r="LQ2" s="186"/>
      <c r="LR2" s="186"/>
      <c r="LS2" s="186" t="s">
        <v>544</v>
      </c>
      <c r="LT2" s="186"/>
      <c r="LU2" s="186"/>
      <c r="LV2" s="186" t="s">
        <v>545</v>
      </c>
      <c r="LW2" s="186"/>
      <c r="LX2" s="186"/>
      <c r="LY2" s="186"/>
      <c r="LZ2" s="186"/>
      <c r="MA2" s="186"/>
      <c r="MB2" s="186"/>
      <c r="MC2" s="186"/>
      <c r="MD2" s="186"/>
      <c r="ME2" s="186"/>
      <c r="MF2" s="186"/>
      <c r="MG2" s="186"/>
      <c r="MH2" s="33"/>
      <c r="MI2" s="33"/>
      <c r="MK2" s="197"/>
      <c r="ML2" s="198"/>
      <c r="MM2" s="199"/>
      <c r="MN2" s="101"/>
      <c r="MO2" s="104"/>
      <c r="MP2" s="104"/>
      <c r="MQ2" s="104"/>
      <c r="MR2" s="105"/>
      <c r="MS2" s="33"/>
      <c r="MT2" s="33"/>
      <c r="MU2" s="33"/>
      <c r="MV2" s="33"/>
    </row>
    <row r="3" spans="1:360" s="54" customFormat="1" ht="38.25">
      <c r="A3" s="186"/>
      <c r="B3" s="106" t="s">
        <v>180</v>
      </c>
      <c r="C3" s="9" t="s">
        <v>181</v>
      </c>
      <c r="D3" s="9" t="s">
        <v>184</v>
      </c>
      <c r="E3" s="9"/>
      <c r="F3" s="9" t="s">
        <v>180</v>
      </c>
      <c r="G3" s="9" t="s">
        <v>181</v>
      </c>
      <c r="H3" s="58" t="s">
        <v>184</v>
      </c>
      <c r="I3" s="9" t="s">
        <v>180</v>
      </c>
      <c r="J3" s="9" t="s">
        <v>180</v>
      </c>
      <c r="K3" s="9" t="s">
        <v>181</v>
      </c>
      <c r="L3" s="58" t="s">
        <v>184</v>
      </c>
      <c r="M3" s="9" t="s">
        <v>180</v>
      </c>
      <c r="N3" s="9" t="s">
        <v>181</v>
      </c>
      <c r="O3" s="58" t="s">
        <v>184</v>
      </c>
      <c r="P3" s="9" t="s">
        <v>180</v>
      </c>
      <c r="Q3" s="9" t="s">
        <v>181</v>
      </c>
      <c r="R3" s="58" t="s">
        <v>184</v>
      </c>
      <c r="S3" s="9" t="s">
        <v>180</v>
      </c>
      <c r="T3" s="9" t="s">
        <v>181</v>
      </c>
      <c r="U3" s="58" t="s">
        <v>184</v>
      </c>
      <c r="V3" s="9" t="s">
        <v>180</v>
      </c>
      <c r="W3" s="9" t="s">
        <v>181</v>
      </c>
      <c r="X3" s="58" t="s">
        <v>184</v>
      </c>
      <c r="Y3" s="9" t="s">
        <v>7</v>
      </c>
      <c r="Z3" s="9" t="s">
        <v>180</v>
      </c>
      <c r="AA3" s="9" t="s">
        <v>181</v>
      </c>
      <c r="AB3" s="58" t="s">
        <v>184</v>
      </c>
      <c r="AC3" s="9" t="s">
        <v>180</v>
      </c>
      <c r="AD3" s="9" t="s">
        <v>181</v>
      </c>
      <c r="AE3" s="58" t="s">
        <v>184</v>
      </c>
      <c r="AF3" s="9" t="s">
        <v>180</v>
      </c>
      <c r="AG3" s="9" t="s">
        <v>181</v>
      </c>
      <c r="AH3" s="58" t="s">
        <v>184</v>
      </c>
      <c r="AI3" s="9" t="s">
        <v>7</v>
      </c>
      <c r="AJ3" s="9" t="s">
        <v>180</v>
      </c>
      <c r="AK3" s="9" t="s">
        <v>181</v>
      </c>
      <c r="AL3" s="58" t="s">
        <v>184</v>
      </c>
      <c r="AM3" s="9" t="s">
        <v>180</v>
      </c>
      <c r="AN3" s="9" t="s">
        <v>181</v>
      </c>
      <c r="AO3" s="58" t="s">
        <v>184</v>
      </c>
      <c r="AP3" s="9" t="s">
        <v>180</v>
      </c>
      <c r="AQ3" s="9" t="s">
        <v>181</v>
      </c>
      <c r="AR3" s="58" t="s">
        <v>184</v>
      </c>
      <c r="AS3" s="9" t="s">
        <v>7</v>
      </c>
      <c r="AT3" s="9" t="s">
        <v>180</v>
      </c>
      <c r="AU3" s="9" t="s">
        <v>181</v>
      </c>
      <c r="AV3" s="58" t="s">
        <v>184</v>
      </c>
      <c r="AW3" s="9" t="s">
        <v>180</v>
      </c>
      <c r="AX3" s="9" t="s">
        <v>181</v>
      </c>
      <c r="AY3" s="58" t="s">
        <v>184</v>
      </c>
      <c r="AZ3" s="9" t="s">
        <v>180</v>
      </c>
      <c r="BA3" s="9" t="s">
        <v>181</v>
      </c>
      <c r="BB3" s="58" t="s">
        <v>184</v>
      </c>
      <c r="BC3" s="9" t="s">
        <v>7</v>
      </c>
      <c r="BD3" s="9" t="s">
        <v>180</v>
      </c>
      <c r="BE3" s="9" t="s">
        <v>181</v>
      </c>
      <c r="BF3" s="58" t="s">
        <v>184</v>
      </c>
      <c r="BG3" s="9" t="s">
        <v>180</v>
      </c>
      <c r="BH3" s="9" t="s">
        <v>181</v>
      </c>
      <c r="BI3" s="58" t="s">
        <v>184</v>
      </c>
      <c r="BJ3" s="9" t="s">
        <v>180</v>
      </c>
      <c r="BK3" s="9" t="s">
        <v>181</v>
      </c>
      <c r="BL3" s="58" t="s">
        <v>184</v>
      </c>
      <c r="BM3" s="9" t="s">
        <v>7</v>
      </c>
      <c r="BN3" s="9" t="s">
        <v>180</v>
      </c>
      <c r="BO3" s="9" t="s">
        <v>181</v>
      </c>
      <c r="BP3" s="58" t="s">
        <v>184</v>
      </c>
      <c r="BQ3" s="9" t="s">
        <v>180</v>
      </c>
      <c r="BR3" s="9" t="s">
        <v>181</v>
      </c>
      <c r="BS3" s="58" t="s">
        <v>184</v>
      </c>
      <c r="BT3" s="9" t="s">
        <v>180</v>
      </c>
      <c r="BU3" s="9" t="s">
        <v>181</v>
      </c>
      <c r="BV3" s="58" t="s">
        <v>184</v>
      </c>
      <c r="BW3" s="9" t="s">
        <v>180</v>
      </c>
      <c r="BX3" s="9" t="s">
        <v>181</v>
      </c>
      <c r="BY3" s="58" t="s">
        <v>184</v>
      </c>
      <c r="BZ3" s="9" t="s">
        <v>180</v>
      </c>
      <c r="CA3" s="9" t="s">
        <v>181</v>
      </c>
      <c r="CB3" s="58" t="s">
        <v>184</v>
      </c>
      <c r="CC3" s="9" t="s">
        <v>180</v>
      </c>
      <c r="CD3" s="9" t="s">
        <v>181</v>
      </c>
      <c r="CE3" s="58" t="s">
        <v>184</v>
      </c>
      <c r="CF3" s="9" t="s">
        <v>180</v>
      </c>
      <c r="CG3" s="9" t="s">
        <v>181</v>
      </c>
      <c r="CH3" s="58" t="s">
        <v>184</v>
      </c>
      <c r="CI3" s="9" t="s">
        <v>180</v>
      </c>
      <c r="CJ3" s="9" t="s">
        <v>181</v>
      </c>
      <c r="CK3" s="58" t="s">
        <v>184</v>
      </c>
      <c r="CL3" s="9" t="s">
        <v>180</v>
      </c>
      <c r="CM3" s="9" t="s">
        <v>181</v>
      </c>
      <c r="CN3" s="58" t="s">
        <v>184</v>
      </c>
      <c r="CO3" s="9"/>
      <c r="CP3" s="9" t="s">
        <v>180</v>
      </c>
      <c r="CQ3" s="9" t="s">
        <v>181</v>
      </c>
      <c r="CR3" s="58" t="s">
        <v>184</v>
      </c>
      <c r="CS3" s="9" t="s">
        <v>180</v>
      </c>
      <c r="CT3" s="9" t="s">
        <v>181</v>
      </c>
      <c r="CU3" s="58" t="s">
        <v>184</v>
      </c>
      <c r="CV3" s="9" t="s">
        <v>180</v>
      </c>
      <c r="CW3" s="9" t="s">
        <v>181</v>
      </c>
      <c r="CX3" s="58" t="s">
        <v>184</v>
      </c>
      <c r="CY3" s="9"/>
      <c r="CZ3" s="9" t="s">
        <v>180</v>
      </c>
      <c r="DA3" s="9" t="s">
        <v>181</v>
      </c>
      <c r="DB3" s="58" t="s">
        <v>184</v>
      </c>
      <c r="DC3" s="9" t="s">
        <v>180</v>
      </c>
      <c r="DD3" s="9" t="s">
        <v>181</v>
      </c>
      <c r="DE3" s="58" t="s">
        <v>184</v>
      </c>
      <c r="DF3" s="9" t="s">
        <v>180</v>
      </c>
      <c r="DG3" s="9" t="s">
        <v>181</v>
      </c>
      <c r="DH3" s="58" t="s">
        <v>184</v>
      </c>
      <c r="DI3" s="9" t="s">
        <v>180</v>
      </c>
      <c r="DJ3" s="9" t="s">
        <v>180</v>
      </c>
      <c r="DK3" s="9" t="s">
        <v>181</v>
      </c>
      <c r="DL3" s="58" t="s">
        <v>184</v>
      </c>
      <c r="DM3" s="9" t="s">
        <v>180</v>
      </c>
      <c r="DN3" s="9" t="s">
        <v>181</v>
      </c>
      <c r="DO3" s="58" t="s">
        <v>184</v>
      </c>
      <c r="DP3" s="9" t="s">
        <v>180</v>
      </c>
      <c r="DQ3" s="9" t="s">
        <v>181</v>
      </c>
      <c r="DR3" s="58" t="s">
        <v>184</v>
      </c>
      <c r="DS3" s="9" t="s">
        <v>7</v>
      </c>
      <c r="DT3" s="9" t="s">
        <v>180</v>
      </c>
      <c r="DU3" s="9" t="s">
        <v>181</v>
      </c>
      <c r="DV3" s="58" t="s">
        <v>184</v>
      </c>
      <c r="DW3" s="9" t="s">
        <v>180</v>
      </c>
      <c r="DX3" s="9" t="s">
        <v>181</v>
      </c>
      <c r="DY3" s="58" t="s">
        <v>184</v>
      </c>
      <c r="DZ3" s="9" t="s">
        <v>180</v>
      </c>
      <c r="EA3" s="9" t="s">
        <v>181</v>
      </c>
      <c r="EB3" s="58" t="s">
        <v>184</v>
      </c>
      <c r="EC3" s="9" t="s">
        <v>7</v>
      </c>
      <c r="ED3" s="9" t="s">
        <v>180</v>
      </c>
      <c r="EE3" s="9" t="s">
        <v>181</v>
      </c>
      <c r="EF3" s="58" t="s">
        <v>184</v>
      </c>
      <c r="EG3" s="9" t="s">
        <v>180</v>
      </c>
      <c r="EH3" s="9" t="s">
        <v>181</v>
      </c>
      <c r="EI3" s="58" t="s">
        <v>184</v>
      </c>
      <c r="EJ3" s="9" t="s">
        <v>180</v>
      </c>
      <c r="EK3" s="9" t="s">
        <v>181</v>
      </c>
      <c r="EL3" s="58" t="s">
        <v>184</v>
      </c>
      <c r="EM3" s="9" t="s">
        <v>180</v>
      </c>
      <c r="EN3" s="9" t="s">
        <v>181</v>
      </c>
      <c r="EO3" s="58" t="s">
        <v>184</v>
      </c>
      <c r="EP3" s="9"/>
      <c r="EQ3" s="9" t="s">
        <v>180</v>
      </c>
      <c r="ER3" s="9" t="s">
        <v>181</v>
      </c>
      <c r="ES3" s="58" t="s">
        <v>184</v>
      </c>
      <c r="ET3" s="9" t="s">
        <v>180</v>
      </c>
      <c r="EU3" s="9" t="s">
        <v>181</v>
      </c>
      <c r="EV3" s="58" t="s">
        <v>184</v>
      </c>
      <c r="EW3" s="9" t="s">
        <v>180</v>
      </c>
      <c r="EX3" s="9" t="s">
        <v>181</v>
      </c>
      <c r="EY3" s="58" t="s">
        <v>184</v>
      </c>
      <c r="EZ3" s="9"/>
      <c r="FA3" s="9" t="s">
        <v>180</v>
      </c>
      <c r="FB3" s="9" t="s">
        <v>181</v>
      </c>
      <c r="FC3" s="58" t="s">
        <v>184</v>
      </c>
      <c r="FD3" s="9" t="s">
        <v>180</v>
      </c>
      <c r="FE3" s="9" t="s">
        <v>181</v>
      </c>
      <c r="FF3" s="58" t="s">
        <v>184</v>
      </c>
      <c r="FG3" s="9" t="s">
        <v>180</v>
      </c>
      <c r="FH3" s="9" t="s">
        <v>181</v>
      </c>
      <c r="FI3" s="58" t="s">
        <v>184</v>
      </c>
      <c r="FJ3" s="9"/>
      <c r="FK3" s="9" t="s">
        <v>180</v>
      </c>
      <c r="FL3" s="9" t="s">
        <v>181</v>
      </c>
      <c r="FM3" s="58" t="s">
        <v>184</v>
      </c>
      <c r="FN3" s="9" t="s">
        <v>180</v>
      </c>
      <c r="FO3" s="9" t="s">
        <v>181</v>
      </c>
      <c r="FP3" s="58" t="s">
        <v>184</v>
      </c>
      <c r="FQ3" s="9" t="s">
        <v>180</v>
      </c>
      <c r="FR3" s="9" t="s">
        <v>181</v>
      </c>
      <c r="FS3" s="58" t="s">
        <v>184</v>
      </c>
      <c r="FT3" s="9"/>
      <c r="FU3" s="9" t="s">
        <v>180</v>
      </c>
      <c r="FV3" s="9" t="s">
        <v>181</v>
      </c>
      <c r="FW3" s="58" t="s">
        <v>184</v>
      </c>
      <c r="FX3" s="9" t="s">
        <v>180</v>
      </c>
      <c r="FY3" s="9" t="s">
        <v>181</v>
      </c>
      <c r="FZ3" s="58" t="s">
        <v>184</v>
      </c>
      <c r="GA3" s="9" t="s">
        <v>180</v>
      </c>
      <c r="GB3" s="9" t="s">
        <v>181</v>
      </c>
      <c r="GC3" s="58" t="s">
        <v>184</v>
      </c>
      <c r="GD3" s="9"/>
      <c r="GE3" s="9" t="s">
        <v>180</v>
      </c>
      <c r="GF3" s="9" t="s">
        <v>181</v>
      </c>
      <c r="GG3" s="58" t="s">
        <v>184</v>
      </c>
      <c r="GH3" s="9" t="s">
        <v>180</v>
      </c>
      <c r="GI3" s="9" t="s">
        <v>181</v>
      </c>
      <c r="GJ3" s="58" t="s">
        <v>184</v>
      </c>
      <c r="GK3" s="9" t="s">
        <v>180</v>
      </c>
      <c r="GL3" s="9" t="s">
        <v>181</v>
      </c>
      <c r="GM3" s="58" t="s">
        <v>184</v>
      </c>
      <c r="GN3" s="9"/>
      <c r="GO3" s="9" t="s">
        <v>180</v>
      </c>
      <c r="GP3" s="9" t="s">
        <v>181</v>
      </c>
      <c r="GQ3" s="58" t="s">
        <v>184</v>
      </c>
      <c r="GR3" s="9" t="s">
        <v>180</v>
      </c>
      <c r="GS3" s="9" t="s">
        <v>181</v>
      </c>
      <c r="GT3" s="58" t="s">
        <v>184</v>
      </c>
      <c r="GU3" s="9" t="s">
        <v>180</v>
      </c>
      <c r="GV3" s="9" t="s">
        <v>181</v>
      </c>
      <c r="GW3" s="58" t="s">
        <v>184</v>
      </c>
      <c r="GX3" s="9"/>
      <c r="GY3" s="9" t="s">
        <v>180</v>
      </c>
      <c r="GZ3" s="9" t="s">
        <v>181</v>
      </c>
      <c r="HA3" s="58" t="s">
        <v>184</v>
      </c>
      <c r="HB3" s="9" t="s">
        <v>180</v>
      </c>
      <c r="HC3" s="9" t="s">
        <v>181</v>
      </c>
      <c r="HD3" s="58" t="s">
        <v>184</v>
      </c>
      <c r="HE3" s="9" t="s">
        <v>180</v>
      </c>
      <c r="HF3" s="9" t="s">
        <v>181</v>
      </c>
      <c r="HG3" s="58" t="s">
        <v>184</v>
      </c>
      <c r="HH3" s="9"/>
      <c r="HI3" s="9" t="s">
        <v>180</v>
      </c>
      <c r="HJ3" s="9" t="s">
        <v>181</v>
      </c>
      <c r="HK3" s="58" t="s">
        <v>184</v>
      </c>
      <c r="HL3" s="9" t="s">
        <v>180</v>
      </c>
      <c r="HM3" s="9" t="s">
        <v>181</v>
      </c>
      <c r="HN3" s="58" t="s">
        <v>184</v>
      </c>
      <c r="HO3" s="9" t="s">
        <v>180</v>
      </c>
      <c r="HP3" s="9" t="s">
        <v>181</v>
      </c>
      <c r="HQ3" s="58" t="s">
        <v>184</v>
      </c>
      <c r="HR3" s="9"/>
      <c r="HS3" s="9" t="s">
        <v>180</v>
      </c>
      <c r="HT3" s="13" t="s">
        <v>181</v>
      </c>
      <c r="HU3" s="58" t="s">
        <v>184</v>
      </c>
      <c r="HV3" s="9" t="s">
        <v>180</v>
      </c>
      <c r="HW3" s="9" t="s">
        <v>181</v>
      </c>
      <c r="HX3" s="58" t="s">
        <v>184</v>
      </c>
      <c r="HY3" s="9" t="s">
        <v>180</v>
      </c>
      <c r="HZ3" s="9" t="s">
        <v>181</v>
      </c>
      <c r="IA3" s="58" t="s">
        <v>184</v>
      </c>
      <c r="IB3" s="9"/>
      <c r="IC3" s="9" t="s">
        <v>180</v>
      </c>
      <c r="ID3" s="13" t="s">
        <v>181</v>
      </c>
      <c r="IE3" s="58" t="s">
        <v>184</v>
      </c>
      <c r="IF3" s="9" t="s">
        <v>180</v>
      </c>
      <c r="IG3" s="9" t="s">
        <v>181</v>
      </c>
      <c r="IH3" s="58" t="s">
        <v>184</v>
      </c>
      <c r="II3" s="9" t="s">
        <v>180</v>
      </c>
      <c r="IJ3" s="9" t="s">
        <v>181</v>
      </c>
      <c r="IK3" s="58" t="s">
        <v>184</v>
      </c>
      <c r="IL3" s="9"/>
      <c r="IM3" s="9" t="s">
        <v>180</v>
      </c>
      <c r="IN3" s="13" t="s">
        <v>181</v>
      </c>
      <c r="IO3" s="58" t="s">
        <v>184</v>
      </c>
      <c r="IP3" s="9" t="s">
        <v>180</v>
      </c>
      <c r="IQ3" s="9" t="s">
        <v>181</v>
      </c>
      <c r="IR3" s="58" t="s">
        <v>184</v>
      </c>
      <c r="IS3" s="9" t="s">
        <v>180</v>
      </c>
      <c r="IT3" s="9" t="s">
        <v>181</v>
      </c>
      <c r="IU3" s="58" t="s">
        <v>184</v>
      </c>
      <c r="IV3" s="9"/>
      <c r="IW3" s="9" t="s">
        <v>180</v>
      </c>
      <c r="IX3" s="13" t="s">
        <v>181</v>
      </c>
      <c r="IY3" s="58" t="s">
        <v>184</v>
      </c>
      <c r="IZ3" s="9" t="s">
        <v>180</v>
      </c>
      <c r="JA3" s="9" t="s">
        <v>181</v>
      </c>
      <c r="JB3" s="58" t="s">
        <v>184</v>
      </c>
      <c r="JC3" s="9" t="s">
        <v>180</v>
      </c>
      <c r="JD3" s="9" t="s">
        <v>181</v>
      </c>
      <c r="JE3" s="58" t="s">
        <v>184</v>
      </c>
      <c r="JF3" s="9" t="s">
        <v>7</v>
      </c>
      <c r="JG3" s="9" t="s">
        <v>180</v>
      </c>
      <c r="JH3" s="9" t="s">
        <v>181</v>
      </c>
      <c r="JI3" s="58" t="s">
        <v>184</v>
      </c>
      <c r="JJ3" s="9" t="s">
        <v>180</v>
      </c>
      <c r="JK3" s="9" t="s">
        <v>181</v>
      </c>
      <c r="JL3" s="58" t="s">
        <v>184</v>
      </c>
      <c r="JM3" s="9" t="s">
        <v>180</v>
      </c>
      <c r="JN3" s="9" t="s">
        <v>181</v>
      </c>
      <c r="JO3" s="58" t="s">
        <v>184</v>
      </c>
      <c r="JP3" s="9" t="s">
        <v>180</v>
      </c>
      <c r="JQ3" s="9" t="s">
        <v>181</v>
      </c>
      <c r="JR3" s="58" t="s">
        <v>184</v>
      </c>
      <c r="JS3" s="9" t="s">
        <v>180</v>
      </c>
      <c r="JT3" s="9" t="s">
        <v>181</v>
      </c>
      <c r="JU3" s="58" t="s">
        <v>184</v>
      </c>
      <c r="JV3" s="9" t="s">
        <v>180</v>
      </c>
      <c r="JW3" s="9" t="s">
        <v>181</v>
      </c>
      <c r="JX3" s="58" t="s">
        <v>184</v>
      </c>
      <c r="JY3" s="9" t="s">
        <v>180</v>
      </c>
      <c r="JZ3" s="9" t="s">
        <v>181</v>
      </c>
      <c r="KA3" s="58" t="s">
        <v>184</v>
      </c>
      <c r="KB3" s="9" t="s">
        <v>180</v>
      </c>
      <c r="KC3" s="9" t="s">
        <v>181</v>
      </c>
      <c r="KD3" s="58" t="s">
        <v>184</v>
      </c>
      <c r="KE3" s="9" t="s">
        <v>180</v>
      </c>
      <c r="KF3" s="9" t="s">
        <v>181</v>
      </c>
      <c r="KG3" s="58" t="s">
        <v>184</v>
      </c>
      <c r="KH3" s="9" t="s">
        <v>180</v>
      </c>
      <c r="KI3" s="9" t="s">
        <v>181</v>
      </c>
      <c r="KJ3" s="58" t="s">
        <v>184</v>
      </c>
      <c r="KK3" s="9" t="s">
        <v>180</v>
      </c>
      <c r="KL3" s="9" t="s">
        <v>181</v>
      </c>
      <c r="KM3" s="58" t="s">
        <v>184</v>
      </c>
      <c r="KN3" s="9" t="s">
        <v>180</v>
      </c>
      <c r="KO3" s="9" t="s">
        <v>181</v>
      </c>
      <c r="KP3" s="58" t="s">
        <v>184</v>
      </c>
      <c r="KQ3" s="9" t="s">
        <v>180</v>
      </c>
      <c r="KR3" s="9" t="s">
        <v>181</v>
      </c>
      <c r="KS3" s="58" t="s">
        <v>184</v>
      </c>
      <c r="KT3" s="9" t="s">
        <v>180</v>
      </c>
      <c r="KU3" s="9" t="s">
        <v>181</v>
      </c>
      <c r="KV3" s="58" t="s">
        <v>184</v>
      </c>
      <c r="KW3" s="9" t="s">
        <v>180</v>
      </c>
      <c r="KX3" s="9" t="s">
        <v>181</v>
      </c>
      <c r="KY3" s="58" t="s">
        <v>184</v>
      </c>
      <c r="KZ3" s="9" t="s">
        <v>180</v>
      </c>
      <c r="LA3" s="9" t="s">
        <v>181</v>
      </c>
      <c r="LB3" s="58" t="s">
        <v>184</v>
      </c>
      <c r="LC3" s="9" t="s">
        <v>180</v>
      </c>
      <c r="LD3" s="9" t="s">
        <v>181</v>
      </c>
      <c r="LE3" s="58" t="s">
        <v>184</v>
      </c>
      <c r="LF3" s="9" t="s">
        <v>180</v>
      </c>
      <c r="LG3" s="9" t="s">
        <v>181</v>
      </c>
      <c r="LH3" s="58" t="s">
        <v>184</v>
      </c>
      <c r="LI3" s="9" t="s">
        <v>180</v>
      </c>
      <c r="LJ3" s="9" t="s">
        <v>181</v>
      </c>
      <c r="LK3" s="58" t="s">
        <v>184</v>
      </c>
      <c r="LL3" s="9" t="s">
        <v>180</v>
      </c>
      <c r="LM3" s="9" t="s">
        <v>181</v>
      </c>
      <c r="LN3" s="58" t="s">
        <v>184</v>
      </c>
      <c r="LO3" s="9" t="s">
        <v>7</v>
      </c>
      <c r="LP3" s="9" t="s">
        <v>180</v>
      </c>
      <c r="LQ3" s="9" t="s">
        <v>181</v>
      </c>
      <c r="LR3" s="58" t="s">
        <v>184</v>
      </c>
      <c r="LS3" s="9" t="s">
        <v>180</v>
      </c>
      <c r="LT3" s="9" t="s">
        <v>181</v>
      </c>
      <c r="LU3" s="58" t="s">
        <v>184</v>
      </c>
      <c r="LV3" s="9" t="s">
        <v>180</v>
      </c>
      <c r="LW3" s="9" t="s">
        <v>181</v>
      </c>
      <c r="LX3" s="58" t="s">
        <v>184</v>
      </c>
      <c r="LY3" s="9" t="s">
        <v>180</v>
      </c>
      <c r="LZ3" s="9" t="s">
        <v>181</v>
      </c>
      <c r="MA3" s="58" t="s">
        <v>184</v>
      </c>
      <c r="MB3" s="9" t="s">
        <v>180</v>
      </c>
      <c r="MC3" s="9" t="s">
        <v>181</v>
      </c>
      <c r="MD3" s="58" t="s">
        <v>184</v>
      </c>
      <c r="ME3" s="9" t="s">
        <v>180</v>
      </c>
      <c r="MF3" s="9" t="s">
        <v>181</v>
      </c>
      <c r="MG3" s="58" t="s">
        <v>184</v>
      </c>
      <c r="MH3" s="107"/>
      <c r="MI3" s="107"/>
      <c r="MK3" s="9"/>
      <c r="ML3" s="9"/>
      <c r="MM3" s="58"/>
      <c r="MN3" s="101"/>
      <c r="MO3" s="104"/>
      <c r="MP3" s="104"/>
      <c r="MQ3" s="104"/>
      <c r="MR3" s="105"/>
      <c r="MS3" s="33"/>
      <c r="MT3" s="33"/>
      <c r="MU3" s="33"/>
      <c r="MV3" s="33"/>
    </row>
    <row r="4" spans="1:360" s="54" customFormat="1" ht="55.5" customHeight="1">
      <c r="A4" s="186"/>
      <c r="B4" s="186" t="s">
        <v>245</v>
      </c>
      <c r="C4" s="186"/>
      <c r="D4" s="186"/>
      <c r="E4" s="9"/>
      <c r="F4" s="186" t="s">
        <v>199</v>
      </c>
      <c r="G4" s="186"/>
      <c r="H4" s="186"/>
      <c r="I4" s="9"/>
      <c r="J4" s="186" t="s">
        <v>202</v>
      </c>
      <c r="K4" s="186"/>
      <c r="L4" s="186"/>
      <c r="M4" s="186" t="s">
        <v>202</v>
      </c>
      <c r="N4" s="186"/>
      <c r="O4" s="186"/>
      <c r="P4" s="186" t="s">
        <v>202</v>
      </c>
      <c r="Q4" s="186"/>
      <c r="R4" s="186"/>
      <c r="S4" s="186" t="s">
        <v>203</v>
      </c>
      <c r="T4" s="186"/>
      <c r="U4" s="186"/>
      <c r="V4" s="186" t="s">
        <v>204</v>
      </c>
      <c r="W4" s="186"/>
      <c r="X4" s="186"/>
      <c r="Y4" s="9"/>
      <c r="Z4" s="186" t="s">
        <v>452</v>
      </c>
      <c r="AA4" s="186"/>
      <c r="AB4" s="186"/>
      <c r="AC4" s="186" t="s">
        <v>205</v>
      </c>
      <c r="AD4" s="186"/>
      <c r="AE4" s="186"/>
      <c r="AF4" s="186" t="s">
        <v>452</v>
      </c>
      <c r="AG4" s="186"/>
      <c r="AH4" s="186"/>
      <c r="AI4" s="9"/>
      <c r="AJ4" s="186" t="s">
        <v>206</v>
      </c>
      <c r="AK4" s="186"/>
      <c r="AL4" s="186"/>
      <c r="AM4" s="186" t="s">
        <v>206</v>
      </c>
      <c r="AN4" s="186"/>
      <c r="AO4" s="186"/>
      <c r="AP4" s="186" t="s">
        <v>206</v>
      </c>
      <c r="AQ4" s="186"/>
      <c r="AR4" s="186"/>
      <c r="AS4" s="9"/>
      <c r="AT4" s="186" t="s">
        <v>287</v>
      </c>
      <c r="AU4" s="186"/>
      <c r="AV4" s="186"/>
      <c r="AW4" s="186" t="s">
        <v>287</v>
      </c>
      <c r="AX4" s="186"/>
      <c r="AY4" s="186"/>
      <c r="AZ4" s="186" t="s">
        <v>287</v>
      </c>
      <c r="BA4" s="186"/>
      <c r="BB4" s="186"/>
      <c r="BC4" s="9"/>
      <c r="BD4" s="186" t="s">
        <v>372</v>
      </c>
      <c r="BE4" s="186"/>
      <c r="BF4" s="186"/>
      <c r="BG4" s="186" t="s">
        <v>387</v>
      </c>
      <c r="BH4" s="186"/>
      <c r="BI4" s="186"/>
      <c r="BJ4" s="186" t="s">
        <v>297</v>
      </c>
      <c r="BK4" s="186"/>
      <c r="BL4" s="186"/>
      <c r="BM4" s="9"/>
      <c r="BN4" s="186" t="s">
        <v>207</v>
      </c>
      <c r="BO4" s="186"/>
      <c r="BP4" s="186"/>
      <c r="BQ4" s="186" t="s">
        <v>207</v>
      </c>
      <c r="BR4" s="186"/>
      <c r="BS4" s="186"/>
      <c r="BT4" s="186" t="s">
        <v>207</v>
      </c>
      <c r="BU4" s="186"/>
      <c r="BV4" s="186"/>
      <c r="BW4" s="186" t="s">
        <v>248</v>
      </c>
      <c r="BX4" s="186"/>
      <c r="BY4" s="186"/>
      <c r="BZ4" s="186" t="s">
        <v>208</v>
      </c>
      <c r="CA4" s="186"/>
      <c r="CB4" s="186"/>
      <c r="CC4" s="186" t="s">
        <v>209</v>
      </c>
      <c r="CD4" s="186"/>
      <c r="CE4" s="186"/>
      <c r="CF4" s="186" t="s">
        <v>374</v>
      </c>
      <c r="CG4" s="186"/>
      <c r="CH4" s="186"/>
      <c r="CI4" s="186" t="s">
        <v>210</v>
      </c>
      <c r="CJ4" s="186"/>
      <c r="CK4" s="186"/>
      <c r="CL4" s="186" t="s">
        <v>211</v>
      </c>
      <c r="CM4" s="186"/>
      <c r="CN4" s="186"/>
      <c r="CO4" s="9"/>
      <c r="CP4" s="187" t="s">
        <v>212</v>
      </c>
      <c r="CQ4" s="188"/>
      <c r="CR4" s="189"/>
      <c r="CS4" s="186" t="s">
        <v>212</v>
      </c>
      <c r="CT4" s="186"/>
      <c r="CU4" s="186"/>
      <c r="CV4" s="186" t="s">
        <v>212</v>
      </c>
      <c r="CW4" s="186"/>
      <c r="CX4" s="186"/>
      <c r="CY4" s="9"/>
      <c r="CZ4" s="186" t="s">
        <v>453</v>
      </c>
      <c r="DA4" s="186"/>
      <c r="DB4" s="186"/>
      <c r="DC4" s="186" t="s">
        <v>213</v>
      </c>
      <c r="DD4" s="186"/>
      <c r="DE4" s="186"/>
      <c r="DF4" s="186" t="s">
        <v>453</v>
      </c>
      <c r="DG4" s="186"/>
      <c r="DH4" s="186"/>
      <c r="DI4" s="9"/>
      <c r="DJ4" s="186" t="s">
        <v>439</v>
      </c>
      <c r="DK4" s="186"/>
      <c r="DL4" s="186"/>
      <c r="DM4" s="186" t="s">
        <v>439</v>
      </c>
      <c r="DN4" s="186"/>
      <c r="DO4" s="186"/>
      <c r="DP4" s="186" t="s">
        <v>439</v>
      </c>
      <c r="DQ4" s="186"/>
      <c r="DR4" s="186"/>
      <c r="DS4" s="9"/>
      <c r="DT4" s="186" t="s">
        <v>214</v>
      </c>
      <c r="DU4" s="186"/>
      <c r="DV4" s="186"/>
      <c r="DW4" s="186" t="s">
        <v>214</v>
      </c>
      <c r="DX4" s="186"/>
      <c r="DY4" s="186"/>
      <c r="DZ4" s="186" t="s">
        <v>214</v>
      </c>
      <c r="EA4" s="186"/>
      <c r="EB4" s="186"/>
      <c r="EC4" s="9"/>
      <c r="ED4" s="186" t="s">
        <v>352</v>
      </c>
      <c r="EE4" s="186"/>
      <c r="EF4" s="186"/>
      <c r="EG4" s="186" t="s">
        <v>352</v>
      </c>
      <c r="EH4" s="186"/>
      <c r="EI4" s="186"/>
      <c r="EJ4" s="186" t="s">
        <v>352</v>
      </c>
      <c r="EK4" s="186"/>
      <c r="EL4" s="186"/>
      <c r="EM4" s="186" t="s">
        <v>349</v>
      </c>
      <c r="EN4" s="186"/>
      <c r="EO4" s="186"/>
      <c r="EP4" s="9"/>
      <c r="EQ4" s="186" t="s">
        <v>236</v>
      </c>
      <c r="ER4" s="186"/>
      <c r="ES4" s="186"/>
      <c r="ET4" s="186" t="s">
        <v>253</v>
      </c>
      <c r="EU4" s="186"/>
      <c r="EV4" s="186"/>
      <c r="EW4" s="186" t="s">
        <v>254</v>
      </c>
      <c r="EX4" s="186"/>
      <c r="EY4" s="186"/>
      <c r="EZ4" s="9"/>
      <c r="FA4" s="186" t="s">
        <v>251</v>
      </c>
      <c r="FB4" s="186"/>
      <c r="FC4" s="186"/>
      <c r="FD4" s="186" t="s">
        <v>251</v>
      </c>
      <c r="FE4" s="186"/>
      <c r="FF4" s="186"/>
      <c r="FG4" s="186" t="s">
        <v>251</v>
      </c>
      <c r="FH4" s="186"/>
      <c r="FI4" s="186"/>
      <c r="FJ4" s="9"/>
      <c r="FK4" s="186" t="s">
        <v>293</v>
      </c>
      <c r="FL4" s="186"/>
      <c r="FM4" s="186"/>
      <c r="FN4" s="186" t="s">
        <v>291</v>
      </c>
      <c r="FO4" s="186"/>
      <c r="FP4" s="186"/>
      <c r="FQ4" s="186" t="s">
        <v>291</v>
      </c>
      <c r="FR4" s="186"/>
      <c r="FS4" s="186"/>
      <c r="FT4" s="9"/>
      <c r="FU4" s="186" t="s">
        <v>298</v>
      </c>
      <c r="FV4" s="186"/>
      <c r="FW4" s="186"/>
      <c r="FX4" s="186" t="s">
        <v>298</v>
      </c>
      <c r="FY4" s="186"/>
      <c r="FZ4" s="186"/>
      <c r="GA4" s="186" t="s">
        <v>298</v>
      </c>
      <c r="GB4" s="186"/>
      <c r="GC4" s="186"/>
      <c r="GD4" s="9"/>
      <c r="GE4" s="186" t="s">
        <v>237</v>
      </c>
      <c r="GF4" s="186"/>
      <c r="GG4" s="186"/>
      <c r="GH4" s="186" t="s">
        <v>237</v>
      </c>
      <c r="GI4" s="186"/>
      <c r="GJ4" s="186"/>
      <c r="GK4" s="186" t="s">
        <v>237</v>
      </c>
      <c r="GL4" s="186"/>
      <c r="GM4" s="186"/>
      <c r="GN4" s="9"/>
      <c r="GO4" s="186" t="s">
        <v>238</v>
      </c>
      <c r="GP4" s="186"/>
      <c r="GQ4" s="186"/>
      <c r="GR4" s="186" t="s">
        <v>238</v>
      </c>
      <c r="GS4" s="186"/>
      <c r="GT4" s="186"/>
      <c r="GU4" s="186" t="s">
        <v>238</v>
      </c>
      <c r="GV4" s="186"/>
      <c r="GW4" s="186"/>
      <c r="GX4" s="9"/>
      <c r="GY4" s="186" t="s">
        <v>294</v>
      </c>
      <c r="GZ4" s="186"/>
      <c r="HA4" s="186"/>
      <c r="HB4" s="186" t="s">
        <v>294</v>
      </c>
      <c r="HC4" s="186"/>
      <c r="HD4" s="186"/>
      <c r="HE4" s="186" t="s">
        <v>294</v>
      </c>
      <c r="HF4" s="186"/>
      <c r="HG4" s="186"/>
      <c r="HH4" s="9"/>
      <c r="HI4" s="186" t="s">
        <v>242</v>
      </c>
      <c r="HJ4" s="186"/>
      <c r="HK4" s="186"/>
      <c r="HL4" s="186" t="s">
        <v>242</v>
      </c>
      <c r="HM4" s="186"/>
      <c r="HN4" s="186"/>
      <c r="HO4" s="186" t="s">
        <v>242</v>
      </c>
      <c r="HP4" s="186"/>
      <c r="HQ4" s="186"/>
      <c r="HR4" s="9"/>
      <c r="HS4" s="187" t="s">
        <v>373</v>
      </c>
      <c r="HT4" s="188"/>
      <c r="HU4" s="189"/>
      <c r="HV4" s="187" t="s">
        <v>373</v>
      </c>
      <c r="HW4" s="188"/>
      <c r="HX4" s="189"/>
      <c r="HY4" s="187" t="s">
        <v>373</v>
      </c>
      <c r="HZ4" s="188"/>
      <c r="IA4" s="189"/>
      <c r="IB4" s="9"/>
      <c r="IC4" s="186" t="s">
        <v>288</v>
      </c>
      <c r="ID4" s="186"/>
      <c r="IE4" s="186"/>
      <c r="IF4" s="186" t="s">
        <v>288</v>
      </c>
      <c r="IG4" s="186"/>
      <c r="IH4" s="186"/>
      <c r="II4" s="186" t="s">
        <v>288</v>
      </c>
      <c r="IJ4" s="186"/>
      <c r="IK4" s="186"/>
      <c r="IL4" s="9"/>
      <c r="IM4" s="186" t="s">
        <v>289</v>
      </c>
      <c r="IN4" s="186"/>
      <c r="IO4" s="186"/>
      <c r="IP4" s="186" t="s">
        <v>289</v>
      </c>
      <c r="IQ4" s="186"/>
      <c r="IR4" s="186"/>
      <c r="IS4" s="186" t="s">
        <v>289</v>
      </c>
      <c r="IT4" s="186"/>
      <c r="IU4" s="186"/>
      <c r="IV4" s="9"/>
      <c r="IW4" s="186" t="s">
        <v>289</v>
      </c>
      <c r="IX4" s="186"/>
      <c r="IY4" s="186"/>
      <c r="IZ4" s="186" t="s">
        <v>289</v>
      </c>
      <c r="JA4" s="186"/>
      <c r="JB4" s="186"/>
      <c r="JC4" s="186" t="s">
        <v>289</v>
      </c>
      <c r="JD4" s="186"/>
      <c r="JE4" s="186"/>
      <c r="JF4" s="9"/>
      <c r="JG4" s="186" t="s">
        <v>292</v>
      </c>
      <c r="JH4" s="186"/>
      <c r="JI4" s="186"/>
      <c r="JJ4" s="186" t="s">
        <v>290</v>
      </c>
      <c r="JK4" s="186"/>
      <c r="JL4" s="186"/>
      <c r="JM4" s="186" t="s">
        <v>290</v>
      </c>
      <c r="JN4" s="186"/>
      <c r="JO4" s="186"/>
      <c r="JP4" s="186" t="s">
        <v>379</v>
      </c>
      <c r="JQ4" s="186"/>
      <c r="JR4" s="186"/>
      <c r="JS4" s="186" t="s">
        <v>381</v>
      </c>
      <c r="JT4" s="186"/>
      <c r="JU4" s="186"/>
      <c r="JV4" s="186" t="s">
        <v>386</v>
      </c>
      <c r="JW4" s="186"/>
      <c r="JX4" s="186"/>
      <c r="JY4" s="186" t="s">
        <v>397</v>
      </c>
      <c r="JZ4" s="186"/>
      <c r="KA4" s="186"/>
      <c r="KB4" s="186" t="s">
        <v>420</v>
      </c>
      <c r="KC4" s="186"/>
      <c r="KD4" s="186"/>
      <c r="KE4" s="186" t="s">
        <v>400</v>
      </c>
      <c r="KF4" s="186"/>
      <c r="KG4" s="186"/>
      <c r="KH4" s="186" t="s">
        <v>401</v>
      </c>
      <c r="KI4" s="186"/>
      <c r="KJ4" s="186"/>
      <c r="KK4" s="186" t="s">
        <v>404</v>
      </c>
      <c r="KL4" s="186"/>
      <c r="KM4" s="186"/>
      <c r="KN4" s="186" t="s">
        <v>406</v>
      </c>
      <c r="KO4" s="186"/>
      <c r="KP4" s="186"/>
      <c r="KQ4" s="186" t="s">
        <v>408</v>
      </c>
      <c r="KR4" s="186"/>
      <c r="KS4" s="186"/>
      <c r="KT4" s="186" t="s">
        <v>422</v>
      </c>
      <c r="KU4" s="186"/>
      <c r="KV4" s="186"/>
      <c r="KW4" s="186" t="s">
        <v>424</v>
      </c>
      <c r="KX4" s="186"/>
      <c r="KY4" s="186"/>
      <c r="KZ4" s="186" t="s">
        <v>427</v>
      </c>
      <c r="LA4" s="186"/>
      <c r="LB4" s="186"/>
      <c r="LC4" s="186" t="s">
        <v>431</v>
      </c>
      <c r="LD4" s="186"/>
      <c r="LE4" s="186"/>
      <c r="LF4" s="186" t="s">
        <v>432</v>
      </c>
      <c r="LG4" s="186"/>
      <c r="LH4" s="186"/>
      <c r="LI4" s="186" t="s">
        <v>436</v>
      </c>
      <c r="LJ4" s="186"/>
      <c r="LK4" s="186"/>
      <c r="LL4" s="186" t="s">
        <v>438</v>
      </c>
      <c r="LM4" s="186"/>
      <c r="LN4" s="186"/>
      <c r="LO4" s="9"/>
      <c r="LP4" s="186" t="s">
        <v>441</v>
      </c>
      <c r="LQ4" s="186"/>
      <c r="LR4" s="186"/>
      <c r="LS4" s="186" t="s">
        <v>441</v>
      </c>
      <c r="LT4" s="186"/>
      <c r="LU4" s="186"/>
      <c r="LV4" s="186" t="s">
        <v>441</v>
      </c>
      <c r="LW4" s="186"/>
      <c r="LX4" s="186"/>
      <c r="LY4" s="186" t="s">
        <v>448</v>
      </c>
      <c r="LZ4" s="186"/>
      <c r="MA4" s="186"/>
      <c r="MB4" s="186" t="s">
        <v>451</v>
      </c>
      <c r="MC4" s="186"/>
      <c r="MD4" s="186"/>
      <c r="ME4" s="186"/>
      <c r="MF4" s="186"/>
      <c r="MG4" s="186"/>
      <c r="MH4" s="33"/>
      <c r="MI4" s="33"/>
      <c r="MK4" s="186"/>
      <c r="ML4" s="186"/>
      <c r="MM4" s="186"/>
      <c r="MN4" s="101"/>
      <c r="MO4" s="104"/>
      <c r="MP4" s="104"/>
      <c r="MQ4" s="104"/>
      <c r="MR4" s="105"/>
      <c r="MS4" s="33"/>
      <c r="MT4" s="33"/>
      <c r="MU4" s="33"/>
      <c r="MV4" s="33"/>
    </row>
    <row r="5" spans="1:360" s="54" customFormat="1" ht="30.75" customHeight="1">
      <c r="A5" s="186"/>
      <c r="B5" s="186"/>
      <c r="C5" s="186"/>
      <c r="D5" s="186"/>
      <c r="E5" s="9"/>
      <c r="F5" s="186" t="s">
        <v>307</v>
      </c>
      <c r="G5" s="186"/>
      <c r="H5" s="186"/>
      <c r="I5" s="9"/>
      <c r="J5" s="186" t="s">
        <v>301</v>
      </c>
      <c r="K5" s="186"/>
      <c r="L5" s="186"/>
      <c r="M5" s="186" t="s">
        <v>301</v>
      </c>
      <c r="N5" s="186"/>
      <c r="O5" s="186"/>
      <c r="P5" s="186" t="s">
        <v>301</v>
      </c>
      <c r="Q5" s="186"/>
      <c r="R5" s="186"/>
      <c r="S5" s="186" t="s">
        <v>302</v>
      </c>
      <c r="T5" s="186"/>
      <c r="U5" s="186"/>
      <c r="V5" s="186" t="s">
        <v>337</v>
      </c>
      <c r="W5" s="186"/>
      <c r="X5" s="186"/>
      <c r="Y5" s="9"/>
      <c r="Z5" s="186" t="s">
        <v>303</v>
      </c>
      <c r="AA5" s="186"/>
      <c r="AB5" s="186"/>
      <c r="AC5" s="186" t="s">
        <v>303</v>
      </c>
      <c r="AD5" s="186"/>
      <c r="AE5" s="186"/>
      <c r="AF5" s="186" t="s">
        <v>303</v>
      </c>
      <c r="AG5" s="186"/>
      <c r="AH5" s="186"/>
      <c r="AI5" s="9"/>
      <c r="AJ5" s="186" t="s">
        <v>333</v>
      </c>
      <c r="AK5" s="186"/>
      <c r="AL5" s="186"/>
      <c r="AM5" s="186" t="s">
        <v>333</v>
      </c>
      <c r="AN5" s="186"/>
      <c r="AO5" s="186"/>
      <c r="AP5" s="186" t="s">
        <v>333</v>
      </c>
      <c r="AQ5" s="186"/>
      <c r="AR5" s="186"/>
      <c r="AS5" s="9"/>
      <c r="AT5" s="186" t="s">
        <v>304</v>
      </c>
      <c r="AU5" s="186"/>
      <c r="AV5" s="186"/>
      <c r="AW5" s="186" t="s">
        <v>304</v>
      </c>
      <c r="AX5" s="186"/>
      <c r="AY5" s="186"/>
      <c r="AZ5" s="186" t="s">
        <v>304</v>
      </c>
      <c r="BA5" s="186"/>
      <c r="BB5" s="186"/>
      <c r="BC5" s="9"/>
      <c r="BD5" s="186" t="s">
        <v>343</v>
      </c>
      <c r="BE5" s="186"/>
      <c r="BF5" s="186"/>
      <c r="BG5" s="186" t="s">
        <v>343</v>
      </c>
      <c r="BH5" s="186"/>
      <c r="BI5" s="186"/>
      <c r="BJ5" s="186" t="s">
        <v>343</v>
      </c>
      <c r="BK5" s="186"/>
      <c r="BL5" s="186"/>
      <c r="BM5" s="9"/>
      <c r="BN5" s="186" t="s">
        <v>368</v>
      </c>
      <c r="BO5" s="186"/>
      <c r="BP5" s="186"/>
      <c r="BQ5" s="186" t="s">
        <v>368</v>
      </c>
      <c r="BR5" s="186"/>
      <c r="BS5" s="186"/>
      <c r="BT5" s="186" t="s">
        <v>368</v>
      </c>
      <c r="BU5" s="186"/>
      <c r="BV5" s="186"/>
      <c r="BW5" s="186" t="s">
        <v>367</v>
      </c>
      <c r="BX5" s="186"/>
      <c r="BY5" s="186"/>
      <c r="BZ5" s="186" t="s">
        <v>367</v>
      </c>
      <c r="CA5" s="186"/>
      <c r="CB5" s="186"/>
      <c r="CC5" s="186" t="s">
        <v>367</v>
      </c>
      <c r="CD5" s="186"/>
      <c r="CE5" s="186"/>
      <c r="CF5" s="186" t="s">
        <v>366</v>
      </c>
      <c r="CG5" s="186"/>
      <c r="CH5" s="186"/>
      <c r="CI5" s="186" t="s">
        <v>305</v>
      </c>
      <c r="CJ5" s="186"/>
      <c r="CK5" s="186"/>
      <c r="CL5" s="186" t="s">
        <v>306</v>
      </c>
      <c r="CM5" s="186"/>
      <c r="CN5" s="186"/>
      <c r="CO5" s="13"/>
      <c r="CP5" s="186" t="s">
        <v>365</v>
      </c>
      <c r="CQ5" s="186"/>
      <c r="CR5" s="186"/>
      <c r="CS5" s="186" t="s">
        <v>365</v>
      </c>
      <c r="CT5" s="186"/>
      <c r="CU5" s="186"/>
      <c r="CV5" s="186" t="s">
        <v>365</v>
      </c>
      <c r="CW5" s="186"/>
      <c r="CX5" s="186"/>
      <c r="CY5" s="13"/>
      <c r="CZ5" s="186" t="s">
        <v>344</v>
      </c>
      <c r="DA5" s="186"/>
      <c r="DB5" s="186"/>
      <c r="DC5" s="186" t="s">
        <v>344</v>
      </c>
      <c r="DD5" s="186"/>
      <c r="DE5" s="186"/>
      <c r="DF5" s="186" t="s">
        <v>344</v>
      </c>
      <c r="DG5" s="186"/>
      <c r="DH5" s="186"/>
      <c r="DI5" s="9"/>
      <c r="DJ5" s="186" t="s">
        <v>364</v>
      </c>
      <c r="DK5" s="186"/>
      <c r="DL5" s="186"/>
      <c r="DM5" s="186" t="s">
        <v>334</v>
      </c>
      <c r="DN5" s="186"/>
      <c r="DO5" s="186"/>
      <c r="DP5" s="186" t="s">
        <v>335</v>
      </c>
      <c r="DQ5" s="186"/>
      <c r="DR5" s="186"/>
      <c r="DS5" s="9"/>
      <c r="DT5" s="186" t="s">
        <v>363</v>
      </c>
      <c r="DU5" s="186"/>
      <c r="DV5" s="186"/>
      <c r="DW5" s="186" t="s">
        <v>363</v>
      </c>
      <c r="DX5" s="186"/>
      <c r="DY5" s="186"/>
      <c r="DZ5" s="186" t="s">
        <v>363</v>
      </c>
      <c r="EA5" s="186"/>
      <c r="EB5" s="186"/>
      <c r="EC5" s="9"/>
      <c r="ED5" s="186" t="s">
        <v>351</v>
      </c>
      <c r="EE5" s="186"/>
      <c r="EF5" s="186"/>
      <c r="EG5" s="186" t="s">
        <v>351</v>
      </c>
      <c r="EH5" s="186"/>
      <c r="EI5" s="186"/>
      <c r="EJ5" s="186" t="s">
        <v>351</v>
      </c>
      <c r="EK5" s="186"/>
      <c r="EL5" s="186"/>
      <c r="EM5" s="186" t="s">
        <v>350</v>
      </c>
      <c r="EN5" s="186"/>
      <c r="EO5" s="186"/>
      <c r="EP5" s="9"/>
      <c r="EQ5" s="186" t="s">
        <v>345</v>
      </c>
      <c r="ER5" s="186"/>
      <c r="ES5" s="186"/>
      <c r="ET5" s="186" t="s">
        <v>345</v>
      </c>
      <c r="EU5" s="186"/>
      <c r="EV5" s="186"/>
      <c r="EW5" s="186" t="s">
        <v>345</v>
      </c>
      <c r="EX5" s="186"/>
      <c r="EY5" s="186"/>
      <c r="EZ5" s="9"/>
      <c r="FA5" s="187" t="s">
        <v>362</v>
      </c>
      <c r="FB5" s="188"/>
      <c r="FC5" s="189"/>
      <c r="FD5" s="187" t="s">
        <v>362</v>
      </c>
      <c r="FE5" s="188"/>
      <c r="FF5" s="189"/>
      <c r="FG5" s="187" t="s">
        <v>362</v>
      </c>
      <c r="FH5" s="188"/>
      <c r="FI5" s="189"/>
      <c r="FJ5" s="9"/>
      <c r="FK5" s="186" t="s">
        <v>361</v>
      </c>
      <c r="FL5" s="186"/>
      <c r="FM5" s="186"/>
      <c r="FN5" s="186" t="s">
        <v>361</v>
      </c>
      <c r="FO5" s="186"/>
      <c r="FP5" s="186"/>
      <c r="FQ5" s="186" t="s">
        <v>361</v>
      </c>
      <c r="FR5" s="186"/>
      <c r="FS5" s="186"/>
      <c r="FT5" s="9"/>
      <c r="FU5" s="186" t="s">
        <v>360</v>
      </c>
      <c r="FV5" s="186"/>
      <c r="FW5" s="186"/>
      <c r="FX5" s="186" t="s">
        <v>360</v>
      </c>
      <c r="FY5" s="186"/>
      <c r="FZ5" s="186"/>
      <c r="GA5" s="186" t="s">
        <v>360</v>
      </c>
      <c r="GB5" s="186"/>
      <c r="GC5" s="186"/>
      <c r="GD5" s="9"/>
      <c r="GE5" s="186" t="s">
        <v>359</v>
      </c>
      <c r="GF5" s="186"/>
      <c r="GG5" s="186"/>
      <c r="GH5" s="186" t="s">
        <v>359</v>
      </c>
      <c r="GI5" s="186"/>
      <c r="GJ5" s="186"/>
      <c r="GK5" s="186" t="s">
        <v>359</v>
      </c>
      <c r="GL5" s="186"/>
      <c r="GM5" s="186"/>
      <c r="GN5" s="9"/>
      <c r="GO5" s="186" t="s">
        <v>346</v>
      </c>
      <c r="GP5" s="186"/>
      <c r="GQ5" s="186"/>
      <c r="GR5" s="186" t="s">
        <v>346</v>
      </c>
      <c r="GS5" s="186"/>
      <c r="GT5" s="186"/>
      <c r="GU5" s="186" t="s">
        <v>346</v>
      </c>
      <c r="GV5" s="186"/>
      <c r="GW5" s="186"/>
      <c r="GX5" s="9"/>
      <c r="GY5" s="186" t="s">
        <v>358</v>
      </c>
      <c r="GZ5" s="186"/>
      <c r="HA5" s="186"/>
      <c r="HB5" s="186" t="s">
        <v>358</v>
      </c>
      <c r="HC5" s="186"/>
      <c r="HD5" s="186"/>
      <c r="HE5" s="186" t="s">
        <v>358</v>
      </c>
      <c r="HF5" s="186"/>
      <c r="HG5" s="186"/>
      <c r="HH5" s="9"/>
      <c r="HI5" s="186" t="s">
        <v>308</v>
      </c>
      <c r="HJ5" s="186"/>
      <c r="HK5" s="186"/>
      <c r="HL5" s="186" t="s">
        <v>308</v>
      </c>
      <c r="HM5" s="186"/>
      <c r="HN5" s="186"/>
      <c r="HO5" s="186" t="s">
        <v>308</v>
      </c>
      <c r="HP5" s="186"/>
      <c r="HQ5" s="186"/>
      <c r="HR5" s="9"/>
      <c r="HS5" s="186" t="s">
        <v>357</v>
      </c>
      <c r="HT5" s="186"/>
      <c r="HU5" s="186"/>
      <c r="HV5" s="186" t="s">
        <v>357</v>
      </c>
      <c r="HW5" s="186"/>
      <c r="HX5" s="186"/>
      <c r="HY5" s="186" t="s">
        <v>357</v>
      </c>
      <c r="HZ5" s="186"/>
      <c r="IA5" s="186"/>
      <c r="IB5" s="9"/>
      <c r="IC5" s="186" t="s">
        <v>347</v>
      </c>
      <c r="ID5" s="186"/>
      <c r="IE5" s="186"/>
      <c r="IF5" s="186" t="s">
        <v>347</v>
      </c>
      <c r="IG5" s="186"/>
      <c r="IH5" s="186"/>
      <c r="II5" s="186" t="s">
        <v>347</v>
      </c>
      <c r="IJ5" s="186"/>
      <c r="IK5" s="186"/>
      <c r="IL5" s="9"/>
      <c r="IM5" s="187" t="s">
        <v>356</v>
      </c>
      <c r="IN5" s="188"/>
      <c r="IO5" s="189"/>
      <c r="IP5" s="187" t="s">
        <v>356</v>
      </c>
      <c r="IQ5" s="188"/>
      <c r="IR5" s="189"/>
      <c r="IS5" s="187" t="s">
        <v>356</v>
      </c>
      <c r="IT5" s="188"/>
      <c r="IU5" s="189"/>
      <c r="IV5" s="9"/>
      <c r="IW5" s="186" t="s">
        <v>355</v>
      </c>
      <c r="IX5" s="186"/>
      <c r="IY5" s="186"/>
      <c r="IZ5" s="186" t="s">
        <v>355</v>
      </c>
      <c r="JA5" s="186"/>
      <c r="JB5" s="186"/>
      <c r="JC5" s="186" t="s">
        <v>354</v>
      </c>
      <c r="JD5" s="186"/>
      <c r="JE5" s="186"/>
      <c r="JF5" s="9"/>
      <c r="JG5" s="187" t="s">
        <v>353</v>
      </c>
      <c r="JH5" s="188"/>
      <c r="JI5" s="189"/>
      <c r="JJ5" s="187" t="s">
        <v>353</v>
      </c>
      <c r="JK5" s="188"/>
      <c r="JL5" s="189"/>
      <c r="JM5" s="187" t="s">
        <v>336</v>
      </c>
      <c r="JN5" s="188"/>
      <c r="JO5" s="189"/>
      <c r="JP5" s="187" t="s">
        <v>384</v>
      </c>
      <c r="JQ5" s="188"/>
      <c r="JR5" s="189"/>
      <c r="JS5" s="187" t="s">
        <v>383</v>
      </c>
      <c r="JT5" s="188"/>
      <c r="JU5" s="189"/>
      <c r="JV5" s="187" t="s">
        <v>390</v>
      </c>
      <c r="JW5" s="188"/>
      <c r="JX5" s="189"/>
      <c r="JY5" s="187" t="s">
        <v>416</v>
      </c>
      <c r="JZ5" s="188"/>
      <c r="KA5" s="189"/>
      <c r="KB5" s="187" t="s">
        <v>415</v>
      </c>
      <c r="KC5" s="188"/>
      <c r="KD5" s="189"/>
      <c r="KE5" s="187" t="s">
        <v>417</v>
      </c>
      <c r="KF5" s="188"/>
      <c r="KG5" s="189"/>
      <c r="KH5" s="187" t="s">
        <v>413</v>
      </c>
      <c r="KI5" s="188"/>
      <c r="KJ5" s="189"/>
      <c r="KK5" s="187" t="s">
        <v>414</v>
      </c>
      <c r="KL5" s="188"/>
      <c r="KM5" s="189"/>
      <c r="KN5" s="187" t="s">
        <v>412</v>
      </c>
      <c r="KO5" s="188"/>
      <c r="KP5" s="189"/>
      <c r="KQ5" s="187" t="s">
        <v>411</v>
      </c>
      <c r="KR5" s="188"/>
      <c r="KS5" s="189"/>
      <c r="KT5" s="187" t="s">
        <v>425</v>
      </c>
      <c r="KU5" s="188"/>
      <c r="KV5" s="189"/>
      <c r="KW5" s="187" t="s">
        <v>426</v>
      </c>
      <c r="KX5" s="188"/>
      <c r="KY5" s="189"/>
      <c r="KZ5" s="187" t="s">
        <v>429</v>
      </c>
      <c r="LA5" s="188"/>
      <c r="LB5" s="189"/>
      <c r="LC5" s="187" t="s">
        <v>433</v>
      </c>
      <c r="LD5" s="188"/>
      <c r="LE5" s="189"/>
      <c r="LF5" s="187" t="s">
        <v>434</v>
      </c>
      <c r="LG5" s="188"/>
      <c r="LH5" s="189"/>
      <c r="LI5" s="187" t="s">
        <v>445</v>
      </c>
      <c r="LJ5" s="188"/>
      <c r="LK5" s="189"/>
      <c r="LL5" s="187" t="s">
        <v>446</v>
      </c>
      <c r="LM5" s="188"/>
      <c r="LN5" s="189"/>
      <c r="LO5" s="9"/>
      <c r="LP5" s="187" t="s">
        <v>444</v>
      </c>
      <c r="LQ5" s="188"/>
      <c r="LR5" s="189"/>
      <c r="LS5" s="187" t="s">
        <v>444</v>
      </c>
      <c r="LT5" s="188"/>
      <c r="LU5" s="189"/>
      <c r="LV5" s="187" t="s">
        <v>444</v>
      </c>
      <c r="LW5" s="188"/>
      <c r="LX5" s="189"/>
      <c r="LY5" s="187" t="s">
        <v>456</v>
      </c>
      <c r="LZ5" s="188"/>
      <c r="MA5" s="189"/>
      <c r="MB5" s="187" t="s">
        <v>455</v>
      </c>
      <c r="MC5" s="188"/>
      <c r="MD5" s="189"/>
      <c r="ME5" s="187"/>
      <c r="MF5" s="188"/>
      <c r="MG5" s="189"/>
      <c r="MH5" s="33"/>
      <c r="MI5" s="33"/>
      <c r="MK5" s="187"/>
      <c r="ML5" s="188"/>
      <c r="MM5" s="189"/>
      <c r="MN5" s="101"/>
      <c r="MO5" s="104"/>
      <c r="MP5" s="104"/>
      <c r="MQ5" s="104"/>
      <c r="MR5" s="105"/>
      <c r="MS5" s="33"/>
      <c r="MT5" s="33"/>
      <c r="MU5" s="33"/>
      <c r="MV5" s="33"/>
    </row>
    <row r="6" spans="1:360" s="54" customFormat="1" ht="18.75" hidden="1" customHeight="1">
      <c r="A6" s="9"/>
      <c r="B6" s="106"/>
      <c r="C6" s="9"/>
      <c r="D6" s="9"/>
      <c r="E6" s="9"/>
      <c r="F6" s="9"/>
      <c r="G6" s="9"/>
      <c r="H6" s="58"/>
      <c r="I6" s="9"/>
      <c r="J6" s="9"/>
      <c r="K6" s="9"/>
      <c r="L6" s="58"/>
      <c r="M6" s="9"/>
      <c r="N6" s="9"/>
      <c r="O6" s="58"/>
      <c r="P6" s="9"/>
      <c r="Q6" s="9"/>
      <c r="R6" s="58"/>
      <c r="S6" s="9"/>
      <c r="T6" s="9"/>
      <c r="U6" s="58"/>
      <c r="V6" s="9"/>
      <c r="W6" s="9"/>
      <c r="X6" s="58"/>
      <c r="Y6" s="9"/>
      <c r="Z6" s="9"/>
      <c r="AA6" s="9"/>
      <c r="AB6" s="58"/>
      <c r="AC6" s="9"/>
      <c r="AD6" s="9"/>
      <c r="AE6" s="58"/>
      <c r="AF6" s="9"/>
      <c r="AG6" s="9"/>
      <c r="AH6" s="58"/>
      <c r="AI6" s="9"/>
      <c r="AJ6" s="9"/>
      <c r="AK6" s="9"/>
      <c r="AL6" s="58"/>
      <c r="AM6" s="9"/>
      <c r="AN6" s="9"/>
      <c r="AO6" s="58"/>
      <c r="AP6" s="9"/>
      <c r="AQ6" s="9"/>
      <c r="AR6" s="58"/>
      <c r="AS6" s="9"/>
      <c r="AT6" s="9"/>
      <c r="AU6" s="9"/>
      <c r="AV6" s="58"/>
      <c r="AW6" s="9"/>
      <c r="AX6" s="9"/>
      <c r="AY6" s="58"/>
      <c r="AZ6" s="9"/>
      <c r="BA6" s="9"/>
      <c r="BB6" s="58"/>
      <c r="BC6" s="9"/>
      <c r="BD6" s="9"/>
      <c r="BE6" s="9"/>
      <c r="BF6" s="5"/>
      <c r="BG6" s="9"/>
      <c r="BH6" s="9"/>
      <c r="BI6" s="58"/>
      <c r="BJ6" s="9"/>
      <c r="BK6" s="9"/>
      <c r="BL6" s="58"/>
      <c r="BM6" s="9"/>
      <c r="BN6" s="9"/>
      <c r="BO6" s="9"/>
      <c r="BP6" s="58"/>
      <c r="BQ6" s="9"/>
      <c r="BR6" s="9"/>
      <c r="BS6" s="58"/>
      <c r="BT6" s="9"/>
      <c r="BU6" s="9"/>
      <c r="BV6" s="58"/>
      <c r="BW6" s="9"/>
      <c r="BX6" s="9"/>
      <c r="BY6" s="58"/>
      <c r="BZ6" s="9"/>
      <c r="CA6" s="9"/>
      <c r="CB6" s="58"/>
      <c r="CC6" s="9"/>
      <c r="CD6" s="9"/>
      <c r="CE6" s="58"/>
      <c r="CF6" s="9"/>
      <c r="CG6" s="9"/>
      <c r="CH6" s="58"/>
      <c r="CI6" s="9"/>
      <c r="CJ6" s="9"/>
      <c r="CK6" s="58"/>
      <c r="CL6" s="9"/>
      <c r="CM6" s="9"/>
      <c r="CN6" s="58"/>
      <c r="CO6" s="9"/>
      <c r="CP6" s="9"/>
      <c r="CQ6" s="9"/>
      <c r="CR6" s="58"/>
      <c r="CS6" s="9"/>
      <c r="CT6" s="9"/>
      <c r="CU6" s="58"/>
      <c r="CV6" s="9"/>
      <c r="CW6" s="9"/>
      <c r="CX6" s="58"/>
      <c r="CY6" s="9"/>
      <c r="CZ6" s="9"/>
      <c r="DA6" s="9"/>
      <c r="DB6" s="58"/>
      <c r="DC6" s="9"/>
      <c r="DD6" s="9"/>
      <c r="DE6" s="58"/>
      <c r="DF6" s="9"/>
      <c r="DG6" s="9"/>
      <c r="DH6" s="58"/>
      <c r="DI6" s="9"/>
      <c r="DJ6" s="9"/>
      <c r="DK6" s="9"/>
      <c r="DL6" s="58"/>
      <c r="DM6" s="9"/>
      <c r="DN6" s="9"/>
      <c r="DO6" s="58"/>
      <c r="DP6" s="9"/>
      <c r="DQ6" s="9"/>
      <c r="DR6" s="58"/>
      <c r="DS6" s="9"/>
      <c r="DT6" s="9"/>
      <c r="DU6" s="9"/>
      <c r="DV6" s="58">
        <f>DU6/100*100</f>
        <v>0</v>
      </c>
      <c r="DW6" s="9"/>
      <c r="DX6" s="9"/>
      <c r="DY6" s="58"/>
      <c r="DZ6" s="9"/>
      <c r="EA6" s="9"/>
      <c r="EB6" s="58"/>
      <c r="EC6" s="9"/>
      <c r="ED6" s="9"/>
      <c r="EE6" s="9"/>
      <c r="EF6" s="58"/>
      <c r="EG6" s="9"/>
      <c r="EH6" s="9"/>
      <c r="EI6" s="58"/>
      <c r="EJ6" s="9"/>
      <c r="EK6" s="9"/>
      <c r="EL6" s="58"/>
      <c r="EM6" s="9"/>
      <c r="EN6" s="9"/>
      <c r="EO6" s="58"/>
      <c r="EP6" s="9"/>
      <c r="EQ6" s="9"/>
      <c r="ER6" s="9"/>
      <c r="ES6" s="58"/>
      <c r="ET6" s="9"/>
      <c r="EU6" s="9"/>
      <c r="EV6" s="58"/>
      <c r="EW6" s="9"/>
      <c r="EX6" s="9"/>
      <c r="EY6" s="58"/>
      <c r="EZ6" s="9"/>
      <c r="FA6" s="9"/>
      <c r="FB6" s="9"/>
      <c r="FC6" s="58"/>
      <c r="FD6" s="9"/>
      <c r="FE6" s="9"/>
      <c r="FF6" s="58"/>
      <c r="FG6" s="9"/>
      <c r="FH6" s="9"/>
      <c r="FI6" s="58"/>
      <c r="FJ6" s="33"/>
      <c r="FK6" s="33"/>
      <c r="FL6" s="33"/>
      <c r="FM6" s="107"/>
      <c r="FN6" s="33"/>
      <c r="FO6" s="33"/>
      <c r="FP6" s="107"/>
      <c r="FQ6" s="33"/>
      <c r="FR6" s="33"/>
      <c r="FS6" s="107"/>
      <c r="FT6" s="9"/>
      <c r="FU6" s="9"/>
      <c r="FV6" s="9"/>
      <c r="FW6" s="58"/>
      <c r="FX6" s="33"/>
      <c r="FY6" s="33"/>
      <c r="FZ6" s="107"/>
      <c r="GA6" s="33"/>
      <c r="GB6" s="33"/>
      <c r="GC6" s="107"/>
      <c r="GD6" s="9"/>
      <c r="GE6" s="9"/>
      <c r="GF6" s="9"/>
      <c r="GG6" s="58"/>
      <c r="GH6" s="33"/>
      <c r="GI6" s="33"/>
      <c r="GJ6" s="107"/>
      <c r="GK6" s="33"/>
      <c r="GL6" s="33"/>
      <c r="GM6" s="107"/>
      <c r="GN6" s="9"/>
      <c r="GO6" s="9"/>
      <c r="GP6" s="9"/>
      <c r="GQ6" s="58"/>
      <c r="GR6" s="33"/>
      <c r="GS6" s="33"/>
      <c r="GT6" s="107"/>
      <c r="GU6" s="33"/>
      <c r="GV6" s="33"/>
      <c r="GW6" s="107"/>
      <c r="GX6" s="9"/>
      <c r="GY6" s="9"/>
      <c r="GZ6" s="9"/>
      <c r="HA6" s="58"/>
      <c r="HB6" s="33"/>
      <c r="HC6" s="33"/>
      <c r="HD6" s="107"/>
      <c r="HE6" s="33"/>
      <c r="HF6" s="33"/>
      <c r="HG6" s="107"/>
      <c r="HH6" s="9"/>
      <c r="HI6" s="9"/>
      <c r="HJ6" s="9"/>
      <c r="HK6" s="58"/>
      <c r="HL6" s="33"/>
      <c r="HM6" s="33"/>
      <c r="HN6" s="107"/>
      <c r="HO6" s="33"/>
      <c r="HP6" s="33"/>
      <c r="HQ6" s="107"/>
      <c r="HR6" s="9"/>
      <c r="HS6" s="9"/>
      <c r="HT6" s="13"/>
      <c r="HU6" s="58"/>
      <c r="HV6" s="33"/>
      <c r="HW6" s="33"/>
      <c r="HX6" s="107"/>
      <c r="HY6" s="33"/>
      <c r="HZ6" s="33"/>
      <c r="IA6" s="107"/>
      <c r="IB6" s="9"/>
      <c r="IC6" s="9"/>
      <c r="ID6" s="13"/>
      <c r="IE6" s="58"/>
      <c r="IF6" s="33"/>
      <c r="IG6" s="33"/>
      <c r="IH6" s="107"/>
      <c r="II6" s="33"/>
      <c r="IJ6" s="33"/>
      <c r="IK6" s="107"/>
      <c r="IL6" s="9"/>
      <c r="IM6" s="9"/>
      <c r="IN6" s="13"/>
      <c r="IO6" s="58"/>
      <c r="IP6" s="33"/>
      <c r="IQ6" s="33"/>
      <c r="IR6" s="107"/>
      <c r="IS6" s="33"/>
      <c r="IT6" s="33"/>
      <c r="IU6" s="107"/>
      <c r="IV6" s="9"/>
      <c r="IW6" s="9"/>
      <c r="IX6" s="13"/>
      <c r="IY6" s="58"/>
      <c r="IZ6" s="33"/>
      <c r="JA6" s="33"/>
      <c r="JB6" s="107"/>
      <c r="JC6" s="33"/>
      <c r="JD6" s="33"/>
      <c r="JE6" s="107"/>
      <c r="JF6" s="9"/>
      <c r="JG6" s="9"/>
      <c r="JH6" s="9"/>
      <c r="JI6" s="58"/>
      <c r="JJ6" s="9"/>
      <c r="JK6" s="9"/>
      <c r="JL6" s="58"/>
      <c r="JM6" s="9"/>
      <c r="JN6" s="9"/>
      <c r="JO6" s="58"/>
      <c r="JP6" s="9"/>
      <c r="JQ6" s="9"/>
      <c r="JR6" s="58"/>
      <c r="JS6" s="9"/>
      <c r="JT6" s="9"/>
      <c r="JU6" s="58"/>
      <c r="JV6" s="9"/>
      <c r="JW6" s="9"/>
      <c r="JX6" s="58"/>
      <c r="JY6" s="9"/>
      <c r="JZ6" s="9"/>
      <c r="KA6" s="58"/>
      <c r="KB6" s="9"/>
      <c r="KC6" s="9"/>
      <c r="KD6" s="58"/>
      <c r="KE6" s="9"/>
      <c r="KF6" s="9"/>
      <c r="KG6" s="58"/>
      <c r="KH6" s="9"/>
      <c r="KI6" s="9"/>
      <c r="KJ6" s="58"/>
      <c r="KK6" s="9"/>
      <c r="KL6" s="9"/>
      <c r="KM6" s="58"/>
      <c r="KN6" s="9"/>
      <c r="KO6" s="9"/>
      <c r="KP6" s="58"/>
      <c r="KQ6" s="9"/>
      <c r="KR6" s="9"/>
      <c r="KS6" s="58"/>
      <c r="KT6" s="9"/>
      <c r="KU6" s="9"/>
      <c r="KV6" s="58"/>
      <c r="KW6" s="9"/>
      <c r="KX6" s="9"/>
      <c r="KY6" s="58"/>
      <c r="KZ6" s="9"/>
      <c r="LA6" s="9"/>
      <c r="LB6" s="58"/>
      <c r="LC6" s="9"/>
      <c r="LD6" s="9"/>
      <c r="LE6" s="58"/>
      <c r="LF6" s="9"/>
      <c r="LG6" s="9"/>
      <c r="LH6" s="58"/>
      <c r="LI6" s="9"/>
      <c r="LJ6" s="9"/>
      <c r="LK6" s="58"/>
      <c r="LL6" s="9"/>
      <c r="LM6" s="9"/>
      <c r="LN6" s="58"/>
      <c r="LO6" s="9"/>
      <c r="LP6" s="9"/>
      <c r="LQ6" s="9"/>
      <c r="LR6" s="58"/>
      <c r="LS6" s="9"/>
      <c r="LT6" s="9"/>
      <c r="LU6" s="58"/>
      <c r="LV6" s="9"/>
      <c r="LW6" s="9"/>
      <c r="LX6" s="58"/>
      <c r="LY6" s="9"/>
      <c r="LZ6" s="9"/>
      <c r="MA6" s="58"/>
      <c r="MB6" s="9"/>
      <c r="MC6" s="9"/>
      <c r="MD6" s="58"/>
      <c r="ME6" s="9"/>
      <c r="MF6" s="9"/>
      <c r="MG6" s="58"/>
      <c r="MH6" s="107"/>
      <c r="MI6" s="107"/>
      <c r="MK6" s="33"/>
      <c r="ML6" s="33"/>
      <c r="MM6" s="107"/>
      <c r="MN6" s="101"/>
      <c r="MO6" s="104"/>
      <c r="MP6" s="104"/>
      <c r="MQ6" s="104"/>
      <c r="MR6" s="105"/>
      <c r="MS6" s="33"/>
      <c r="MT6" s="33"/>
      <c r="MU6" s="33"/>
      <c r="MV6" s="33"/>
    </row>
    <row r="7" spans="1:360" s="54" customFormat="1" ht="18.75" customHeight="1">
      <c r="A7" s="9"/>
      <c r="B7" s="106"/>
      <c r="C7" s="9"/>
      <c r="D7" s="9"/>
      <c r="E7" s="9"/>
      <c r="F7" s="9"/>
      <c r="G7" s="9"/>
      <c r="H7" s="58"/>
      <c r="I7" s="9"/>
      <c r="J7" s="9"/>
      <c r="K7" s="9"/>
      <c r="L7" s="58"/>
      <c r="M7" s="9"/>
      <c r="N7" s="9"/>
      <c r="O7" s="58"/>
      <c r="P7" s="9"/>
      <c r="Q7" s="9"/>
      <c r="R7" s="58"/>
      <c r="S7" s="9"/>
      <c r="T7" s="9"/>
      <c r="U7" s="58"/>
      <c r="V7" s="9"/>
      <c r="W7" s="9"/>
      <c r="X7" s="58"/>
      <c r="Y7" s="9"/>
      <c r="Z7" s="9"/>
      <c r="AA7" s="9"/>
      <c r="AB7" s="58"/>
      <c r="AC7" s="9"/>
      <c r="AD7" s="9"/>
      <c r="AE7" s="58"/>
      <c r="AF7" s="9"/>
      <c r="AG7" s="9"/>
      <c r="AH7" s="58"/>
      <c r="AI7" s="9"/>
      <c r="AJ7" s="9"/>
      <c r="AK7" s="9"/>
      <c r="AL7" s="58"/>
      <c r="AM7" s="9"/>
      <c r="AN7" s="9"/>
      <c r="AO7" s="58"/>
      <c r="AP7" s="9"/>
      <c r="AQ7" s="9"/>
      <c r="AR7" s="58"/>
      <c r="AS7" s="9"/>
      <c r="AT7" s="9"/>
      <c r="AU7" s="9"/>
      <c r="AV7" s="58"/>
      <c r="AW7" s="9"/>
      <c r="AX7" s="9"/>
      <c r="AY7" s="58"/>
      <c r="AZ7" s="9"/>
      <c r="BA7" s="9"/>
      <c r="BB7" s="58"/>
      <c r="BC7" s="9"/>
      <c r="BD7" s="9"/>
      <c r="BE7" s="9"/>
      <c r="BF7" s="5"/>
      <c r="BG7" s="9"/>
      <c r="BH7" s="9"/>
      <c r="BI7" s="58"/>
      <c r="BJ7" s="9"/>
      <c r="BK7" s="9"/>
      <c r="BL7" s="58"/>
      <c r="BM7" s="9"/>
      <c r="BN7" s="9"/>
      <c r="BO7" s="9"/>
      <c r="BP7" s="58"/>
      <c r="BQ7" s="9"/>
      <c r="BR7" s="9"/>
      <c r="BS7" s="58"/>
      <c r="BT7" s="9"/>
      <c r="BU7" s="9"/>
      <c r="BV7" s="58"/>
      <c r="BW7" s="9"/>
      <c r="BX7" s="9"/>
      <c r="BY7" s="58"/>
      <c r="BZ7" s="9"/>
      <c r="CA7" s="9"/>
      <c r="CB7" s="58"/>
      <c r="CC7" s="9"/>
      <c r="CD7" s="9"/>
      <c r="CE7" s="58"/>
      <c r="CF7" s="9"/>
      <c r="CG7" s="9"/>
      <c r="CH7" s="58"/>
      <c r="CI7" s="9"/>
      <c r="CJ7" s="9"/>
      <c r="CK7" s="58"/>
      <c r="CL7" s="9"/>
      <c r="CM7" s="9"/>
      <c r="CN7" s="58"/>
      <c r="CO7" s="9"/>
      <c r="CP7" s="9"/>
      <c r="CQ7" s="9"/>
      <c r="CR7" s="58"/>
      <c r="CS7" s="9"/>
      <c r="CT7" s="9"/>
      <c r="CU7" s="58"/>
      <c r="CV7" s="9"/>
      <c r="CW7" s="9"/>
      <c r="CX7" s="58"/>
      <c r="CY7" s="9"/>
      <c r="CZ7" s="9"/>
      <c r="DA7" s="9"/>
      <c r="DB7" s="58"/>
      <c r="DC7" s="9"/>
      <c r="DD7" s="9"/>
      <c r="DE7" s="58"/>
      <c r="DF7" s="9"/>
      <c r="DG7" s="9"/>
      <c r="DH7" s="58"/>
      <c r="DI7" s="9"/>
      <c r="DJ7" s="9"/>
      <c r="DK7" s="9"/>
      <c r="DL7" s="58"/>
      <c r="DM7" s="9"/>
      <c r="DN7" s="9"/>
      <c r="DO7" s="58"/>
      <c r="DP7" s="9"/>
      <c r="DQ7" s="9"/>
      <c r="DR7" s="58"/>
      <c r="DS7" s="9"/>
      <c r="DT7" s="9"/>
      <c r="DU7" s="9"/>
      <c r="DV7" s="58"/>
      <c r="DW7" s="9"/>
      <c r="DX7" s="9"/>
      <c r="DY7" s="58"/>
      <c r="DZ7" s="9"/>
      <c r="EA7" s="9"/>
      <c r="EB7" s="58"/>
      <c r="EC7" s="9"/>
      <c r="ED7" s="9"/>
      <c r="EE7" s="9"/>
      <c r="EF7" s="58"/>
      <c r="EG7" s="9"/>
      <c r="EH7" s="9"/>
      <c r="EI7" s="58"/>
      <c r="EJ7" s="9"/>
      <c r="EK7" s="9"/>
      <c r="EL7" s="58"/>
      <c r="EM7" s="9"/>
      <c r="EN7" s="9"/>
      <c r="EO7" s="58"/>
      <c r="EP7" s="9"/>
      <c r="EQ7" s="9"/>
      <c r="ER7" s="9"/>
      <c r="ES7" s="58"/>
      <c r="ET7" s="9"/>
      <c r="EU7" s="9"/>
      <c r="EV7" s="58"/>
      <c r="EW7" s="9"/>
      <c r="EX7" s="9"/>
      <c r="EY7" s="58"/>
      <c r="EZ7" s="9"/>
      <c r="FA7" s="9"/>
      <c r="FB7" s="9"/>
      <c r="FC7" s="58"/>
      <c r="FD7" s="9"/>
      <c r="FE7" s="9"/>
      <c r="FF7" s="58"/>
      <c r="FG7" s="9"/>
      <c r="FH7" s="9"/>
      <c r="FI7" s="58"/>
      <c r="FJ7" s="33"/>
      <c r="FK7" s="33"/>
      <c r="FL7" s="33"/>
      <c r="FM7" s="107"/>
      <c r="FN7" s="33"/>
      <c r="FO7" s="33"/>
      <c r="FP7" s="107"/>
      <c r="FQ7" s="33"/>
      <c r="FR7" s="33"/>
      <c r="FS7" s="107"/>
      <c r="FT7" s="9"/>
      <c r="FU7" s="9"/>
      <c r="FV7" s="9"/>
      <c r="FW7" s="58"/>
      <c r="FX7" s="33"/>
      <c r="FY7" s="33"/>
      <c r="FZ7" s="107"/>
      <c r="GA7" s="33"/>
      <c r="GB7" s="33"/>
      <c r="GC7" s="107"/>
      <c r="GD7" s="9"/>
      <c r="GE7" s="9"/>
      <c r="GF7" s="9"/>
      <c r="GG7" s="58"/>
      <c r="GH7" s="33"/>
      <c r="GI7" s="33"/>
      <c r="GJ7" s="107"/>
      <c r="GK7" s="33"/>
      <c r="GL7" s="33"/>
      <c r="GM7" s="107"/>
      <c r="GN7" s="9"/>
      <c r="GO7" s="9"/>
      <c r="GP7" s="9"/>
      <c r="GQ7" s="58"/>
      <c r="GR7" s="33"/>
      <c r="GS7" s="33"/>
      <c r="GT7" s="107"/>
      <c r="GU7" s="33"/>
      <c r="GV7" s="33"/>
      <c r="GW7" s="107"/>
      <c r="GX7" s="9"/>
      <c r="GY7" s="9"/>
      <c r="GZ7" s="9"/>
      <c r="HA7" s="58"/>
      <c r="HB7" s="33"/>
      <c r="HC7" s="33"/>
      <c r="HD7" s="107"/>
      <c r="HE7" s="33"/>
      <c r="HF7" s="33"/>
      <c r="HG7" s="107"/>
      <c r="HH7" s="9"/>
      <c r="HI7" s="9"/>
      <c r="HJ7" s="9"/>
      <c r="HK7" s="58"/>
      <c r="HL7" s="33"/>
      <c r="HM7" s="33"/>
      <c r="HN7" s="107"/>
      <c r="HO7" s="33"/>
      <c r="HP7" s="33"/>
      <c r="HQ7" s="107"/>
      <c r="HR7" s="9"/>
      <c r="HT7" s="13"/>
      <c r="HU7" s="58"/>
      <c r="HV7" s="33"/>
      <c r="HW7" s="33"/>
      <c r="HX7" s="107"/>
      <c r="HY7" s="33"/>
      <c r="HZ7" s="33"/>
      <c r="IA7" s="107"/>
      <c r="IB7" s="9"/>
      <c r="IC7" s="9"/>
      <c r="ID7" s="13"/>
      <c r="IE7" s="58"/>
      <c r="IF7" s="33"/>
      <c r="IG7" s="33"/>
      <c r="IH7" s="107"/>
      <c r="II7" s="33"/>
      <c r="IJ7" s="33"/>
      <c r="IK7" s="107"/>
      <c r="IL7" s="9"/>
      <c r="IM7" s="9"/>
      <c r="IN7" s="13"/>
      <c r="IO7" s="58"/>
      <c r="IP7" s="33"/>
      <c r="IQ7" s="33"/>
      <c r="IR7" s="107"/>
      <c r="IS7" s="33"/>
      <c r="IT7" s="33"/>
      <c r="IU7" s="107"/>
      <c r="IV7" s="9"/>
      <c r="IW7" s="9"/>
      <c r="IX7" s="13"/>
      <c r="IY7" s="58"/>
      <c r="IZ7" s="33"/>
      <c r="JA7" s="33"/>
      <c r="JB7" s="107"/>
      <c r="JC7" s="33"/>
      <c r="JD7" s="33"/>
      <c r="JE7" s="107"/>
      <c r="JF7" s="9"/>
      <c r="JG7" s="9"/>
      <c r="JH7" s="9"/>
      <c r="JI7" s="58"/>
      <c r="JJ7" s="9"/>
      <c r="JK7" s="9"/>
      <c r="JL7" s="58"/>
      <c r="JM7" s="9"/>
      <c r="JN7" s="9"/>
      <c r="JO7" s="58"/>
      <c r="JP7" s="9"/>
      <c r="JQ7" s="9"/>
      <c r="JR7" s="58"/>
      <c r="JS7" s="9"/>
      <c r="JT7" s="9"/>
      <c r="JU7" s="58"/>
      <c r="JV7" s="9"/>
      <c r="JW7" s="9"/>
      <c r="JX7" s="58"/>
      <c r="JY7" s="9"/>
      <c r="JZ7" s="9"/>
      <c r="KA7" s="58"/>
      <c r="KB7" s="9"/>
      <c r="KC7" s="9"/>
      <c r="KD7" s="58"/>
      <c r="KE7" s="9"/>
      <c r="KF7" s="9"/>
      <c r="KG7" s="58"/>
      <c r="KH7" s="9"/>
      <c r="KI7" s="9"/>
      <c r="KJ7" s="58"/>
      <c r="KK7" s="9"/>
      <c r="KL7" s="9"/>
      <c r="KM7" s="58"/>
      <c r="KN7" s="9"/>
      <c r="KO7" s="9"/>
      <c r="KP7" s="58"/>
      <c r="KQ7" s="9"/>
      <c r="KR7" s="9"/>
      <c r="KS7" s="58"/>
      <c r="KT7" s="9"/>
      <c r="KU7" s="9"/>
      <c r="KV7" s="58"/>
      <c r="KW7" s="9"/>
      <c r="KX7" s="9"/>
      <c r="KY7" s="58"/>
      <c r="KZ7" s="9"/>
      <c r="LA7" s="9"/>
      <c r="LB7" s="58"/>
      <c r="LC7" s="9"/>
      <c r="LD7" s="9"/>
      <c r="LE7" s="58"/>
      <c r="LF7" s="9"/>
      <c r="LG7" s="9"/>
      <c r="LH7" s="58"/>
      <c r="LI7" s="9"/>
      <c r="LJ7" s="9"/>
      <c r="LK7" s="58"/>
      <c r="LL7" s="9"/>
      <c r="LM7" s="9"/>
      <c r="LN7" s="58"/>
      <c r="LO7" s="9"/>
      <c r="LP7" s="9"/>
      <c r="LQ7" s="9"/>
      <c r="LR7" s="58"/>
      <c r="LS7" s="9"/>
      <c r="LT7" s="9"/>
      <c r="LU7" s="58"/>
      <c r="LV7" s="9"/>
      <c r="LW7" s="9"/>
      <c r="LX7" s="58"/>
      <c r="LY7" s="9"/>
      <c r="LZ7" s="9"/>
      <c r="MA7" s="58"/>
      <c r="MB7" s="9"/>
      <c r="MC7" s="9"/>
      <c r="MD7" s="58"/>
      <c r="ME7" s="9"/>
      <c r="MF7" s="9"/>
      <c r="MG7" s="58"/>
      <c r="MH7" s="107"/>
      <c r="MI7" s="107"/>
      <c r="MK7" s="33"/>
      <c r="ML7" s="33"/>
      <c r="MM7" s="107"/>
      <c r="MN7" s="101"/>
      <c r="MO7" s="104"/>
      <c r="MP7" s="104"/>
      <c r="MQ7" s="104"/>
      <c r="MR7" s="105"/>
      <c r="MS7" s="33"/>
      <c r="MT7" s="33"/>
      <c r="MU7" s="33"/>
      <c r="MV7" s="33"/>
    </row>
    <row r="8" spans="1:360" s="65" customFormat="1">
      <c r="A8" s="62" t="s">
        <v>160</v>
      </c>
      <c r="B8" s="155">
        <f>B9+B10</f>
        <v>3792217.74725</v>
      </c>
      <c r="C8" s="155">
        <f>C9+C10</f>
        <v>3739102.7297</v>
      </c>
      <c r="D8" s="155">
        <f>C8/B8*100</f>
        <v>98.599367940078935</v>
      </c>
      <c r="E8" s="155">
        <f>J8+S8+V8+Z8+AJ8+AT8+BD8+BN8+BW8+CF8+CP8+CZ8+DJ8+DT8+ED8+EQ8+F8+FA8+FK8+FU8+GE8+GO8+GY8+HI8+HS8+IC8+IM8+IW8+JG8-B8+EM8+JP8+JS8+JV8+JY8+KB8+KE8+KH8+KK8+KQ8+KN8+KT8+KW8+KZ8+LC8+LF8+LI8+LL8+LP8+LY8+MB8+ME8</f>
        <v>1.4551915228366852E-11</v>
      </c>
      <c r="F8" s="155">
        <f>F9+F10</f>
        <v>136210</v>
      </c>
      <c r="G8" s="155">
        <f>G9+G10</f>
        <v>136210</v>
      </c>
      <c r="H8" s="155">
        <f>G8/F8*100</f>
        <v>100</v>
      </c>
      <c r="I8" s="155">
        <f>I9+I10</f>
        <v>12308.181819999998</v>
      </c>
      <c r="J8" s="155">
        <f>J9+J10</f>
        <v>12308.181819999998</v>
      </c>
      <c r="K8" s="155">
        <f>K9+K10</f>
        <v>12308.181819999998</v>
      </c>
      <c r="L8" s="155">
        <f>K8/J8*100</f>
        <v>100</v>
      </c>
      <c r="M8" s="155">
        <f>M9+M10</f>
        <v>12185.100000000002</v>
      </c>
      <c r="N8" s="155">
        <f>N9+N10</f>
        <v>12185.100000000002</v>
      </c>
      <c r="O8" s="155">
        <f>N8/M8*100</f>
        <v>100</v>
      </c>
      <c r="P8" s="155">
        <f>P9+P10</f>
        <v>123.08182000000001</v>
      </c>
      <c r="Q8" s="155">
        <f>Q9+Q10</f>
        <v>123.08182000000001</v>
      </c>
      <c r="R8" s="155">
        <f>Q8/P8*100</f>
        <v>100</v>
      </c>
      <c r="S8" s="155">
        <f>S9+S10</f>
        <v>9067.0999999999985</v>
      </c>
      <c r="T8" s="155">
        <f>T9+T10</f>
        <v>9064.7219499999992</v>
      </c>
      <c r="U8" s="155">
        <f>T8/S8*100</f>
        <v>99.973772760860697</v>
      </c>
      <c r="V8" s="155">
        <f>V9+V10</f>
        <v>0</v>
      </c>
      <c r="W8" s="155">
        <f>W9+W10</f>
        <v>0</v>
      </c>
      <c r="X8" s="155" t="e">
        <f>W8/V8*100</f>
        <v>#DIV/0!</v>
      </c>
      <c r="Y8" s="155">
        <f>Y9+Y10</f>
        <v>98487.653040000019</v>
      </c>
      <c r="Z8" s="155">
        <f>Z9+Z10</f>
        <v>98487.653040000019</v>
      </c>
      <c r="AA8" s="155">
        <f>AA9+AA10</f>
        <v>98487.653040000019</v>
      </c>
      <c r="AB8" s="155">
        <f>AA8/Z8*100</f>
        <v>100</v>
      </c>
      <c r="AC8" s="155">
        <f>AC9+AC10</f>
        <v>62060.000710000008</v>
      </c>
      <c r="AD8" s="155">
        <f>AD9+AD10</f>
        <v>62060.000710000008</v>
      </c>
      <c r="AE8" s="155">
        <f>AD8/AC8*100</f>
        <v>100</v>
      </c>
      <c r="AF8" s="155">
        <f>AF9+AF10</f>
        <v>36427.652329999997</v>
      </c>
      <c r="AG8" s="155">
        <f>AG9+AG10</f>
        <v>36427.652329999997</v>
      </c>
      <c r="AH8" s="155">
        <f>AG8/AF8*100</f>
        <v>100</v>
      </c>
      <c r="AI8" s="155">
        <f>AI9+AI10</f>
        <v>0</v>
      </c>
      <c r="AJ8" s="155">
        <f>AJ9+AJ10</f>
        <v>0</v>
      </c>
      <c r="AK8" s="155">
        <f>AK9+AK10</f>
        <v>0</v>
      </c>
      <c r="AL8" s="155"/>
      <c r="AM8" s="155">
        <f>AM9+AM10</f>
        <v>0</v>
      </c>
      <c r="AN8" s="155">
        <f>AN9+AN10</f>
        <v>0</v>
      </c>
      <c r="AO8" s="155"/>
      <c r="AP8" s="155">
        <f>AP9+AP10</f>
        <v>0</v>
      </c>
      <c r="AQ8" s="155">
        <f>AQ9+AQ10</f>
        <v>0</v>
      </c>
      <c r="AR8" s="155"/>
      <c r="AS8" s="155">
        <f>AS9+AS10</f>
        <v>46097.653060000011</v>
      </c>
      <c r="AT8" s="155">
        <f>AT9+AT10</f>
        <v>46097.653060000011</v>
      </c>
      <c r="AU8" s="155">
        <f>AU9+AU10</f>
        <v>46097.653050000015</v>
      </c>
      <c r="AV8" s="155"/>
      <c r="AW8" s="155">
        <f>AW9+AW10</f>
        <v>45175.7</v>
      </c>
      <c r="AX8" s="155">
        <f>AX9+AX10</f>
        <v>45175.7</v>
      </c>
      <c r="AY8" s="155"/>
      <c r="AZ8" s="155">
        <f>AZ9+AZ10</f>
        <v>921.95305999999982</v>
      </c>
      <c r="BA8" s="155">
        <f>BA9+BA10</f>
        <v>921.95304999999985</v>
      </c>
      <c r="BB8" s="155"/>
      <c r="BC8" s="155">
        <f>BC9+BC10</f>
        <v>8015.3497299999999</v>
      </c>
      <c r="BD8" s="155">
        <f>BD9+BD10</f>
        <v>8015.3497300000008</v>
      </c>
      <c r="BE8" s="155">
        <f>BE9+BE10</f>
        <v>8015.3497299999999</v>
      </c>
      <c r="BF8" s="155">
        <f>BE8/BD8*100</f>
        <v>99.999999999999986</v>
      </c>
      <c r="BG8" s="155">
        <f>BG9+BG10</f>
        <v>7855.0427299999992</v>
      </c>
      <c r="BH8" s="155">
        <f>BH9+BH10</f>
        <v>7855.0427299999992</v>
      </c>
      <c r="BI8" s="155">
        <f>BH8/BG8*100</f>
        <v>100</v>
      </c>
      <c r="BJ8" s="155">
        <f>BJ9+BJ10</f>
        <v>160.30700000000002</v>
      </c>
      <c r="BK8" s="155">
        <f>BK9+BK10</f>
        <v>160.30700000000002</v>
      </c>
      <c r="BL8" s="155">
        <f>BK8/BJ8*100</f>
        <v>100</v>
      </c>
      <c r="BM8" s="155">
        <f>BM9+BM10</f>
        <v>73466.188009999998</v>
      </c>
      <c r="BN8" s="155">
        <f>BN9+BN10</f>
        <v>73466.188009999998</v>
      </c>
      <c r="BO8" s="155">
        <f>BO9+BO10</f>
        <v>73466.187999999995</v>
      </c>
      <c r="BP8" s="155">
        <f>BO8/BN8*100</f>
        <v>99.999999986388289</v>
      </c>
      <c r="BQ8" s="155">
        <f>BQ9+BQ10</f>
        <v>71996.86421</v>
      </c>
      <c r="BR8" s="155">
        <f>BR9+BR10</f>
        <v>71996.864199999996</v>
      </c>
      <c r="BS8" s="155">
        <f>BR8/BQ8*100</f>
        <v>99.999999986110495</v>
      </c>
      <c r="BT8" s="155">
        <f>BT9+BT10</f>
        <v>1469.3237999999999</v>
      </c>
      <c r="BU8" s="155">
        <f>BU9+BU10</f>
        <v>1469.3237999999999</v>
      </c>
      <c r="BV8" s="155">
        <f>BU8/BT8*100</f>
        <v>100</v>
      </c>
      <c r="BW8" s="155">
        <f>BW9+BW10</f>
        <v>41076.735099999998</v>
      </c>
      <c r="BX8" s="155">
        <f>BX9+BX10</f>
        <v>41076.735100000013</v>
      </c>
      <c r="BY8" s="155">
        <f>BX8/BW8*100</f>
        <v>100.00000000000004</v>
      </c>
      <c r="BZ8" s="155">
        <f>BZ9+BZ10</f>
        <v>38956.480380000001</v>
      </c>
      <c r="CA8" s="155">
        <f>CA9+CA10</f>
        <v>38956.480380000001</v>
      </c>
      <c r="CB8" s="155">
        <f>CA8/BZ8*100</f>
        <v>100</v>
      </c>
      <c r="CC8" s="155">
        <f>CC9+CC10</f>
        <v>2120.2547199999999</v>
      </c>
      <c r="CD8" s="155">
        <f>CD9+CD10</f>
        <v>2120.2547199999999</v>
      </c>
      <c r="CE8" s="155">
        <f>CD8/CC8*100</f>
        <v>100</v>
      </c>
      <c r="CF8" s="155">
        <f>CF9+CF10</f>
        <v>437918.82010000001</v>
      </c>
      <c r="CG8" s="155">
        <f>CG9+CG10</f>
        <v>421897.25572999998</v>
      </c>
      <c r="CH8" s="155">
        <f>CG8/CF8*100</f>
        <v>96.34143050386794</v>
      </c>
      <c r="CI8" s="155">
        <f>CI9+CI10</f>
        <v>393965.90246999997</v>
      </c>
      <c r="CJ8" s="155">
        <f>CJ9+CJ10</f>
        <v>382750.31729999994</v>
      </c>
      <c r="CK8" s="155">
        <f>CJ8/CI8*100</f>
        <v>97.153158407952816</v>
      </c>
      <c r="CL8" s="155">
        <f>CL9+CL10</f>
        <v>43952.917629999996</v>
      </c>
      <c r="CM8" s="155">
        <f>CM9+CM10</f>
        <v>39146.938429999995</v>
      </c>
      <c r="CN8" s="155">
        <f>CM8/CL8*100</f>
        <v>89.065619624032223</v>
      </c>
      <c r="CO8" s="155">
        <f>CO9+CO10</f>
        <v>1445.3242</v>
      </c>
      <c r="CP8" s="155">
        <f>CP9+CP10</f>
        <v>1445.3242</v>
      </c>
      <c r="CQ8" s="155">
        <f>CQ9+CQ10</f>
        <v>1445.3242</v>
      </c>
      <c r="CR8" s="155">
        <f>CQ8/CP8*100</f>
        <v>100</v>
      </c>
      <c r="CS8" s="155">
        <f>CS9+CS10</f>
        <v>1430.8</v>
      </c>
      <c r="CT8" s="155">
        <f>CT9+CT10</f>
        <v>1430.8</v>
      </c>
      <c r="CU8" s="155">
        <f>CT8/CS8*100</f>
        <v>100</v>
      </c>
      <c r="CV8" s="155">
        <f>CV9+CV10</f>
        <v>14.5242</v>
      </c>
      <c r="CW8" s="155">
        <f>CW9+CW10</f>
        <v>14.5242</v>
      </c>
      <c r="CX8" s="155">
        <f>CW8/CV8*100</f>
        <v>100</v>
      </c>
      <c r="CY8" s="155">
        <f>CY9+CY10</f>
        <v>225949.25023000001</v>
      </c>
      <c r="CZ8" s="155">
        <f>CZ9+CZ10</f>
        <v>225949.25023000001</v>
      </c>
      <c r="DA8" s="155">
        <f>DA9+DA10</f>
        <v>225949.25023000001</v>
      </c>
      <c r="DB8" s="155">
        <f>DA8/CZ8*100</f>
        <v>100</v>
      </c>
      <c r="DC8" s="155">
        <f>DC9+DC10</f>
        <v>214524.6</v>
      </c>
      <c r="DD8" s="155">
        <f>DD9+DD10</f>
        <v>214524.6</v>
      </c>
      <c r="DE8" s="155">
        <f>DD8/DC8*100</f>
        <v>100</v>
      </c>
      <c r="DF8" s="155">
        <f>DF9+DF10</f>
        <v>11424.650229999999</v>
      </c>
      <c r="DG8" s="155">
        <f>DG9+DG10</f>
        <v>11424.650229999999</v>
      </c>
      <c r="DH8" s="155">
        <f>DG8/DF8*100</f>
        <v>100</v>
      </c>
      <c r="DI8" s="155">
        <f>DI9+DI10</f>
        <v>373155.48060999997</v>
      </c>
      <c r="DJ8" s="155">
        <f>DJ9+DJ10</f>
        <v>373155.48060999997</v>
      </c>
      <c r="DK8" s="155">
        <f>DK9+DK10</f>
        <v>373155.48060999997</v>
      </c>
      <c r="DL8" s="155">
        <f>DK8/DJ8*100</f>
        <v>100</v>
      </c>
      <c r="DM8" s="155">
        <f>DM9+DM10</f>
        <v>181208.16326999999</v>
      </c>
      <c r="DN8" s="155">
        <f>DN9+DN10</f>
        <v>181208.16326999999</v>
      </c>
      <c r="DO8" s="155">
        <f>DN8/DM8*100</f>
        <v>100</v>
      </c>
      <c r="DP8" s="155">
        <f>DP9+DP10</f>
        <v>191947.31734000001</v>
      </c>
      <c r="DQ8" s="155">
        <f>DQ9+DQ10</f>
        <v>191947.31734000001</v>
      </c>
      <c r="DR8" s="155">
        <f>DQ8/DP8*100</f>
        <v>100</v>
      </c>
      <c r="DS8" s="155">
        <f>DS9+DS10</f>
        <v>163539.08163999999</v>
      </c>
      <c r="DT8" s="155">
        <f>DT9+DT10</f>
        <v>163539.08163999999</v>
      </c>
      <c r="DU8" s="155">
        <f>DU9+DU10</f>
        <v>163539.08163999999</v>
      </c>
      <c r="DV8" s="155">
        <f>DU8/DT8*100</f>
        <v>100</v>
      </c>
      <c r="DW8" s="155">
        <f>DW9+DW10</f>
        <v>160268.29999999999</v>
      </c>
      <c r="DX8" s="155">
        <f>DX9+DX10</f>
        <v>160268.29999999999</v>
      </c>
      <c r="DY8" s="155">
        <f>DX8/DW8*100</f>
        <v>100</v>
      </c>
      <c r="DZ8" s="155">
        <f>DZ9+DZ10</f>
        <v>3270.7816400000002</v>
      </c>
      <c r="EA8" s="155">
        <f>EA9+EA10</f>
        <v>3273.7816400000002</v>
      </c>
      <c r="EB8" s="155">
        <f>EA8/DZ8*100</f>
        <v>100.09172119481507</v>
      </c>
      <c r="EC8" s="155">
        <f>EC9+EC10</f>
        <v>0</v>
      </c>
      <c r="ED8" s="155">
        <f>ED9+ED10</f>
        <v>0</v>
      </c>
      <c r="EE8" s="155">
        <f>EE9+EE10</f>
        <v>0</v>
      </c>
      <c r="EF8" s="155" t="e">
        <f>EE8/ED8*100</f>
        <v>#DIV/0!</v>
      </c>
      <c r="EG8" s="155">
        <f>EG9+EG10</f>
        <v>0</v>
      </c>
      <c r="EH8" s="155">
        <f>EH9+EH10</f>
        <v>0</v>
      </c>
      <c r="EI8" s="155" t="e">
        <f>EH8/EG8*100</f>
        <v>#DIV/0!</v>
      </c>
      <c r="EJ8" s="155">
        <f>EJ9+EJ10</f>
        <v>0</v>
      </c>
      <c r="EK8" s="155">
        <f>EK9+EK10</f>
        <v>0</v>
      </c>
      <c r="EL8" s="155" t="e">
        <f>EK8/EJ8*100</f>
        <v>#DIV/0!</v>
      </c>
      <c r="EM8" s="155">
        <f>EM9+EM10</f>
        <v>0</v>
      </c>
      <c r="EN8" s="155">
        <f>EN9+EN10</f>
        <v>0</v>
      </c>
      <c r="EO8" s="155" t="e">
        <f>EN8/EM8*100</f>
        <v>#DIV/0!</v>
      </c>
      <c r="EP8" s="155">
        <f>EP9+EP10</f>
        <v>462139.11036000005</v>
      </c>
      <c r="EQ8" s="155">
        <f>EQ9+EQ10</f>
        <v>462139.11036000005</v>
      </c>
      <c r="ER8" s="155">
        <f>ER9+ER10</f>
        <v>450596.93828999996</v>
      </c>
      <c r="ES8" s="155">
        <f>ER8/EQ8*100</f>
        <v>97.502446382214032</v>
      </c>
      <c r="ET8" s="155">
        <f>ET9+ET10</f>
        <v>220891.41411000001</v>
      </c>
      <c r="EU8" s="155">
        <f>EU9+EU10</f>
        <v>214328.57217999996</v>
      </c>
      <c r="EV8" s="155">
        <f>EU8/ET8*100</f>
        <v>97.02892846404076</v>
      </c>
      <c r="EW8" s="155">
        <f>EW9+EW10</f>
        <v>241247.69625000001</v>
      </c>
      <c r="EX8" s="155">
        <f>EX9+EX10</f>
        <v>236268.36611</v>
      </c>
      <c r="EY8" s="155">
        <f>EX8/EW8*100</f>
        <v>97.936009248005405</v>
      </c>
      <c r="EZ8" s="155">
        <f>EZ9+EZ10</f>
        <v>5812.2624299999998</v>
      </c>
      <c r="FA8" s="155">
        <f>FA9+FA10</f>
        <v>5812.2624300000007</v>
      </c>
      <c r="FB8" s="155">
        <f>FB9+FB10</f>
        <v>5812.2624299999998</v>
      </c>
      <c r="FC8" s="155">
        <f>FB8/FA8*100</f>
        <v>99.999999999999986</v>
      </c>
      <c r="FD8" s="155">
        <f>FD9+FD10</f>
        <v>5696.0171799999998</v>
      </c>
      <c r="FE8" s="155">
        <f>FE9+FE10</f>
        <v>5696.0171799999998</v>
      </c>
      <c r="FF8" s="155">
        <f>FE8/FD8*100</f>
        <v>100</v>
      </c>
      <c r="FG8" s="155">
        <f>FG9+FG10</f>
        <v>116.24525</v>
      </c>
      <c r="FH8" s="155">
        <f>FH9+FH10</f>
        <v>116.24525</v>
      </c>
      <c r="FI8" s="155">
        <f>FH8/FG8*100</f>
        <v>100</v>
      </c>
      <c r="FJ8" s="155">
        <f>FJ9+FJ10</f>
        <v>42449.209439999999</v>
      </c>
      <c r="FK8" s="155">
        <f>FK9+FK10</f>
        <v>42449.209440000006</v>
      </c>
      <c r="FL8" s="155">
        <f>FL9+FL10</f>
        <v>42449.209439999999</v>
      </c>
      <c r="FM8" s="155">
        <f>FL8/FK8*100</f>
        <v>99.999999999999972</v>
      </c>
      <c r="FN8" s="155">
        <f>FN9+FN10</f>
        <v>41615.410279999996</v>
      </c>
      <c r="FO8" s="155">
        <f>FO9+FO10</f>
        <v>41615.410279999989</v>
      </c>
      <c r="FP8" s="155">
        <f>FO8/FN8*100</f>
        <v>99.999999999999972</v>
      </c>
      <c r="FQ8" s="155">
        <f>FQ9+FQ10</f>
        <v>833.79916000000026</v>
      </c>
      <c r="FR8" s="155">
        <f>FR9+FR10</f>
        <v>833.79916000000026</v>
      </c>
      <c r="FS8" s="155">
        <f>FR8/FQ8*100</f>
        <v>100</v>
      </c>
      <c r="FT8" s="155">
        <f>FT9+FT10</f>
        <v>47846.954669999999</v>
      </c>
      <c r="FU8" s="155">
        <f>FU9+FU10</f>
        <v>47846.954669999999</v>
      </c>
      <c r="FV8" s="155">
        <f>FV9+FV10</f>
        <v>47846.954669999999</v>
      </c>
      <c r="FW8" s="155">
        <f>FV8/FT8*100</f>
        <v>100</v>
      </c>
      <c r="FX8" s="155">
        <f>FX9+FX10</f>
        <v>44787.43245</v>
      </c>
      <c r="FY8" s="155">
        <f>FY9+FY10</f>
        <v>44787.43245</v>
      </c>
      <c r="FZ8" s="155">
        <f>FY8/FX8*100</f>
        <v>100</v>
      </c>
      <c r="GA8" s="155">
        <f>GA9+GA10</f>
        <v>3059.5222199999998</v>
      </c>
      <c r="GB8" s="155">
        <f>GB9+GB10</f>
        <v>3059.5222199999998</v>
      </c>
      <c r="GC8" s="155">
        <f>GB8/GA8*100</f>
        <v>100</v>
      </c>
      <c r="GD8" s="155">
        <f>GD9+GD10</f>
        <v>30474.897960000002</v>
      </c>
      <c r="GE8" s="155">
        <f>GE9+GE10</f>
        <v>30474.897960000002</v>
      </c>
      <c r="GF8" s="155">
        <f>GF9+GF10</f>
        <v>30474.897960000002</v>
      </c>
      <c r="GG8" s="155">
        <f>GF8/GD8*100</f>
        <v>100</v>
      </c>
      <c r="GH8" s="155">
        <f>GH9+GH10</f>
        <v>29865.4</v>
      </c>
      <c r="GI8" s="155">
        <f>GI9+GI10</f>
        <v>29865.4</v>
      </c>
      <c r="GJ8" s="155">
        <f>GI8/GH8*100</f>
        <v>100</v>
      </c>
      <c r="GK8" s="155">
        <f>GK9+GK10</f>
        <v>609.49796000000003</v>
      </c>
      <c r="GL8" s="155">
        <f>GL9+GL10</f>
        <v>609.49796000000003</v>
      </c>
      <c r="GM8" s="155">
        <f>GL8/GK8*100</f>
        <v>100</v>
      </c>
      <c r="GN8" s="155">
        <f>GN9+GN10</f>
        <v>183434.98563000004</v>
      </c>
      <c r="GO8" s="155">
        <f>GO9+GO10</f>
        <v>183434.98563000001</v>
      </c>
      <c r="GP8" s="155">
        <f>GP9+GP10</f>
        <v>183434.98563000001</v>
      </c>
      <c r="GQ8" s="155">
        <f>GP8/GN8*100</f>
        <v>99.999999999999986</v>
      </c>
      <c r="GR8" s="155">
        <f>GR9+GR10</f>
        <v>181600.63576999999</v>
      </c>
      <c r="GS8" s="155">
        <f>GS9+GS10</f>
        <v>181600.63576999999</v>
      </c>
      <c r="GT8" s="155">
        <f>GS8/GR8*100</f>
        <v>100</v>
      </c>
      <c r="GU8" s="155">
        <f>GU9+GU10</f>
        <v>1834.3498600000005</v>
      </c>
      <c r="GV8" s="155">
        <f>GV9+GV10</f>
        <v>1834.3498600000005</v>
      </c>
      <c r="GW8" s="155">
        <f>GV8/GU8*100</f>
        <v>100</v>
      </c>
      <c r="GX8" s="155">
        <f>GX9+GX10</f>
        <v>0</v>
      </c>
      <c r="GY8" s="155">
        <f>GY9+GY10</f>
        <v>0</v>
      </c>
      <c r="GZ8" s="155">
        <f>GZ9+GZ10</f>
        <v>0</v>
      </c>
      <c r="HA8" s="155"/>
      <c r="HB8" s="155">
        <f>HB9+HB10</f>
        <v>0</v>
      </c>
      <c r="HC8" s="155">
        <f>HC9+HC10</f>
        <v>0</v>
      </c>
      <c r="HD8" s="155" t="e">
        <f>HC8/HB8*100</f>
        <v>#DIV/0!</v>
      </c>
      <c r="HE8" s="155">
        <f>HE9+HE10</f>
        <v>0</v>
      </c>
      <c r="HF8" s="155">
        <f>HF9+HF10</f>
        <v>0</v>
      </c>
      <c r="HG8" s="155" t="e">
        <f>HF8/HE8*100</f>
        <v>#DIV/0!</v>
      </c>
      <c r="HH8" s="155">
        <f>HH9+HH10</f>
        <v>638350.90962000005</v>
      </c>
      <c r="HI8" s="155">
        <f>HI9+HI10</f>
        <v>638350.90962000005</v>
      </c>
      <c r="HJ8" s="155">
        <f>HJ9+HJ10</f>
        <v>638350.90962000005</v>
      </c>
      <c r="HK8" s="155">
        <f>HJ8/HH8*100</f>
        <v>100</v>
      </c>
      <c r="HL8" s="155">
        <f>HL9+HL10</f>
        <v>631967.40051999991</v>
      </c>
      <c r="HM8" s="155">
        <f>HM9+HM10</f>
        <v>631967.40051999991</v>
      </c>
      <c r="HN8" s="155">
        <f>HM8/HL8*100</f>
        <v>100</v>
      </c>
      <c r="HO8" s="155">
        <f>HO9+HO10</f>
        <v>6383.5090999999993</v>
      </c>
      <c r="HP8" s="155">
        <f>HP9+HP10</f>
        <v>6383.5090999999993</v>
      </c>
      <c r="HQ8" s="155">
        <f>HP8/HO8*100</f>
        <v>100</v>
      </c>
      <c r="HR8" s="155">
        <f>HR9+HR10</f>
        <v>162275.52046999999</v>
      </c>
      <c r="HS8" s="155">
        <f>HS9+HS10</f>
        <v>162275.52046999999</v>
      </c>
      <c r="HT8" s="155">
        <f>HT9+HT10</f>
        <v>162275.52046999999</v>
      </c>
      <c r="HU8" s="155"/>
      <c r="HV8" s="155">
        <f>HV9+HV10</f>
        <v>0</v>
      </c>
      <c r="HW8" s="155">
        <f>HW9+HW10</f>
        <v>0</v>
      </c>
      <c r="HX8" s="155" t="e">
        <f>HW8/HV8*100</f>
        <v>#DIV/0!</v>
      </c>
      <c r="HY8" s="155">
        <f>HY9+HY10</f>
        <v>162275.52046999999</v>
      </c>
      <c r="HZ8" s="155">
        <f>HZ9+HZ10</f>
        <v>162275.52046999999</v>
      </c>
      <c r="IA8" s="155">
        <f>HZ8/HY8*100</f>
        <v>100</v>
      </c>
      <c r="IB8" s="155">
        <f>IB9+IB10</f>
        <v>11378.061229999999</v>
      </c>
      <c r="IC8" s="155">
        <f>IC9+IC10</f>
        <v>11378.061229999999</v>
      </c>
      <c r="ID8" s="155">
        <f>ID9+ID10</f>
        <v>11378.061229999999</v>
      </c>
      <c r="IE8" s="155">
        <f>ID8/IB8*100</f>
        <v>100</v>
      </c>
      <c r="IF8" s="155">
        <f>IF9+IF10</f>
        <v>11150.5</v>
      </c>
      <c r="IG8" s="155">
        <f>IG9+IG10</f>
        <v>11150.5</v>
      </c>
      <c r="IH8" s="155">
        <f>IG8/IF8*100</f>
        <v>100</v>
      </c>
      <c r="II8" s="155">
        <f>II9+II10</f>
        <v>227.56123000000002</v>
      </c>
      <c r="IJ8" s="155">
        <f>IJ9+IJ10</f>
        <v>227.56123000000002</v>
      </c>
      <c r="IK8" s="155">
        <f>IJ8/II8*100</f>
        <v>100</v>
      </c>
      <c r="IL8" s="155">
        <f>IL9+IL10</f>
        <v>7020.9183700000012</v>
      </c>
      <c r="IM8" s="155">
        <f>IM9+IM10</f>
        <v>7020.9183700000012</v>
      </c>
      <c r="IN8" s="155">
        <f>IN9+IN10</f>
        <v>7020.9183700000012</v>
      </c>
      <c r="IO8" s="155">
        <f>IN8/IL8*100</f>
        <v>100</v>
      </c>
      <c r="IP8" s="155">
        <f>IP9+IP10</f>
        <v>6880.5</v>
      </c>
      <c r="IQ8" s="155">
        <f>IQ9+IQ10</f>
        <v>6880.598</v>
      </c>
      <c r="IR8" s="155">
        <f t="shared" ref="IR8:IR9" si="0">IQ8/IP8*100</f>
        <v>100.00142431509337</v>
      </c>
      <c r="IS8" s="155">
        <f>IS9+IS10</f>
        <v>140.41836999999998</v>
      </c>
      <c r="IT8" s="155">
        <f>IT9+IT10</f>
        <v>140.32037</v>
      </c>
      <c r="IU8" s="155">
        <f>IT8/IS8*100</f>
        <v>99.930208561743044</v>
      </c>
      <c r="IV8" s="155">
        <f>IV9+IV10</f>
        <v>121481.21452000001</v>
      </c>
      <c r="IW8" s="155">
        <f>IW9+IW10</f>
        <v>121481.21452000001</v>
      </c>
      <c r="IX8" s="155">
        <f>IX9+IX10</f>
        <v>121481.21452000001</v>
      </c>
      <c r="IY8" s="155">
        <f>IX8/IV8*100</f>
        <v>100</v>
      </c>
      <c r="IZ8" s="155">
        <f>IZ9+IZ10</f>
        <v>119051.59026000003</v>
      </c>
      <c r="JA8" s="155">
        <f>JA9+JA10</f>
        <v>119051.59026000003</v>
      </c>
      <c r="JB8" s="155">
        <f>JA8/IZ8*100</f>
        <v>100</v>
      </c>
      <c r="JC8" s="155">
        <f>JC9+JC10</f>
        <v>2429.6242600000005</v>
      </c>
      <c r="JD8" s="155">
        <f>JD9+JD10</f>
        <v>2429.6242600000005</v>
      </c>
      <c r="JE8" s="155">
        <f>JD8/JC8*100</f>
        <v>100</v>
      </c>
      <c r="JF8" s="155">
        <f>JF9+JF10</f>
        <v>17619.387759999998</v>
      </c>
      <c r="JG8" s="155">
        <f>JG9+JG10</f>
        <v>17619.387760000001</v>
      </c>
      <c r="JH8" s="155">
        <f>JH9+JH10</f>
        <v>17619.387760000001</v>
      </c>
      <c r="JI8" s="155">
        <f>JH8/JG8*100</f>
        <v>100</v>
      </c>
      <c r="JJ8" s="155">
        <f>JJ9+JJ10</f>
        <v>17267</v>
      </c>
      <c r="JK8" s="155">
        <f>JK9+JK10</f>
        <v>17267</v>
      </c>
      <c r="JL8" s="155">
        <f>JK8/JJ8*100</f>
        <v>100</v>
      </c>
      <c r="JM8" s="155">
        <f>JM9+JM10</f>
        <v>352.38775999999996</v>
      </c>
      <c r="JN8" s="155">
        <f>JN9+JN10</f>
        <v>352.38775999999996</v>
      </c>
      <c r="JO8" s="155">
        <f>JN8/JM8*100</f>
        <v>100</v>
      </c>
      <c r="JP8" s="155">
        <f>JP9+JP10</f>
        <v>100</v>
      </c>
      <c r="JQ8" s="155">
        <f>JQ9+JQ10</f>
        <v>100</v>
      </c>
      <c r="JR8" s="155">
        <f>JQ8/JP8*100</f>
        <v>100</v>
      </c>
      <c r="JS8" s="155">
        <f>JS9+JS10</f>
        <v>11282.59784</v>
      </c>
      <c r="JT8" s="155">
        <f>JT9+JT10</f>
        <v>11282.59784</v>
      </c>
      <c r="JU8" s="155">
        <f>JT8/JS8*100</f>
        <v>100</v>
      </c>
      <c r="JV8" s="155">
        <f>JV9+JV10</f>
        <v>24794.481000000003</v>
      </c>
      <c r="JW8" s="155">
        <f>JW9+JW10</f>
        <v>24794.481000000003</v>
      </c>
      <c r="JX8" s="155">
        <f>JW8/JV8*100</f>
        <v>100</v>
      </c>
      <c r="JY8" s="155">
        <f>JY9+JY10</f>
        <v>0</v>
      </c>
      <c r="JZ8" s="155">
        <f>JZ9+JZ10</f>
        <v>0</v>
      </c>
      <c r="KA8" s="155" t="e">
        <f>JZ8/JY8*100</f>
        <v>#DIV/0!</v>
      </c>
      <c r="KB8" s="155">
        <f>KB9+KB10</f>
        <v>0</v>
      </c>
      <c r="KC8" s="155">
        <f>KC9+KC10</f>
        <v>0</v>
      </c>
      <c r="KD8" s="155" t="e">
        <f>KC8/KB8*100</f>
        <v>#DIV/0!</v>
      </c>
      <c r="KE8" s="155">
        <f>KE9+KE10</f>
        <v>42114.990989999998</v>
      </c>
      <c r="KF8" s="155">
        <f>KF9+KF10</f>
        <v>42114.990989999998</v>
      </c>
      <c r="KG8" s="155">
        <f>KF8/KE8*100</f>
        <v>100</v>
      </c>
      <c r="KH8" s="155">
        <f>KH9+KH10</f>
        <v>0</v>
      </c>
      <c r="KI8" s="155">
        <f>KI9+KI10</f>
        <v>0</v>
      </c>
      <c r="KJ8" s="155" t="e">
        <f>KI8/KH8*100</f>
        <v>#DIV/0!</v>
      </c>
      <c r="KK8" s="155">
        <f>KK9+KK10</f>
        <v>0</v>
      </c>
      <c r="KL8" s="155">
        <f>KL9+KL10</f>
        <v>0</v>
      </c>
      <c r="KM8" s="155" t="e">
        <f>KL8/KK8*100</f>
        <v>#DIV/0!</v>
      </c>
      <c r="KN8" s="155">
        <f>KN9+KN10</f>
        <v>0</v>
      </c>
      <c r="KO8" s="155">
        <f>KO9+KO10</f>
        <v>0</v>
      </c>
      <c r="KP8" s="155" t="e">
        <f>KO8/KN8*100</f>
        <v>#DIV/0!</v>
      </c>
      <c r="KQ8" s="155">
        <f>KQ9+KQ10</f>
        <v>24276.161620000003</v>
      </c>
      <c r="KR8" s="155">
        <f>KR9+KR10</f>
        <v>24276.161619999999</v>
      </c>
      <c r="KS8" s="155">
        <f>KR8/KQ8*100</f>
        <v>99.999999999999986</v>
      </c>
      <c r="KT8" s="155">
        <f>KT9+KT10</f>
        <v>87320.696479999999</v>
      </c>
      <c r="KU8" s="155">
        <f>KU9+KU10</f>
        <v>87320.696479999999</v>
      </c>
      <c r="KV8" s="155">
        <f>KU8/KT8*100</f>
        <v>100</v>
      </c>
      <c r="KW8" s="155">
        <f>KW9+KW10</f>
        <v>11399.624800000001</v>
      </c>
      <c r="KX8" s="155">
        <f>KX9+KX10</f>
        <v>11399.624800000001</v>
      </c>
      <c r="KY8" s="155">
        <f>KX8/KW8*100</f>
        <v>100</v>
      </c>
      <c r="KZ8" s="155">
        <f>KZ9+KZ10</f>
        <v>0</v>
      </c>
      <c r="LA8" s="155">
        <f>LA9+LA10</f>
        <v>0</v>
      </c>
      <c r="LB8" s="155" t="e">
        <f>LA8/KZ8*100</f>
        <v>#DIV/0!</v>
      </c>
      <c r="LC8" s="155">
        <f>LC9+LC10</f>
        <v>0</v>
      </c>
      <c r="LD8" s="155">
        <f>LD9+LD10</f>
        <v>0</v>
      </c>
      <c r="LE8" s="155" t="e">
        <f>LD8/LC8*100</f>
        <v>#DIV/0!</v>
      </c>
      <c r="LF8" s="155">
        <f>LF9+LF10</f>
        <v>0</v>
      </c>
      <c r="LG8" s="155">
        <f>LG9+LG10</f>
        <v>0</v>
      </c>
      <c r="LH8" s="155" t="e">
        <f>LG8/LF8*100</f>
        <v>#DIV/0!</v>
      </c>
      <c r="LI8" s="155">
        <f>LI9+LI10</f>
        <v>0</v>
      </c>
      <c r="LJ8" s="155">
        <f>LJ9+LJ10</f>
        <v>0</v>
      </c>
      <c r="LK8" s="155" t="e">
        <f>LJ8/LI8*100</f>
        <v>#DIV/0!</v>
      </c>
      <c r="LL8" s="155">
        <f>LL9+LL10</f>
        <v>50000</v>
      </c>
      <c r="LM8" s="155">
        <f>LM9+LM10</f>
        <v>24451.096959999999</v>
      </c>
      <c r="LN8" s="155">
        <f>LM8/LL8*100</f>
        <v>48.902193919999995</v>
      </c>
      <c r="LO8" s="155">
        <f>LO9+LO10</f>
        <v>2166.0689499999999</v>
      </c>
      <c r="LP8" s="155">
        <f>LP9+LP10</f>
        <v>2166.0689499999999</v>
      </c>
      <c r="LQ8" s="155">
        <f>LQ9+LQ10</f>
        <v>2166.0689499999999</v>
      </c>
      <c r="LR8" s="155">
        <f>LQ8/LP8*100</f>
        <v>100</v>
      </c>
      <c r="LS8" s="155">
        <f>LS9+LS10</f>
        <v>2144.4082300000005</v>
      </c>
      <c r="LT8" s="155">
        <f>LT9+LT10</f>
        <v>2144.4082300000005</v>
      </c>
      <c r="LU8" s="155">
        <f>LT8/LS8*100</f>
        <v>100</v>
      </c>
      <c r="LV8" s="155">
        <f>LV9+LV10</f>
        <v>21.660719999999998</v>
      </c>
      <c r="LW8" s="155">
        <f>LW9+LW10</f>
        <v>21.660719999999998</v>
      </c>
      <c r="LX8" s="155">
        <f>LW8/LV8*100</f>
        <v>100</v>
      </c>
      <c r="LY8" s="155">
        <f>LY9+LY10</f>
        <v>111337.07556999999</v>
      </c>
      <c r="LZ8" s="155">
        <f>LZ9+LZ10</f>
        <v>111337.07557</v>
      </c>
      <c r="MA8" s="155">
        <f>LZ8/LY8*100</f>
        <v>100.00000000000003</v>
      </c>
      <c r="MB8" s="155">
        <f>MB9+MB10</f>
        <v>70405.8</v>
      </c>
      <c r="MC8" s="155">
        <f>MC9+MC10</f>
        <v>70405.8</v>
      </c>
      <c r="MD8" s="155">
        <f>MC8/MB8*100</f>
        <v>100</v>
      </c>
      <c r="ME8" s="34">
        <f>ME9+ME10</f>
        <v>0</v>
      </c>
      <c r="MF8" s="34">
        <f>MF9+MF10</f>
        <v>0</v>
      </c>
      <c r="MG8" s="63" t="e">
        <f>MF8/ME8*100</f>
        <v>#DIV/0!</v>
      </c>
      <c r="MH8" s="108"/>
      <c r="MI8" s="108"/>
      <c r="MK8" s="34"/>
      <c r="ML8" s="34"/>
      <c r="MM8" s="63"/>
      <c r="MN8" s="39"/>
      <c r="MO8" s="53"/>
      <c r="MP8" s="53"/>
      <c r="MQ8" s="53"/>
      <c r="MR8" s="42"/>
      <c r="MS8" s="67"/>
      <c r="MT8" s="67"/>
      <c r="MU8" s="67"/>
      <c r="MV8" s="67"/>
    </row>
    <row r="9" spans="1:360" s="65" customFormat="1" ht="18.75" customHeight="1">
      <c r="A9" s="62" t="s">
        <v>162</v>
      </c>
      <c r="B9" s="155">
        <f>B13+B24+B37+B50+B59+B71+B80+B101+B114+B122+B129+B141+B153+B164</f>
        <v>2994756.63906</v>
      </c>
      <c r="C9" s="155">
        <f>C13+C24+C37+C50+C59+C71+C80+C101+C114+C122+C129+C141+C153+C164</f>
        <v>2973483.8335100003</v>
      </c>
      <c r="D9" s="155">
        <f t="shared" ref="D9:D35" si="1">C9/B9*100</f>
        <v>99.289664967345161</v>
      </c>
      <c r="E9" s="155">
        <f t="shared" ref="E9:E72" si="2">J9+S9+V9+Z9+AJ9+AT9+BD9+BN9+BW9+CF9+CP9+CZ9+DJ9+DT9+ED9+EQ9+F9+FA9+FK9+FU9+GE9+GO9+GY9+HI9+HS9+IC9+IM9+IW9+JG9-B9+EM9+JP9+JS9+JV9+JY9+KB9+KE9+KH9+KK9+KQ9+KN9+KT9+KW9+KZ9+LC9+LF9+LI9+LL9+LP9+LY9+MB9+ME9</f>
        <v>-2.2700952229115501E-10</v>
      </c>
      <c r="F9" s="155">
        <f>F13+F24+F37+F50+F59+F71+F80+F101+F114+F122+F129+F141+F153+F164</f>
        <v>136210</v>
      </c>
      <c r="G9" s="155">
        <f>G13+G24+G37+G50+G59+G71+G80+G101+G114+G122+G129+G141+G153+G164</f>
        <v>136210</v>
      </c>
      <c r="H9" s="155">
        <f>G9/F9*100</f>
        <v>100</v>
      </c>
      <c r="I9" s="155">
        <f t="shared" ref="I9:K10" si="3">I13+I24+I37+I50+I59+I71+I80+I101+I114+I122+I129+I141+I153+I164</f>
        <v>12308.181819999998</v>
      </c>
      <c r="J9" s="155">
        <f t="shared" si="3"/>
        <v>12308.181819999998</v>
      </c>
      <c r="K9" s="155">
        <f t="shared" si="3"/>
        <v>12308.181819999998</v>
      </c>
      <c r="L9" s="155">
        <f>K9/J9*100</f>
        <v>100</v>
      </c>
      <c r="M9" s="155">
        <f>M13+M24+M37+M50+M59+M71+M80+M101+M114+M122+M129+M141+M153+M164</f>
        <v>12185.100000000002</v>
      </c>
      <c r="N9" s="155">
        <f>N13+N24+N37+N50+N59+N71+N80+N101+N114+N122+N129+N141+N153+N164</f>
        <v>12185.100000000002</v>
      </c>
      <c r="O9" s="155">
        <f>N9/M9*100</f>
        <v>100</v>
      </c>
      <c r="P9" s="155">
        <f>P13+P24+P37+P50+P59+P71+P80+P101+P114+P122+P129+P141+P153+P164</f>
        <v>123.08182000000001</v>
      </c>
      <c r="Q9" s="155">
        <f>Q13+Q24+Q37+Q50+Q59+Q71+Q80+Q101+Q114+Q122+Q129+Q141+Q153+Q164</f>
        <v>123.08182000000001</v>
      </c>
      <c r="R9" s="155">
        <f>Q9/P9*100</f>
        <v>100</v>
      </c>
      <c r="S9" s="155">
        <f>S13+S24+S37+S50+S59+S71+S80+S101+S114+S122+S129+S141+S153+S164</f>
        <v>9067.0999999999985</v>
      </c>
      <c r="T9" s="155">
        <f>T13+T24+T37+T50+T59+T71+T80+T101+T114+T122+T129+T141+T153+T164</f>
        <v>9064.7219499999992</v>
      </c>
      <c r="U9" s="155">
        <f>T9/S9*100</f>
        <v>99.973772760860697</v>
      </c>
      <c r="V9" s="155">
        <f>V13+V24+V37+V50+V59+V71+V80+V101+V114+V122+V129+V141+V153+V164</f>
        <v>0</v>
      </c>
      <c r="W9" s="155">
        <f>W13+W24+W37+W50+W59+W71+W80+W101+W114+W122+W129+W141+W153+W164</f>
        <v>0</v>
      </c>
      <c r="X9" s="155" t="e">
        <f>W9/V9*100</f>
        <v>#DIV/0!</v>
      </c>
      <c r="Y9" s="155">
        <f t="shared" ref="Y9:AA10" si="4">Y13+Y24+Y37+Y50+Y59+Y71+Y80+Y101+Y114+Y122+Y129+Y141+Y153+Y164</f>
        <v>98487.653040000019</v>
      </c>
      <c r="Z9" s="155">
        <f t="shared" si="4"/>
        <v>98487.653040000019</v>
      </c>
      <c r="AA9" s="155">
        <f t="shared" si="4"/>
        <v>98487.653040000019</v>
      </c>
      <c r="AB9" s="155">
        <f>AA9/Z9*100</f>
        <v>100</v>
      </c>
      <c r="AC9" s="155">
        <f>AC13+AC24+AC37+AC50+AC59+AC71+AC80+AC101+AC114+AC122+AC129+AC141+AC153+AC164</f>
        <v>62060.000710000008</v>
      </c>
      <c r="AD9" s="155">
        <f>AD13+AD24+AD37+AD50+AD59+AD71+AD80+AD101+AD114+AD122+AD129+AD141+AD153+AD164</f>
        <v>62060.000710000008</v>
      </c>
      <c r="AE9" s="155">
        <f>AD9/AC9*100</f>
        <v>100</v>
      </c>
      <c r="AF9" s="155">
        <f>AF13+AF24+AF37+AF50+AF59+AF71+AF80+AF101+AF114+AF122+AF129+AF141+AF153+AF164</f>
        <v>36427.652329999997</v>
      </c>
      <c r="AG9" s="155">
        <f>AG13+AG24+AG37+AG50+AG59+AG71+AG80+AG101+AG114+AG122+AG129+AG141+AG153+AG164</f>
        <v>36427.652329999997</v>
      </c>
      <c r="AH9" s="155">
        <f>AG9/AF9*100</f>
        <v>100</v>
      </c>
      <c r="AI9" s="155">
        <f t="shared" ref="AI9:AK10" si="5">AI13+AI24+AI37+AI50+AI59+AI71+AI80+AI101+AI114+AI122+AI129+AI141+AI153+AI164</f>
        <v>0</v>
      </c>
      <c r="AJ9" s="155">
        <f t="shared" si="5"/>
        <v>0</v>
      </c>
      <c r="AK9" s="155">
        <f t="shared" si="5"/>
        <v>0</v>
      </c>
      <c r="AL9" s="155"/>
      <c r="AM9" s="155">
        <f>AM13+AM24+AM37+AM50+AM59+AM71+AM80+AM101+AM114+AM122+AM129+AM141+AM153+AM164</f>
        <v>0</v>
      </c>
      <c r="AN9" s="155">
        <f>AN13+AN24+AN37+AN50+AN59+AN71+AN80+AN101+AN114+AN122+AN129+AN141+AN153+AN164</f>
        <v>0</v>
      </c>
      <c r="AO9" s="155"/>
      <c r="AP9" s="155">
        <f>AP13+AP24+AP37+AP50+AP59+AP71+AP80+AP101+AP114+AP122+AP129+AP141+AP153+AP164</f>
        <v>0</v>
      </c>
      <c r="AQ9" s="155">
        <f>AQ13+AQ24+AQ37+AQ50+AQ59+AQ71+AQ80+AQ101+AQ114+AQ122+AQ129+AQ141+AQ153+AQ164</f>
        <v>0</v>
      </c>
      <c r="AR9" s="155"/>
      <c r="AS9" s="155">
        <f t="shared" ref="AS9:AU10" si="6">AS13+AS24+AS37+AS50+AS59+AS71+AS80+AS101+AS114+AS122+AS129+AS141+AS153+AS164</f>
        <v>46097.653060000011</v>
      </c>
      <c r="AT9" s="155">
        <f t="shared" si="6"/>
        <v>46097.653060000011</v>
      </c>
      <c r="AU9" s="155">
        <f t="shared" si="6"/>
        <v>46097.653050000015</v>
      </c>
      <c r="AV9" s="155"/>
      <c r="AW9" s="155">
        <f>AW13+AW24+AW37+AW50+AW59+AW71+AW80+AW101+AW114+AW122+AW129+AW141+AW153+AW164</f>
        <v>45175.7</v>
      </c>
      <c r="AX9" s="155">
        <f>AX13+AX24+AX37+AX50+AX59+AX71+AX80+AX101+AX114+AX122+AX129+AX141+AX153+AX164</f>
        <v>45175.7</v>
      </c>
      <c r="AY9" s="155"/>
      <c r="AZ9" s="155">
        <f>AZ13+AZ24+AZ37+AZ50+AZ59+AZ71+AZ80+AZ101+AZ114+AZ122+AZ129+AZ141+AZ153+AZ164</f>
        <v>921.95305999999982</v>
      </c>
      <c r="BA9" s="155">
        <f>BA13+BA24+BA37+BA50+BA59+BA71+BA80+BA101+BA114+BA122+BA129+BA141+BA153+BA164</f>
        <v>921.95304999999985</v>
      </c>
      <c r="BB9" s="155"/>
      <c r="BC9" s="155">
        <f t="shared" ref="BC9:BE10" si="7">BC13+BC24+BC37+BC50+BC59+BC71+BC80+BC101+BC114+BC122+BC129+BC141+BC153+BC164</f>
        <v>2275.7142899999999</v>
      </c>
      <c r="BD9" s="155">
        <f t="shared" si="7"/>
        <v>2275.7142899999999</v>
      </c>
      <c r="BE9" s="155">
        <f t="shared" si="7"/>
        <v>2275.7142899999999</v>
      </c>
      <c r="BF9" s="155">
        <f>BE9/BD9*100</f>
        <v>100</v>
      </c>
      <c r="BG9" s="155">
        <f>BG13+BG24+BG37+BG50+BG59+BG71+BG80+BG101+BG114+BG122+BG129+BG141+BG153+BG164</f>
        <v>2230.1999999999998</v>
      </c>
      <c r="BH9" s="155">
        <f>BH13+BH24+BH37+BH50+BH59+BH71+BH80+BH101+BH114+BH122+BH129+BH141+BH153+BH164</f>
        <v>2230.1999999999998</v>
      </c>
      <c r="BI9" s="155">
        <f>BH9/BG9*100</f>
        <v>100</v>
      </c>
      <c r="BJ9" s="155">
        <f>BJ13+BJ24+BJ37+BJ50+BJ59+BJ71+BJ80+BJ101+BJ114+BJ122+BJ129+BJ141+BJ153+BJ164</f>
        <v>45.514290000000003</v>
      </c>
      <c r="BK9" s="155">
        <f>BK13+BK24+BK37+BK50+BK59+BK71+BK80+BK101+BK114+BK122+BK129+BK141+BK153+BK164</f>
        <v>45.514290000000003</v>
      </c>
      <c r="BL9" s="155">
        <f>BK9/BJ9*100</f>
        <v>100</v>
      </c>
      <c r="BM9" s="155">
        <f t="shared" ref="BM9:BO10" si="8">BM13+BM24+BM37+BM50+BM59+BM71+BM80+BM101+BM114+BM122+BM129+BM141+BM153+BM164</f>
        <v>0</v>
      </c>
      <c r="BN9" s="155">
        <f t="shared" si="8"/>
        <v>0</v>
      </c>
      <c r="BO9" s="155">
        <f t="shared" si="8"/>
        <v>0</v>
      </c>
      <c r="BP9" s="155"/>
      <c r="BQ9" s="155">
        <f>BQ13+BQ24+BQ37+BQ50+BQ59+BQ71+BQ80+BQ101+BQ114+BQ122+BQ129+BQ141+BQ153+BQ164</f>
        <v>0</v>
      </c>
      <c r="BR9" s="155">
        <f>BR13+BR24+BR37+BR50+BR59+BR71+BR80+BR101+BR114+BR122+BR129+BR141+BR153+BR164</f>
        <v>0</v>
      </c>
      <c r="BS9" s="155"/>
      <c r="BT9" s="155">
        <f>BT13+BT24+BT37+BT50+BT59+BT71+BT80+BT101+BT114+BT122+BT129+BT141+BT153+BT164</f>
        <v>0</v>
      </c>
      <c r="BU9" s="155">
        <f>BU13+BU24+BU37+BU50+BU59+BU71+BU80+BU101+BU114+BU122+BU129+BU141+BU153+BU164</f>
        <v>0</v>
      </c>
      <c r="BV9" s="155"/>
      <c r="BW9" s="155">
        <f>BW13+BW24+BW37+BW50+BW59+BW71+BW80+BW101+BW114+BW122+BW129+BW141+BW153+BW164</f>
        <v>0</v>
      </c>
      <c r="BX9" s="155">
        <f>BX13+BX24+BX37+BX50+BX59+BX71+BX80+BX101+BX114+BX122+BX129+BX141+BX153+BX164</f>
        <v>0</v>
      </c>
      <c r="BY9" s="155"/>
      <c r="BZ9" s="155">
        <f>BZ13+BZ24+BZ37+BZ50+BZ59+BZ71+BZ80+BZ101+BZ114+BZ122+BZ129+BZ141+BZ164</f>
        <v>0</v>
      </c>
      <c r="CA9" s="155">
        <f>CA13+CA24+CA37+CA50+CA59+CA71+CA80+CA101+CA114+CA122+CA129+CA141+CA153+CA164</f>
        <v>0</v>
      </c>
      <c r="CB9" s="155"/>
      <c r="CC9" s="155">
        <f>CC13+CC24+CC37+CC50+CC59+CC71+CC80+CC101+CC114+CC122+CC129+CC141+CC153+CC164</f>
        <v>0</v>
      </c>
      <c r="CD9" s="155">
        <f>CD13+CD24+CD37+CD50+CD59+CD71+CD80+CD101+CD114+CD122+CD129+CD141+CD153+CD164</f>
        <v>0</v>
      </c>
      <c r="CE9" s="155"/>
      <c r="CF9" s="155">
        <f>CF13+CF24+CF37+CF50+CF59+CF71+CF80+CF101+CF114+CF122+CF129+CF141+CF153+CF164</f>
        <v>437918.82010000001</v>
      </c>
      <c r="CG9" s="155">
        <f>CG13+CG24+CG37+CG50+CG59+CG71+CG80+CG101+CG114+CG122+CG129+CG141+CG153+CG164</f>
        <v>421897.25572999998</v>
      </c>
      <c r="CH9" s="155">
        <f>CG9/CF9*100</f>
        <v>96.34143050386794</v>
      </c>
      <c r="CI9" s="155">
        <f>CI13+CI24+CI37+CI50+CI59+CI71+CI80+CI101+CI114+CI122+CI129+CI141+CI153+CI164</f>
        <v>393965.90246999997</v>
      </c>
      <c r="CJ9" s="155">
        <f>CJ13+CJ24+CJ37+CJ50+CJ59+CJ71+CJ80+CJ101+CJ114+CJ122+CJ129+CJ141+CJ153+CJ164</f>
        <v>382750.31729999994</v>
      </c>
      <c r="CK9" s="155">
        <f>CJ9/CI9*100</f>
        <v>97.153158407952816</v>
      </c>
      <c r="CL9" s="155">
        <f>CL13+CL24+CL37+CL50+CL59+CL71+CL80+CL101+CL114+CL122+CL129+CL141+CL153+CL164</f>
        <v>43952.917629999996</v>
      </c>
      <c r="CM9" s="155">
        <f>CM13+CM24+CM37+CM50+CM59+CM71+CM80+CM101+CM114+CM122+CM129+CM141+CM153+CM164</f>
        <v>39146.938429999995</v>
      </c>
      <c r="CN9" s="155">
        <f>CM9/CL9*100</f>
        <v>89.065619624032223</v>
      </c>
      <c r="CO9" s="155">
        <f t="shared" ref="CO9:CQ10" si="9">CO13+CO24+CO37+CO50+CO59+CO71+CO80+CO101+CO114+CO122+CO129+CO141+CO153+CO164</f>
        <v>0</v>
      </c>
      <c r="CP9" s="155">
        <f t="shared" si="9"/>
        <v>0</v>
      </c>
      <c r="CQ9" s="155">
        <f t="shared" si="9"/>
        <v>0</v>
      </c>
      <c r="CR9" s="155"/>
      <c r="CS9" s="155">
        <f>CS13+CS24+CS37+CS50+CS59+CS71+CS80+CS101+CS114+CS122+CS129+CS141+CS153+CS164</f>
        <v>0</v>
      </c>
      <c r="CT9" s="155">
        <f>CT13+CT24+CT37+CT50+CT59+CT71+CT80+CT101+CT114+CT122+CT129+CT141+CT153+CT164</f>
        <v>0</v>
      </c>
      <c r="CU9" s="155" t="e">
        <f>CT9/CS9*100</f>
        <v>#DIV/0!</v>
      </c>
      <c r="CV9" s="155">
        <f>CV13+CV24+CV37+CV50+CV59+CV71+CV80+CV101+CV114+CV122+CV129+CV141+CV153+CV164</f>
        <v>0</v>
      </c>
      <c r="CW9" s="155">
        <f>CW13+CW24+CW37+CW50+CW59+CW71+CW80+CW101+CW114+CW122+CW129+CW141+CW153+CW164</f>
        <v>0</v>
      </c>
      <c r="CX9" s="155" t="e">
        <f>CW9/CV9*100</f>
        <v>#DIV/0!</v>
      </c>
      <c r="CY9" s="155">
        <f t="shared" ref="CY9:DA10" si="10">CY13+CY24+CY37+CY50+CY59+CY71+CY80+CY101+CY114+CY122+CY129+CY141+CY153+CY164</f>
        <v>225949.25023000001</v>
      </c>
      <c r="CZ9" s="155">
        <f t="shared" si="10"/>
        <v>225949.25023000001</v>
      </c>
      <c r="DA9" s="155">
        <f t="shared" si="10"/>
        <v>225949.25023000001</v>
      </c>
      <c r="DB9" s="155">
        <f>DA9/CZ9*100</f>
        <v>100</v>
      </c>
      <c r="DC9" s="155">
        <f>DC13+DC24+DC37+DC50+DC59+DC71+DC80+DC101+DC114+DC122+DC129+DC141+DC153+DC164</f>
        <v>214524.6</v>
      </c>
      <c r="DD9" s="155">
        <f>DD13+DD24+DD37+DD50+DD59+DD71+DD80+DD101+DD114+DD122+DD129+DD141+DD153+DD164</f>
        <v>214524.6</v>
      </c>
      <c r="DE9" s="155">
        <f>DD9/DC9*100</f>
        <v>100</v>
      </c>
      <c r="DF9" s="155">
        <f>DF13+DF24+DF37+DF50+DF59+DF71+DF80+DF101+DF114+DF122+DF129+DF141+DF153+DF164</f>
        <v>11424.650229999999</v>
      </c>
      <c r="DG9" s="155">
        <f>DG13+DG24+DG37+DG50+DG59+DG71+DG80+DG101+DG114+DG122+DG129+DG141+DG153+DG164</f>
        <v>11424.650229999999</v>
      </c>
      <c r="DH9" s="155">
        <f>DG9/DF9*100</f>
        <v>100</v>
      </c>
      <c r="DI9" s="155">
        <f t="shared" ref="DI9:DK10" si="11">DI13+DI24+DI37+DI50+DI59+DI71+DI80+DI101+DI114+DI122+DI129+DI141+DI153+DI164</f>
        <v>373155.48060999997</v>
      </c>
      <c r="DJ9" s="155">
        <f t="shared" si="11"/>
        <v>373155.48060999997</v>
      </c>
      <c r="DK9" s="155">
        <f t="shared" si="11"/>
        <v>373155.48060999997</v>
      </c>
      <c r="DL9" s="155"/>
      <c r="DM9" s="155">
        <f>DM13+DM24+DM37+DM50+DM59+DM71+DM80+DM101+DM114+DM122+DM129+DM141+DM153+DM164</f>
        <v>181208.16326999999</v>
      </c>
      <c r="DN9" s="155">
        <f>DN13+DN24+DN37+DN50+DN59+DN71+DN80+DN101+DN114+DN122+DN129+DN141+DN153+DN164</f>
        <v>181208.16326999999</v>
      </c>
      <c r="DO9" s="155">
        <f>DN9/DM9*100</f>
        <v>100</v>
      </c>
      <c r="DP9" s="155">
        <f>DP13+DP24+DP37+DP50+DP59+DP71+DP80+DP101+DP114+DP122+DP129+DP141+DP153+DP164</f>
        <v>191947.31734000001</v>
      </c>
      <c r="DQ9" s="155">
        <f>DQ13+DQ24+DQ37+DQ50+DQ59+DQ71+DQ80+DQ101+DQ114+DQ122+DQ129+DQ141+DQ153+DQ164</f>
        <v>191947.31734000001</v>
      </c>
      <c r="DR9" s="155">
        <f>DQ9/DP9*100</f>
        <v>100</v>
      </c>
      <c r="DS9" s="155">
        <f t="shared" ref="DS9:DU10" si="12">DS13+DS24+DS37+DS50+DS59+DS71+DS80+DS101+DS114+DS122+DS129+DS141+DS153+DS164</f>
        <v>163539.08163999999</v>
      </c>
      <c r="DT9" s="155">
        <f t="shared" si="12"/>
        <v>163539.08163999999</v>
      </c>
      <c r="DU9" s="155">
        <f t="shared" si="12"/>
        <v>163539.08163999999</v>
      </c>
      <c r="DV9" s="155">
        <f>DU9/DT9*100</f>
        <v>100</v>
      </c>
      <c r="DW9" s="155">
        <f>DW13+DW24+DW37+DW50+DW59+DW71+DW80+DW101+DW114+DW122+DW129+DW141+DW153+DW164</f>
        <v>160268.29999999999</v>
      </c>
      <c r="DX9" s="155">
        <f>DX13+DX24+DX37+DX50+DX59+DX71+DX80+DX101+DX114+DX122+DX129+DX141+DX153+DX164</f>
        <v>160268.29999999999</v>
      </c>
      <c r="DY9" s="155">
        <f>DX9/DW9*100</f>
        <v>100</v>
      </c>
      <c r="DZ9" s="155">
        <f>DZ13+DZ24+DZ37+DZ50+DZ59+DZ71+DZ80+DZ101+DZ114+DZ122+DZ129+DZ141+DZ153+DZ164</f>
        <v>3270.7816400000002</v>
      </c>
      <c r="EA9" s="155">
        <f>EA13+EA24+EA37+EA50+EA59+EA71+EA80+EA101+EA114+EA122+EA129+EA141+EA153+EA164</f>
        <v>3270.7816400000002</v>
      </c>
      <c r="EB9" s="155">
        <f>EA9/DZ9*100</f>
        <v>100</v>
      </c>
      <c r="EC9" s="155">
        <f t="shared" ref="EC9:EE10" si="13">EC13+EC24+EC37+EC50+EC59+EC71+EC80+EC101+EC114+EC122+EC129+EC141+EC153+EC164</f>
        <v>0</v>
      </c>
      <c r="ED9" s="155">
        <f t="shared" si="13"/>
        <v>0</v>
      </c>
      <c r="EE9" s="155">
        <f t="shared" si="13"/>
        <v>0</v>
      </c>
      <c r="EF9" s="155" t="e">
        <f>EE9/ED9*100</f>
        <v>#DIV/0!</v>
      </c>
      <c r="EG9" s="155">
        <f>EG13+EG24+EG37+EG50+EG59+EG71+EG80+EG101+EG114+EG122+EG129+EG141+EG153+EG164</f>
        <v>0</v>
      </c>
      <c r="EH9" s="155">
        <f>EH13+EH24+EH37+EH50+EH59+EH71+EH80+EH101+EH114+EH122+EH129+EH141+EH153+EH164</f>
        <v>0</v>
      </c>
      <c r="EI9" s="155" t="e">
        <f>EH9/EG9*100</f>
        <v>#DIV/0!</v>
      </c>
      <c r="EJ9" s="155">
        <f>EJ13+EJ24+EJ37+EJ50+EJ59+EJ71+EJ80+EJ101+EJ114+EJ122+EJ129+EJ141+EJ153+EJ164</f>
        <v>0</v>
      </c>
      <c r="EK9" s="155">
        <f>EK13+EK24+EK37+EK50+EK59+EK71+EK80+EK101+EK114+EK122+EK129+EK141+EK153+EK164</f>
        <v>0</v>
      </c>
      <c r="EL9" s="155" t="e">
        <f>EK9/EJ9*100</f>
        <v>#DIV/0!</v>
      </c>
      <c r="EM9" s="155">
        <f>EM13+EM24+EM37+EM50+EM59+EM71+EM80+EM101+EM114+EM122+EM129+EM141+EM153+EM164</f>
        <v>0</v>
      </c>
      <c r="EN9" s="155">
        <f>EN13+EN24+EN37+EN50+EN59+EN71+EN80+EN101+EN114+EN122+EN129+EN141+EN153+EN164</f>
        <v>0</v>
      </c>
      <c r="EO9" s="155" t="e">
        <f>EN9/EM9*100</f>
        <v>#DIV/0!</v>
      </c>
      <c r="EP9" s="155">
        <f t="shared" ref="EP9:ER10" si="14">EP13+EP24+EP37+EP50+EP59+EP71+EP80+EP101+EP114+EP122+EP129+EP141+EP153+EP164</f>
        <v>259346.63451</v>
      </c>
      <c r="EQ9" s="155">
        <f t="shared" si="14"/>
        <v>259346.63451</v>
      </c>
      <c r="ER9" s="155">
        <f t="shared" si="14"/>
        <v>254097.77139000001</v>
      </c>
      <c r="ES9" s="155">
        <f>ER9/EQ9*100</f>
        <v>97.976120596314274</v>
      </c>
      <c r="ET9" s="155">
        <f>ET13+ET24+ET37+ET50+ET59+ET71+ET80+ET101+ET114+ET122+ET129+ET141+ET164</f>
        <v>42007.882369999999</v>
      </c>
      <c r="EU9" s="155">
        <f>EU13+EU24+EU37+EU50+EU59+EU71+EU80+EU101+EU114+EU122+EU129+EU141+EU153+EU164</f>
        <v>41738.349390000003</v>
      </c>
      <c r="EV9" s="155"/>
      <c r="EW9" s="155">
        <f>EW13+EW24+EW37+EW50+EW59+EW71+EW80+EW101+EW114+EW122+EW129+EW141+EW153+EW164</f>
        <v>217338.75214</v>
      </c>
      <c r="EX9" s="155">
        <f>EX13+EX24+EX37+EX50+EX59+EX71+EX80+EX101+EX114+EX122+EX129+EX141+EX153+EX164</f>
        <v>212359.42199999999</v>
      </c>
      <c r="EY9" s="155"/>
      <c r="EZ9" s="155">
        <f>EZ13+EZ24+EZ37+EZ50+EZ59+EZ71+EZ80+EZ101+EZ114+EZ122+EZ129+EZ141+EZ153+EZ164</f>
        <v>5812.2624299999998</v>
      </c>
      <c r="FA9" s="155">
        <f t="shared" ref="EZ9:FB10" si="15">FA13+FA24+FA37+FA50+FA59+FA71+FA80+FA101+FA114+FA122+FA129+FA141+FA153+FA164</f>
        <v>5812.2624300000007</v>
      </c>
      <c r="FB9" s="155">
        <f t="shared" si="15"/>
        <v>5812.2624299999998</v>
      </c>
      <c r="FC9" s="155">
        <f>FB9/FA9*100</f>
        <v>99.999999999999986</v>
      </c>
      <c r="FD9" s="155">
        <f>FD13+FD24+FD37+FD50+FD59+FD71+FD80+FD101+FD114+FD122+FD129+FD141+FD153+FD164</f>
        <v>5696.0171799999998</v>
      </c>
      <c r="FE9" s="155">
        <f>FE13+FE24+FE37+FE50+FE59+FE71+FE80+FE101+FE114+FE122+FE129+FE141+FE153+FE164</f>
        <v>5696.0171799999998</v>
      </c>
      <c r="FF9" s="155">
        <f>FE9/FD9*100</f>
        <v>100</v>
      </c>
      <c r="FG9" s="155">
        <f>FG13+FG24+FG37+FG50+FG59+FG71+FG80+FG101+FG114+FG122+FG129+FG141+FG153+FG164</f>
        <v>116.24525</v>
      </c>
      <c r="FH9" s="155">
        <f>FH13+FH24+FH37+FH50+FH59+FH71+FH80+FH101+FH114+FH122+FH129+FH141+FH153+FH164</f>
        <v>116.24525</v>
      </c>
      <c r="FI9" s="155">
        <f>FH9/FG9*100</f>
        <v>100</v>
      </c>
      <c r="FJ9" s="155">
        <f t="shared" ref="FJ9:FL10" si="16">FJ13+FJ24+FJ37+FJ50+FJ59+FJ71+FJ80+FJ101+FJ114+FJ122+FJ129+FJ141+FJ153+FJ164</f>
        <v>42449.209439999999</v>
      </c>
      <c r="FK9" s="155">
        <f t="shared" si="16"/>
        <v>42449.209440000006</v>
      </c>
      <c r="FL9" s="155">
        <f t="shared" si="16"/>
        <v>42449.209439999999</v>
      </c>
      <c r="FM9" s="155">
        <f>FL9/FK9*100</f>
        <v>99.999999999999972</v>
      </c>
      <c r="FN9" s="155">
        <f>FN13+FN24+FN37+FN50+FN59+FN71+FN80+FN101+FN114+FN122+FN129+FN141+FN153+FN164</f>
        <v>41615.410279999996</v>
      </c>
      <c r="FO9" s="155">
        <f>FO13+FO24+FO37+FO50+FO59+FO71+FO80+FO101+FO114+FO122+FO129+FO141+FO153+FO164</f>
        <v>41615.410279999989</v>
      </c>
      <c r="FP9" s="155">
        <f>FO9/FN9*100</f>
        <v>99.999999999999972</v>
      </c>
      <c r="FQ9" s="155">
        <f>FQ13+FQ24+FQ37+FQ50+FQ59+FQ71+FQ80+FQ101+FQ114+FQ122+FQ129+FQ141+FQ153+FQ164</f>
        <v>833.79916000000026</v>
      </c>
      <c r="FR9" s="155">
        <f>FR13+FR24+FR37+FR50+FR59+FR71+FR80+FR101+FR114+FR122+FR129+FR141+FR153+FR164</f>
        <v>833.79916000000026</v>
      </c>
      <c r="FS9" s="155">
        <f>FR9/FQ9*100</f>
        <v>100</v>
      </c>
      <c r="FT9" s="155">
        <f t="shared" ref="FT9:FV10" si="17">FT13+FT24+FT37+FT50+FT59+FT71+FT80+FT101+FT114+FT122+FT129+FT141+FT153+FT164</f>
        <v>47846.954669999999</v>
      </c>
      <c r="FU9" s="155">
        <f t="shared" si="17"/>
        <v>47846.954669999999</v>
      </c>
      <c r="FV9" s="155">
        <f t="shared" si="17"/>
        <v>47846.954669999999</v>
      </c>
      <c r="FW9" s="155">
        <f>FV9/FT9*100</f>
        <v>100</v>
      </c>
      <c r="FX9" s="155">
        <f>FX13+FX24+FX37+FX50+FX59+FX71+FX80+FX101+FX114+FX122+FX129+FX141+FX153+FX164</f>
        <v>44787.43245</v>
      </c>
      <c r="FY9" s="155">
        <f>FY13+FY24+FY37+FY50+FY59+FY71+FY80+FY101+FY114+FY122+FY129+FY141+FY153+FY164</f>
        <v>44787.43245</v>
      </c>
      <c r="FZ9" s="155">
        <f>FY9/FX9*100</f>
        <v>100</v>
      </c>
      <c r="GA9" s="155">
        <f>GA13+GA24+GA37+GA50+GA59+GA71+GA80+GA101+GA114+GA122+GA129+GA141+GA153+GA164</f>
        <v>3059.5222199999998</v>
      </c>
      <c r="GB9" s="155">
        <f>GB13+GB24+GB37+GB50+GB59+GB71+GB80+GB101+GB114+GB122+GB129+GB141+GB153+GB164</f>
        <v>3059.5222199999998</v>
      </c>
      <c r="GC9" s="155">
        <f>GB9/GA9*100</f>
        <v>100</v>
      </c>
      <c r="GD9" s="155">
        <f t="shared" ref="GD9:GF10" si="18">GD13+GD24+GD37+GD50+GD59+GD71+GD80+GD101+GD114+GD122+GD129+GD141+GD153+GD164</f>
        <v>30474.897960000002</v>
      </c>
      <c r="GE9" s="155">
        <f t="shared" si="18"/>
        <v>30474.897960000002</v>
      </c>
      <c r="GF9" s="155">
        <f t="shared" si="18"/>
        <v>30474.897960000002</v>
      </c>
      <c r="GG9" s="155">
        <f>GF9/GD9*100</f>
        <v>100</v>
      </c>
      <c r="GH9" s="155">
        <f>GH13+GH24+GH37+GH50+GH59+GH71+GH80+GH101+GH114+GH122+GH129+GH141+GH153+GH164</f>
        <v>29865.4</v>
      </c>
      <c r="GI9" s="155">
        <f>GI13+GI24+GI37+GI50+GI59+GI71+GI80+GI101+GI114+GI122+GI129+GI141+GI153+GI164</f>
        <v>29865.4</v>
      </c>
      <c r="GJ9" s="155">
        <f>GI9/GH9*100</f>
        <v>100</v>
      </c>
      <c r="GK9" s="155">
        <f>GK13+GK24+GK37+GK50+GK59+GK71+GK80+GK101+GK114+GK122+GK129+GK141+GK153+GK164</f>
        <v>609.49796000000003</v>
      </c>
      <c r="GL9" s="155">
        <f>GL13+GL24+GL37+GL50+GL59+GL71+GL80+GL101+GL114+GL122+GL129+GL141+GL153+GL164</f>
        <v>609.49796000000003</v>
      </c>
      <c r="GM9" s="155">
        <f>GL9/GK9*100</f>
        <v>100</v>
      </c>
      <c r="GN9" s="155">
        <f t="shared" ref="GN9:GP10" si="19">GN13+GN24+GN37+GN50+GN59+GN71+GN80+GN101+GN114+GN122+GN129+GN141+GN153+GN164</f>
        <v>183434.98563000004</v>
      </c>
      <c r="GO9" s="155">
        <f t="shared" si="19"/>
        <v>183434.98563000001</v>
      </c>
      <c r="GP9" s="155">
        <f t="shared" si="19"/>
        <v>183434.98563000001</v>
      </c>
      <c r="GQ9" s="155">
        <f>GP9/GN9*100</f>
        <v>99.999999999999986</v>
      </c>
      <c r="GR9" s="155">
        <f>GR13+GR24+GR37+GR50+GR59+GR71+GR80+GR101+GR114+GR122+GR129+GR141+GR153+GR164</f>
        <v>181600.63576999999</v>
      </c>
      <c r="GS9" s="155">
        <f>GS13+GS24+GS37+GS50+GS59+GS71+GS80+GS101+GS114+GS122+GS129+GS141+GS153+GS164</f>
        <v>181600.63576999999</v>
      </c>
      <c r="GT9" s="155">
        <f>GS9/GR9*100</f>
        <v>100</v>
      </c>
      <c r="GU9" s="155">
        <f>GU13+GU24+GU37+GU50+GU59+GU71+GU80+GU101+GU114+GU122+GU129+GU141+GU153+GU164</f>
        <v>1834.3498600000005</v>
      </c>
      <c r="GV9" s="155">
        <f>GV13+GV24+GV37+GV50+GV59+GV71+GV80+GV101+GV114+GV122+GV129+GV141+GV153+GV164</f>
        <v>1834.3498600000005</v>
      </c>
      <c r="GW9" s="155">
        <f>GV9/GU9*100</f>
        <v>100</v>
      </c>
      <c r="GX9" s="155">
        <f t="shared" ref="GX9:GZ10" si="20">GX13+GX24+GX37+GX50+GX59+GX71+GX80+GX101+GX114+GX122+GX129+GX141+GX153+GX164</f>
        <v>0</v>
      </c>
      <c r="GY9" s="155">
        <f t="shared" si="20"/>
        <v>0</v>
      </c>
      <c r="GZ9" s="155">
        <f t="shared" si="20"/>
        <v>0</v>
      </c>
      <c r="HA9" s="155"/>
      <c r="HB9" s="155">
        <f>HB13+HB24+HB37+HB50+HB59+HB71+HB80+HB101+HB114+HB122+HB129+HB141+HB153+HB164</f>
        <v>0</v>
      </c>
      <c r="HC9" s="155">
        <f>HC13+HC24+HC37+HC50+HC59+HC71+HC80+HC101+HC114+HC122+HC129+HC141+HC153+HC164</f>
        <v>0</v>
      </c>
      <c r="HD9" s="155" t="e">
        <f>HC9/HB9*100</f>
        <v>#DIV/0!</v>
      </c>
      <c r="HE9" s="155">
        <f>HE13+HE24+HE37+HE50+HE59+HE71+HE80+HE101+HE114+HE122+HE129+HE141+HE153+HE164</f>
        <v>0</v>
      </c>
      <c r="HF9" s="155">
        <f>HF13+HF24+HF37+HF50+HF59+HF71+HF80+HF101+HF114+HF122+HF129+HF141+HF153+HF164</f>
        <v>0</v>
      </c>
      <c r="HG9" s="155" t="e">
        <f>HF9/HE9*100</f>
        <v>#DIV/0!</v>
      </c>
      <c r="HH9" s="155">
        <f t="shared" ref="HH9:HJ10" si="21">HH13+HH24+HH37+HH50+HH59+HH71+HH80+HH101+HH114+HH122+HH129+HH141+HH153+HH164</f>
        <v>638350.90962000005</v>
      </c>
      <c r="HI9" s="155">
        <f t="shared" si="21"/>
        <v>638350.90962000005</v>
      </c>
      <c r="HJ9" s="155">
        <f t="shared" si="21"/>
        <v>638350.90962000005</v>
      </c>
      <c r="HK9" s="155">
        <f>HJ9/HH9*100</f>
        <v>100</v>
      </c>
      <c r="HL9" s="155">
        <f>HL13+HL24+HL37+HL50+HL59+HL71+HL80+HL101+HL114+HL122+HL129+HL141+HL153+HL164</f>
        <v>631967.40051999991</v>
      </c>
      <c r="HM9" s="155">
        <f>HM13+HM24+HM37+HM50+HM59+HM71+HM80+HM101+HM114+HM122+HM129+HM141+HM153+HM164</f>
        <v>631967.40051999991</v>
      </c>
      <c r="HN9" s="155">
        <f>HM9/HL9*100</f>
        <v>100</v>
      </c>
      <c r="HO9" s="155">
        <f>HO13+HO24+HO37+HO50+HO59+HO71+HO80+HO101+HO114+HO122+HO129+HO141+HO153+HO164</f>
        <v>6383.5090999999993</v>
      </c>
      <c r="HP9" s="155">
        <f>HP13+HP24+HP37+HP50+HP59+HP71+HP80+HP101+HP114+HP122+HP129+HP141+HP153+HP164</f>
        <v>6383.5090999999993</v>
      </c>
      <c r="HQ9" s="155">
        <f>HP9/HO9*100</f>
        <v>100</v>
      </c>
      <c r="HR9" s="155">
        <f t="shared" ref="HR9:HT10" si="22">HR13+HR24+HR37+HR50+HR59+HR71+HR80+HR101+HR114+HR122+HR129+HR141+HR153+HR164</f>
        <v>0</v>
      </c>
      <c r="HS9" s="155">
        <f t="shared" si="22"/>
        <v>0</v>
      </c>
      <c r="HT9" s="155">
        <f t="shared" si="22"/>
        <v>0</v>
      </c>
      <c r="HU9" s="155"/>
      <c r="HV9" s="155">
        <f>HV13+HV24+HV37+HV50+HV59+HV71+HV80+HV101+HV114+HV122+HV129+HV141+HV153+HV164</f>
        <v>0</v>
      </c>
      <c r="HW9" s="155">
        <f>HW13+HW24+HW37+HW50+HW59+HW71+HW80+HW101+HW114+HW122+HW129+HW141+HW153+HW164</f>
        <v>0</v>
      </c>
      <c r="HX9" s="155" t="e">
        <f>HW9/HV9*100</f>
        <v>#DIV/0!</v>
      </c>
      <c r="HY9" s="155">
        <f>HY13+HY24+HY37+HY50+HY59+HY71+HY80+HY101+HY114+HY122+HY129+HY141+HY153+HY164</f>
        <v>0</v>
      </c>
      <c r="HZ9" s="155">
        <f>HZ13+HZ24+HZ37+HZ50+HZ59+HZ71+HZ80+HZ101+HZ114+HZ122+HZ129+HZ141+HZ153+HZ164</f>
        <v>0</v>
      </c>
      <c r="IA9" s="155" t="e">
        <f>HZ9/HY9*100</f>
        <v>#DIV/0!</v>
      </c>
      <c r="IB9" s="155">
        <f t="shared" ref="IB9:ID10" si="23">IB13+IB24+IB37+IB50+IB59+IB71+IB80+IB101+IB114+IB122+IB129+IB141+IB153+IB164</f>
        <v>11378.061229999999</v>
      </c>
      <c r="IC9" s="155">
        <f t="shared" si="23"/>
        <v>11378.061229999999</v>
      </c>
      <c r="ID9" s="155">
        <f t="shared" si="23"/>
        <v>11378.061229999999</v>
      </c>
      <c r="IE9" s="155">
        <f>ID9/IB9*100</f>
        <v>100</v>
      </c>
      <c r="IF9" s="155">
        <f>IF13+IF24+IF37+IF50+IF59+IF71+IF80+IF101+IF114+IF122+IF129+IF141+IF153+IF164</f>
        <v>11150.5</v>
      </c>
      <c r="IG9" s="155">
        <f>IG13+IG24+IG37+IG50+IG59+IG71+IG80+IG101+IG114+IG122+IG129+IG141+IG153+IG164</f>
        <v>11150.5</v>
      </c>
      <c r="IH9" s="155">
        <f>IG9/IF9*100</f>
        <v>100</v>
      </c>
      <c r="II9" s="155">
        <f>II13+II24+II37+II50+II59+II71+II80+II101+II114+II122+II129+II141+II153+II164</f>
        <v>227.56123000000002</v>
      </c>
      <c r="IJ9" s="155">
        <f>IJ13+IJ24+IJ37+IJ50+IJ59+IJ71+IJ80+IJ101+IJ114+IJ122+IJ129+IJ141+IJ153+IJ164</f>
        <v>227.56123000000002</v>
      </c>
      <c r="IK9" s="155">
        <f>IJ9/II9*100</f>
        <v>100</v>
      </c>
      <c r="IL9" s="155">
        <f t="shared" ref="IL9:IN10" si="24">IL13+IL24+IL37+IL50+IL59+IL71+IL80+IL101+IL114+IL122+IL129+IL141+IL153+IL164</f>
        <v>7020.9183700000012</v>
      </c>
      <c r="IM9" s="155">
        <f t="shared" si="24"/>
        <v>7020.9183700000012</v>
      </c>
      <c r="IN9" s="155">
        <f t="shared" si="24"/>
        <v>7020.9183700000012</v>
      </c>
      <c r="IO9" s="155">
        <f>IN9/IL9*100</f>
        <v>100</v>
      </c>
      <c r="IP9" s="155">
        <f>IP13+IP24+IP37+IP50+IP59+IP71+IP80+IP101+IP114+IP122+IP129+IP141+IP153+IP164</f>
        <v>6880.5</v>
      </c>
      <c r="IQ9" s="155">
        <f>IQ13+IQ24+IQ37+IQ50+IQ59+IQ71+IQ80+IQ101+IQ114+IQ122+IQ129+IQ141+IQ153+IQ164</f>
        <v>6880.598</v>
      </c>
      <c r="IR9" s="110">
        <f t="shared" si="0"/>
        <v>100.00142431509337</v>
      </c>
      <c r="IS9" s="155">
        <f>IS13+IS24+IS37+IS50+IS59+IS71+IS80+IS101+IS114+IS122+IS129+IS141+IS153+IS164</f>
        <v>140.41836999999998</v>
      </c>
      <c r="IT9" s="155">
        <f>IT13+IT24+IT37+IT50+IT59+IT71+IT80+IT101+IT114+IT122+IT129+IT141+IT153+IT164</f>
        <v>140.32037</v>
      </c>
      <c r="IU9" s="155">
        <f>IT9/IS9*100</f>
        <v>99.930208561743044</v>
      </c>
      <c r="IV9" s="155">
        <f t="shared" ref="IV9:IX10" si="25">IV13+IV24+IV37+IV50+IV59+IV71+IV80+IV101+IV114+IV122+IV129+IV141+IV153+IV164</f>
        <v>121481.21452000001</v>
      </c>
      <c r="IW9" s="155">
        <f t="shared" si="25"/>
        <v>121481.21452000001</v>
      </c>
      <c r="IX9" s="155">
        <f t="shared" si="25"/>
        <v>121481.21452000001</v>
      </c>
      <c r="IY9" s="155">
        <f>IX9/IV9*100</f>
        <v>100</v>
      </c>
      <c r="IZ9" s="155">
        <f>IZ13+IZ24+IZ37+IZ50+IZ59+IZ71+IZ80+IZ101+IZ114+IZ122+IZ129+IZ141+IZ153+IZ164</f>
        <v>119051.59026000003</v>
      </c>
      <c r="JA9" s="155">
        <f>JA13+JA24+JA37+JA50+JA59+JA71+JA80+JA101+JA114+JA122+JA129+JA141+JA153+JA164</f>
        <v>119051.59026000003</v>
      </c>
      <c r="JB9" s="155">
        <f>JA9/IZ9*100</f>
        <v>100</v>
      </c>
      <c r="JC9" s="155">
        <f>JC13+JC24+JC37+JC50+JC59+JC71+JC80+JC101+JC114+JC122+JC129+JC141+JC153+JC164</f>
        <v>2429.6242600000005</v>
      </c>
      <c r="JD9" s="155">
        <f>JD13+JD24+JD37+JD50+JD59+JD71+JD80+JD101+JD114+JD122+JD129+JD141+JD153+JD164</f>
        <v>2429.6242600000005</v>
      </c>
      <c r="JE9" s="155">
        <f>JD9/JC9*100</f>
        <v>100</v>
      </c>
      <c r="JF9" s="155">
        <f t="shared" ref="JF9:JH10" si="26">JF13+JF24+JF37+JF50+JF59+JF71+JF80+JF101+JF114+JF122+JF129+JF141+JF153+JF164</f>
        <v>17619.387759999998</v>
      </c>
      <c r="JG9" s="155">
        <f t="shared" si="26"/>
        <v>17619.387760000001</v>
      </c>
      <c r="JH9" s="155">
        <f t="shared" si="26"/>
        <v>17619.387760000001</v>
      </c>
      <c r="JI9" s="155">
        <f t="shared" ref="JI9:JI10" si="27">JH9/JG9*100</f>
        <v>100</v>
      </c>
      <c r="JJ9" s="155">
        <f>JJ13+JJ24+JJ37+JJ50+JJ59+JJ71+JJ80+JJ101+JJ114+JJ122+JJ129+JJ141+JJ153+JJ164</f>
        <v>17267</v>
      </c>
      <c r="JK9" s="155">
        <f>JK13+JK24+JK37+JK50+JK59+JK71+JK80+JK101+JK114+JK122+JK129+JK141+JK153+JK164</f>
        <v>17267</v>
      </c>
      <c r="JL9" s="155">
        <f t="shared" ref="JL9:JL10" si="28">JK9/JJ9*100</f>
        <v>100</v>
      </c>
      <c r="JM9" s="155">
        <f>JM13+JM24+JM37+JM50+JM59+JM71+JM80+JM101+JM114+JM122+JM129+JM141+JM153+JM164</f>
        <v>352.38775999999996</v>
      </c>
      <c r="JN9" s="155">
        <f>JN13+JN24+JN37+JN50+JN59+JN71+JN80+JN101+JN114+JN122+JN129+JN141+JN153+JN164</f>
        <v>352.38775999999996</v>
      </c>
      <c r="JO9" s="155">
        <f t="shared" ref="JO9:JO10" si="29">JN9/JM9*100</f>
        <v>100</v>
      </c>
      <c r="JP9" s="155">
        <f>JP13+JP24+JP37+JP50+JP59+JP71+JP80+JP101+JP114+JP122+JP129+JP141+JP153+JP164</f>
        <v>100</v>
      </c>
      <c r="JQ9" s="155">
        <f>JQ13+JQ24+JQ37+JQ50+JQ59+JQ71+JQ80+JQ101+JQ114+JQ122+JQ129+JQ141+JQ153+JQ164</f>
        <v>100</v>
      </c>
      <c r="JR9" s="155">
        <f>JQ9/JP9*100</f>
        <v>100</v>
      </c>
      <c r="JS9" s="155">
        <f>JS13+JS24+JS37+JS50+JS59+JS71+JS80+JS101+JS114+JS122+JS129+JS141+JS153+JS164</f>
        <v>0</v>
      </c>
      <c r="JT9" s="155">
        <f>JT13+JT24+JT37+JT50+JT59+JT71+JT80+JT101+JT114+JT122+JT129+JT141+JT153+JT164</f>
        <v>0</v>
      </c>
      <c r="JU9" s="155" t="e">
        <f t="shared" ref="JU9:JU23" si="30">JT9/JS9*100</f>
        <v>#DIV/0!</v>
      </c>
      <c r="JV9" s="155">
        <f>JV13+JV24+JV37+JV50+JV59+JV71+JV80+JV101+JV114+JV122+JV129+JV141+JV153+JV164</f>
        <v>0</v>
      </c>
      <c r="JW9" s="155">
        <f>JW13+JW24+JW37+JW50+JW59+JW71+JW80+JW101+JW114+JW122+JW129+JW141+JW153+JW164</f>
        <v>0</v>
      </c>
      <c r="JX9" s="155" t="e">
        <f t="shared" ref="JX9:JX23" si="31">JW9/JV9*100</f>
        <v>#DIV/0!</v>
      </c>
      <c r="JY9" s="155">
        <f>JY13+JY24+JY37+JY50+JY59+JY71+JY80+JY101+JY114+JY122+JY129+JY141+JY153+JY164</f>
        <v>0</v>
      </c>
      <c r="JZ9" s="155">
        <f>JZ13+JZ24+JZ37+JZ50+JZ59+JZ71+JZ80+JZ101+JZ114+JZ122+JZ129+JZ141+JZ153+JZ164</f>
        <v>0</v>
      </c>
      <c r="KA9" s="155" t="e">
        <f t="shared" ref="KA9:KA10" si="32">JZ9/JY9*100</f>
        <v>#DIV/0!</v>
      </c>
      <c r="KB9" s="155">
        <f>KB13+KB24+KB37+KB50+KB59+KB71+KB80+KB101+KB114+KB122+KB129+KB141+KB153+KB164</f>
        <v>0</v>
      </c>
      <c r="KC9" s="155">
        <f>KC13+KC24+KC37+KC50+KC59+KC71+KC80+KC101+KC114+KC122+KC129+KC141+KC153+KC164</f>
        <v>0</v>
      </c>
      <c r="KD9" s="155" t="e">
        <f t="shared" ref="KD9:KD10" si="33">KC9/KB9*100</f>
        <v>#DIV/0!</v>
      </c>
      <c r="KE9" s="155">
        <f>KE13+KE24+KE37+KE50+KE59+KE71+KE80+KE101+KE114+KE122+KE129+KE141+KE153+KE164</f>
        <v>42114.990989999998</v>
      </c>
      <c r="KF9" s="155">
        <f>KF13+KF24+KF37+KF50+KF59+KF71+KF80+KF101+KF114+KF122+KF129+KF141+KF153+KF164</f>
        <v>42114.990989999998</v>
      </c>
      <c r="KG9" s="155">
        <f t="shared" ref="KG9:KG10" si="34">KF9/KE9*100</f>
        <v>100</v>
      </c>
      <c r="KH9" s="155">
        <f>KH13+KH24+KH37+KH50+KH59+KH71+KH80+KH101+KH114+KH122+KH129+KH141+KH153+KH164</f>
        <v>0</v>
      </c>
      <c r="KI9" s="155">
        <f>KI13+KI24+KI37+KI50+KI59+KI71+KI80+KI101+KI114+KI122+KI129+KI141+KI153+KI164</f>
        <v>0</v>
      </c>
      <c r="KJ9" s="155" t="e">
        <f t="shared" ref="KJ9:KJ10" si="35">KI9/KH9*100</f>
        <v>#DIV/0!</v>
      </c>
      <c r="KK9" s="155">
        <f>KK13+KK24+KK37+KK50+KK59+KK71+KK80+KK101+KK114+KK122+KK129+KK141+KK153+KK164</f>
        <v>0</v>
      </c>
      <c r="KL9" s="155">
        <f>KL13+KL24+KL37+KL50+KL59+KL71+KL80+KL101+KL114+KL122+KL129+KL141+KL153+KL164</f>
        <v>0</v>
      </c>
      <c r="KM9" s="155" t="e">
        <f t="shared" ref="KM9:KM10" si="36">KL9/KK9*100</f>
        <v>#DIV/0!</v>
      </c>
      <c r="KN9" s="155">
        <f>KN13+KN24+KN37+KN50+KN59+KN71+KN80+KN101+KN114+KN122+KN129+KN141+KN153+KN164</f>
        <v>0</v>
      </c>
      <c r="KO9" s="155">
        <f>KO13+KO24+KO37+KO50+KO59+KO71+KO80+KO101+KO114+KO122+KO129+KO141+KO153+KO164</f>
        <v>0</v>
      </c>
      <c r="KP9" s="155" t="e">
        <f t="shared" ref="KP9:KP10" si="37">KO9/KN9*100</f>
        <v>#DIV/0!</v>
      </c>
      <c r="KQ9" s="155">
        <f>KQ13+KQ24+KQ37+KQ50+KQ59+KQ71+KQ80+KQ101+KQ114+KQ122+KQ129+KQ141+KQ153+KQ164</f>
        <v>24276.161620000003</v>
      </c>
      <c r="KR9" s="155">
        <f>KR13+KR24+KR37+KR50+KR59+KR71+KR80+KR101+KR114+KR122+KR129+KR141+KR153+KR164</f>
        <v>24276.161619999999</v>
      </c>
      <c r="KS9" s="155">
        <f t="shared" ref="KS9:KS10" si="38">KR9/KQ9*100</f>
        <v>99.999999999999986</v>
      </c>
      <c r="KT9" s="155">
        <f>KT13+KT24+KT37+KT50+KT59+KT71+KT80+KT101+KT114+KT122+KT129+KT141+KT153+KT164</f>
        <v>58031.215519999998</v>
      </c>
      <c r="KU9" s="155">
        <f>KU13+KU24+KU37+KU50+KU59+KU71+KU80+KU101+KU114+KU122+KU129+KU141+KU153+KU164</f>
        <v>58031.215519999998</v>
      </c>
      <c r="KV9" s="155">
        <f t="shared" ref="KV9:KV10" si="39">KU9/KT9*100</f>
        <v>100</v>
      </c>
      <c r="KW9" s="155">
        <f>KW13+KW24+KW37+KW50+KW59+KW71+KW80+KW101+KW114+KW122+KW129+KW141+KW153+KW164</f>
        <v>0</v>
      </c>
      <c r="KX9" s="155">
        <f>KX13+KX24+KX37+KX50+KX59+KX71+KX80+KX101+KX114+KX122+KX129+KX141+KX153+KX164</f>
        <v>0</v>
      </c>
      <c r="KY9" s="155" t="e">
        <f t="shared" ref="KY9:KY10" si="40">KX9/KW9*100</f>
        <v>#DIV/0!</v>
      </c>
      <c r="KZ9" s="155">
        <f>KZ13+KZ24+KZ37+KZ50+KZ59+KZ71+KZ80+KZ101+KZ114+KZ122+KZ129+KZ141+KZ153+KZ164</f>
        <v>0</v>
      </c>
      <c r="LA9" s="155">
        <f>LA13+LA24+LA37+LA50+LA59+LA71+LA80+LA101+LA114+LA122+LA129+LA141+LA153+LA164</f>
        <v>0</v>
      </c>
      <c r="LB9" s="155" t="e">
        <f t="shared" ref="LB9:LB10" si="41">LA9/KZ9*100</f>
        <v>#DIV/0!</v>
      </c>
      <c r="LC9" s="155">
        <f>LC13+LC24+LC37+LC50+LC59+LC71+LC80+LC101+LC114+LC122+LC129+LC141+LC153+LC164</f>
        <v>0</v>
      </c>
      <c r="LD9" s="155">
        <f>LD13+LD24+LD37+LD50+LD59+LD71+LD80+LD101+LD114+LD122+LD129+LD141+LD153+LD164</f>
        <v>0</v>
      </c>
      <c r="LE9" s="155" t="e">
        <f t="shared" ref="LE9:LE10" si="42">LD9/LC9*100</f>
        <v>#DIV/0!</v>
      </c>
      <c r="LF9" s="155">
        <f>LF13+LF24+LF37+LF50+LF59+LF71+LF80+LF101+LF114+LF122+LF129+LF141+LF153+LF164</f>
        <v>0</v>
      </c>
      <c r="LG9" s="155">
        <f>LG13+LG24+LG37+LG50+LG59+LG71+LG80+LG101+LG114+LG122+LG129+LG141+LG153+LG164</f>
        <v>0</v>
      </c>
      <c r="LH9" s="155" t="e">
        <f t="shared" ref="LH9:LH10" si="43">LG9/LF9*100</f>
        <v>#DIV/0!</v>
      </c>
      <c r="LI9" s="155">
        <f>LI13+LI24+LI37+LI50+LI59+LI71+LI80+LI101+LI114+LI122+LI129+LI141+LI153+LI164</f>
        <v>0</v>
      </c>
      <c r="LJ9" s="155">
        <f>LJ13+LJ24+LJ37+LJ50+LJ59+LJ71+LJ80+LJ101+LJ114+LJ122+LJ129+LJ141+LJ153+LJ164</f>
        <v>0</v>
      </c>
      <c r="LK9" s="155" t="e">
        <f t="shared" ref="LK9:LK10" si="44">LJ9/LI9*100</f>
        <v>#DIV/0!</v>
      </c>
      <c r="LL9" s="155">
        <f>LL13+LL24+LL37+LL50+LL59+LL71+LL80+LL101+LL114+LL122+LL129+LL141+LL153+LL164</f>
        <v>0</v>
      </c>
      <c r="LM9" s="155">
        <f>LM13+LM24+LM37+LM50+LM59+LM71+LM80+LM101+LM114+LM122+LM129+LM141+LM153+LM164</f>
        <v>0</v>
      </c>
      <c r="LN9" s="155" t="e">
        <f t="shared" ref="LN9:LN10" si="45">LM9/LL9*100</f>
        <v>#DIV/0!</v>
      </c>
      <c r="LO9" s="155">
        <f t="shared" ref="LO9:LQ9" si="46">LO13+LO24+LO37+LO50+LO59+LO71+LO80+LO101+LO114+LO122+LO129+LO141+LO153+LO164</f>
        <v>9.9</v>
      </c>
      <c r="LP9" s="155">
        <f t="shared" si="46"/>
        <v>9.9</v>
      </c>
      <c r="LQ9" s="155">
        <f t="shared" si="46"/>
        <v>9.9</v>
      </c>
      <c r="LR9" s="155">
        <f t="shared" ref="LR9:LR10" si="47">LQ9/LP9*100</f>
        <v>100</v>
      </c>
      <c r="LS9" s="155">
        <f>LS13+LS24+LS37+LS50+LS59+LS71+LS80+LS101+LS114+LS122+LS129+LS141+LS153+LS164</f>
        <v>9.8010000000000002</v>
      </c>
      <c r="LT9" s="155">
        <f>LT13+LT24+LT37+LT50+LT59+LT71+LT80+LT101+LT114+LT122+LT129+LT141+LT153+LT164</f>
        <v>9.8010000000000002</v>
      </c>
      <c r="LU9" s="155">
        <f t="shared" ref="LU9:LU10" si="48">LT9/LS9*100</f>
        <v>100</v>
      </c>
      <c r="LV9" s="155">
        <f>LV13+LV24+LV37+LV50+LV59+LV71+LV80+LV101+LV114+LV122+LV129+LV141+LV153+LV164</f>
        <v>9.9000000000000005E-2</v>
      </c>
      <c r="LW9" s="155">
        <f>LW13+LW24+LW37+LW50+LW59+LW71+LW80+LW101+LW114+LW122+LW129+LW141+LW153+LW164</f>
        <v>9.9000000000000005E-2</v>
      </c>
      <c r="LX9" s="155">
        <f t="shared" ref="LX9:LX10" si="49">LW9/LV9*100</f>
        <v>100</v>
      </c>
      <c r="LY9" s="155">
        <f>LY13+LY24+LY37+LY50+LY59+LY71+LY80+LY101+LY114+LY122+LY129+LY141+LY153+LY164</f>
        <v>0</v>
      </c>
      <c r="LZ9" s="155">
        <f>LZ13+LZ24+LZ37+LZ50+LZ59+LZ71+LZ80+LZ101+LZ114+LZ122+LZ129+LZ141+LZ153+LZ164</f>
        <v>0</v>
      </c>
      <c r="MA9" s="155" t="e">
        <f t="shared" ref="MA9:MA10" si="50">LZ9/LY9*100</f>
        <v>#DIV/0!</v>
      </c>
      <c r="MB9" s="155">
        <f>MB13+MB24+MB37+MB50+MB59+MB71+MB80+MB101+MB114+MB122+MB129+MB141+MB153+MB164</f>
        <v>0</v>
      </c>
      <c r="MC9" s="155">
        <f>MC13+MC24+MC37+MC50+MC59+MC71+MC80+MC101+MC114+MC122+MC129+MC141+MC153+MC164</f>
        <v>0</v>
      </c>
      <c r="MD9" s="155" t="e">
        <f t="shared" ref="MD9:MD10" si="51">MC9/MB9*100</f>
        <v>#DIV/0!</v>
      </c>
      <c r="ME9" s="34">
        <f>ME13+ME24+ME37+ME50+ME59+ME71+ME80+ME101+ME114+ME122+ME129+ME141+ME153+ME164</f>
        <v>0</v>
      </c>
      <c r="MF9" s="34">
        <f>MF13+MF24+MF37+MF50+MF59+MF71+MF80+MF101+MF114+MF122+MF129+MF141+MF153+MF164</f>
        <v>0</v>
      </c>
      <c r="MG9" s="63" t="e">
        <f t="shared" ref="MG9:MG10" si="52">MF9/ME9*100</f>
        <v>#DIV/0!</v>
      </c>
      <c r="MH9" s="108"/>
      <c r="MI9" s="108"/>
      <c r="MK9" s="34"/>
      <c r="ML9" s="34"/>
      <c r="MM9" s="63"/>
      <c r="MN9" s="39"/>
      <c r="MO9" s="53"/>
      <c r="MP9" s="53"/>
      <c r="MQ9" s="53"/>
      <c r="MR9" s="42"/>
      <c r="MS9" s="67"/>
      <c r="MT9" s="67"/>
      <c r="MU9" s="67"/>
      <c r="MV9" s="67"/>
    </row>
    <row r="10" spans="1:360" s="65" customFormat="1">
      <c r="A10" s="62" t="s">
        <v>163</v>
      </c>
      <c r="B10" s="155">
        <f>B14+B25+B38+B51+B60+B72+B81+B102+B115+B123+B130+B142+B154+B165</f>
        <v>797461.10818999994</v>
      </c>
      <c r="C10" s="155">
        <f>C14+C25+C38+C51+C60+C72+C81+C102+C115+C123+C130+C142+C154+C165</f>
        <v>765618.89619</v>
      </c>
      <c r="D10" s="155">
        <f t="shared" si="1"/>
        <v>96.007051419438838</v>
      </c>
      <c r="E10" s="155">
        <f t="shared" si="2"/>
        <v>1.0186340659856796E-10</v>
      </c>
      <c r="F10" s="155">
        <f>F14+F25+F38+F51+F60+F72+F81+F102+F115+F123+F130+F142+F154+F165</f>
        <v>0</v>
      </c>
      <c r="G10" s="155">
        <f>G14+G25+G38+G51+G60+G72+G81+G102+G115+G123+G130+G142+G154+G165</f>
        <v>0</v>
      </c>
      <c r="H10" s="155"/>
      <c r="I10" s="155">
        <f t="shared" si="3"/>
        <v>0</v>
      </c>
      <c r="J10" s="155">
        <f t="shared" si="3"/>
        <v>0</v>
      </c>
      <c r="K10" s="155">
        <f t="shared" si="3"/>
        <v>0</v>
      </c>
      <c r="L10" s="155"/>
      <c r="M10" s="155">
        <f>M14+M25+M38+M51+M60+M72+M81+M102+M115+M123+M130+M142+M154+M165</f>
        <v>0</v>
      </c>
      <c r="N10" s="155">
        <f>N14+N25+N38+N51+N60+N72+N81+N102+N115+N123+N130+N142+N154+N165</f>
        <v>0</v>
      </c>
      <c r="O10" s="155"/>
      <c r="P10" s="155">
        <f>P14+P25+P38+P51+P60+P72+P81+P102+P115+P123+P130+P142+P154+P165</f>
        <v>0</v>
      </c>
      <c r="Q10" s="155">
        <f>Q14+Q25+Q38+Q51+Q60+Q72+Q81+Q102+Q115+Q123+Q130+Q142+Q154+Q165</f>
        <v>0</v>
      </c>
      <c r="R10" s="155"/>
      <c r="S10" s="155">
        <f>S14+S25+S38+S51+S60+S72+S81+S102+S115+S123+S130+S142+S154+S165</f>
        <v>0</v>
      </c>
      <c r="T10" s="155">
        <f>T14+T25+T38+T51+T60+T72+T81+T102+T115+T123+T130+T142+T154+T165</f>
        <v>0</v>
      </c>
      <c r="U10" s="155"/>
      <c r="V10" s="155">
        <f>V14+V25+V38+V51+V60+V72+V81+V102+V115+V123+V130+V142+V154+V165</f>
        <v>0</v>
      </c>
      <c r="W10" s="155">
        <f>W14+W25+W38+W51+W60+W72+W81+W102+W115+W123+W130+W142+W154+W165</f>
        <v>0</v>
      </c>
      <c r="X10" s="155"/>
      <c r="Y10" s="155">
        <f t="shared" si="4"/>
        <v>0</v>
      </c>
      <c r="Z10" s="155">
        <f t="shared" si="4"/>
        <v>0</v>
      </c>
      <c r="AA10" s="155">
        <f t="shared" si="4"/>
        <v>0</v>
      </c>
      <c r="AB10" s="155"/>
      <c r="AC10" s="155">
        <f>AC14+AC25+AC38+AC51+AC60+AC72+AC81+AC102+AC115+AC123+AC130+AC142+AC154+AC165</f>
        <v>0</v>
      </c>
      <c r="AD10" s="155">
        <f>AD14+AD25+AD38+AD51+AD60+AD72+AD81+AD102+AD115+AD123+AD130+AD142+AD154+AD165</f>
        <v>0</v>
      </c>
      <c r="AE10" s="155"/>
      <c r="AF10" s="155">
        <f>AF14+AF25+AF38+AF51+AF60+AF72+AF81+AF102+AF115+AF123+AF130+AF142+AF154+AF165</f>
        <v>0</v>
      </c>
      <c r="AG10" s="155">
        <f>AG14+AG25+AG38+AG51+AG60+AG72+AG81+AG102+AG115+AG123+AG130+AG142+AG154+AG165</f>
        <v>0</v>
      </c>
      <c r="AH10" s="155"/>
      <c r="AI10" s="155">
        <f t="shared" si="5"/>
        <v>0</v>
      </c>
      <c r="AJ10" s="155">
        <f t="shared" si="5"/>
        <v>0</v>
      </c>
      <c r="AK10" s="155">
        <f t="shared" si="5"/>
        <v>0</v>
      </c>
      <c r="AL10" s="155"/>
      <c r="AM10" s="155">
        <f>AM14+AM25+AM38+AM51+AM60+AM72+AM81+AM102+AM115+AM123+AM130+AM142+AM154+AM165</f>
        <v>0</v>
      </c>
      <c r="AN10" s="155">
        <f>AN14+AN25+AN38+AN51+AN60+AN72+AN81+AN102+AN115+AN123+AN130+AN142+AN154+AN165</f>
        <v>0</v>
      </c>
      <c r="AO10" s="155"/>
      <c r="AP10" s="155">
        <f>AP14+AP25+AP38+AP51+AP60+AP72+AP81+AP102+AP115+AP123+AP130+AP142+AP154+AP165</f>
        <v>0</v>
      </c>
      <c r="AQ10" s="155">
        <f>AQ14+AQ25+AQ38+AQ51+AQ60+AQ72+AQ81+AQ102+AQ115+AQ123+AQ130+AQ142+AQ154+AQ165</f>
        <v>0</v>
      </c>
      <c r="AR10" s="155"/>
      <c r="AS10" s="155">
        <f t="shared" si="6"/>
        <v>0</v>
      </c>
      <c r="AT10" s="155">
        <f t="shared" si="6"/>
        <v>0</v>
      </c>
      <c r="AU10" s="155">
        <f t="shared" si="6"/>
        <v>0</v>
      </c>
      <c r="AV10" s="155"/>
      <c r="AW10" s="155">
        <f>AW14+AW25+AW38+AW51+AW60+AW72+AW81+AW102+AW115+AW123+AW130+AW142+AW154+AW165</f>
        <v>0</v>
      </c>
      <c r="AX10" s="155">
        <f>AX14+AX25+AX38+AX51+AX60+AX72+AX81+AX102+AX115+AX123+AX130+AX142+AX154+AX165</f>
        <v>0</v>
      </c>
      <c r="AY10" s="155"/>
      <c r="AZ10" s="155">
        <f>AZ14+AZ25+AZ38+AZ51+AZ60+AZ72+AZ81+AZ102+AZ115+AZ123+AZ130+AZ142+AZ154+AZ165</f>
        <v>0</v>
      </c>
      <c r="BA10" s="155">
        <f>BA14+BA25+BA38+BA51+BA60+BA72+BA81+BA102+BA115+BA123+BA130+BA142+BA154+BA165</f>
        <v>0</v>
      </c>
      <c r="BB10" s="155"/>
      <c r="BC10" s="155">
        <f t="shared" si="7"/>
        <v>5739.63544</v>
      </c>
      <c r="BD10" s="155">
        <f t="shared" si="7"/>
        <v>5739.6354400000009</v>
      </c>
      <c r="BE10" s="155">
        <f t="shared" si="7"/>
        <v>5739.63544</v>
      </c>
      <c r="BF10" s="155"/>
      <c r="BG10" s="155">
        <f>BG14+BG25+BG38+BG51+BG60+BG72+BG81+BG102+BG115+BG123+BG130+BG142+BG154+BG165</f>
        <v>5624.8427299999994</v>
      </c>
      <c r="BH10" s="155">
        <f>BH14+BH25+BH38+BH51+BH60+BH72+BH81+BH102+BH115+BH123+BH130+BH142+BH154+BH165</f>
        <v>5624.8427299999994</v>
      </c>
      <c r="BI10" s="155"/>
      <c r="BJ10" s="155">
        <f>BJ14+BJ25+BJ38+BJ51+BJ60+BJ72+BJ81+BJ102+BJ115+BJ123+BJ130+BJ142+BJ154+BJ165</f>
        <v>114.79271</v>
      </c>
      <c r="BK10" s="155">
        <f>BK14+BK25+BK38+BK51+BK60+BK72+BK81+BK102+BK115+BK123+BK130+BK142+BK154+BK165</f>
        <v>114.79271</v>
      </c>
      <c r="BL10" s="155"/>
      <c r="BM10" s="155">
        <f t="shared" si="8"/>
        <v>73466.188009999998</v>
      </c>
      <c r="BN10" s="155">
        <f t="shared" si="8"/>
        <v>73466.188009999998</v>
      </c>
      <c r="BO10" s="155">
        <f t="shared" si="8"/>
        <v>73466.187999999995</v>
      </c>
      <c r="BP10" s="155">
        <f>BO10/BN10*100</f>
        <v>99.999999986388289</v>
      </c>
      <c r="BQ10" s="155">
        <f>BQ14+BQ25+BQ38+BQ51+BQ60+BQ72+BQ81+BQ102+BQ115+BQ123+BQ130+BQ142+BQ154+BQ165</f>
        <v>71996.86421</v>
      </c>
      <c r="BR10" s="155">
        <f>BR14+BR25+BR38+BR51+BR60+BR72+BR81+BR102+BR115+BR123+BR130+BR142+BR154+BR165</f>
        <v>71996.864199999996</v>
      </c>
      <c r="BS10" s="155">
        <f>BR10/BQ10*100</f>
        <v>99.999999986110495</v>
      </c>
      <c r="BT10" s="155">
        <f>BT14+BT25+BT38+BT51+BT60+BT72+BT81+BT102+BT115+BT123+BT130+BT142+BT154+BT165</f>
        <v>1469.3237999999999</v>
      </c>
      <c r="BU10" s="155">
        <f>BU14+BU25+BU38+BU51+BU60+BU72+BU81+BU102+BU115+BU123+BU130+BU142+BU154+BU165</f>
        <v>1469.3237999999999</v>
      </c>
      <c r="BV10" s="155">
        <f>BU10/BT10*100</f>
        <v>100</v>
      </c>
      <c r="BW10" s="155">
        <f>BW14+BW25+BW38+BW51+BW60+BW72+BW81+BW102+BW115+BW123+BW130+BW142+BW154+BW165</f>
        <v>41076.735099999998</v>
      </c>
      <c r="BX10" s="155">
        <f>BX14+BX25+BX38+BX51+BX60+BX72+BX81+BX102+BX115+BX123+BX130+BX142+BX154+BX165</f>
        <v>41076.735100000013</v>
      </c>
      <c r="BY10" s="155">
        <f>BX10/BW10*100</f>
        <v>100.00000000000004</v>
      </c>
      <c r="BZ10" s="155">
        <f>BZ14+BZ25+BZ38+BZ51+BZ60+BZ72+BZ81+BZ102+BZ115+BZ123+BZ130+BZ142+BZ154+BZ165</f>
        <v>38956.480380000001</v>
      </c>
      <c r="CA10" s="155">
        <f>CA14+CA25+CA38+CA51+CA60+CA72+CA81+CA102+CA115+CA123+CA130+CA142+CA154+CA165</f>
        <v>38956.480380000001</v>
      </c>
      <c r="CB10" s="155">
        <f>CA10/BZ10*100</f>
        <v>100</v>
      </c>
      <c r="CC10" s="155">
        <f>CC14+CC25+CC38+CC51+CC60+CC72+CC81+CC102+CC115+CC123+CC130+CC142+CC154+CC165</f>
        <v>2120.2547199999999</v>
      </c>
      <c r="CD10" s="155">
        <f>CD14+CD25+CD38+CD51+CD60+CD72+CD81+CD102+CD115+CD123+CD130+CD142+CD154+CD165</f>
        <v>2120.2547199999999</v>
      </c>
      <c r="CE10" s="155">
        <f>CD10/CC10*100</f>
        <v>100</v>
      </c>
      <c r="CF10" s="155">
        <f>CF14+CF25+CF38+CF51+CF60+CF72+CF81+CF102+CF115+CF123+CF130+CF142+CF154+CF165</f>
        <v>0</v>
      </c>
      <c r="CG10" s="155">
        <f>CG14+CG25+CG38+CG51+CG60+CG72+CG81+CG102+CG115+CG123+CG130+CG142+CG154+CG165</f>
        <v>0</v>
      </c>
      <c r="CH10" s="155"/>
      <c r="CI10" s="155">
        <f>CI14+CI25+CI38+CI51+CI60+CI72+CI81+CI102+CI115+CI123+CI130+CI142+CI154+CI165</f>
        <v>0</v>
      </c>
      <c r="CJ10" s="155">
        <f>CJ14+CJ25+CJ38+CJ51+CJ60+CJ72+CJ81+CJ102+CJ115+CJ123+CJ130+CJ142+CJ154+CJ165</f>
        <v>0</v>
      </c>
      <c r="CK10" s="155"/>
      <c r="CL10" s="155">
        <f>CL14+CL25+CL38+CL51+CL60+CL72+CL81+CL102+CL115+CL123+CL130+CL142+CL154+CL165</f>
        <v>0</v>
      </c>
      <c r="CM10" s="155">
        <f>CM14+CM25+CM38+CM51+CM60+CM72+CM81+CM102+CM115+CM123+CM130+CM142+CM154+CM165</f>
        <v>0</v>
      </c>
      <c r="CN10" s="155"/>
      <c r="CO10" s="155">
        <f t="shared" si="9"/>
        <v>1445.3242</v>
      </c>
      <c r="CP10" s="155">
        <f t="shared" si="9"/>
        <v>1445.3242</v>
      </c>
      <c r="CQ10" s="155">
        <f t="shared" si="9"/>
        <v>1445.3242</v>
      </c>
      <c r="CR10" s="155">
        <f>CQ10/CP10*100</f>
        <v>100</v>
      </c>
      <c r="CS10" s="155">
        <f>CS14+CS25+CS38+CS51+CS60+CS72+CS81+CS102+CS115+CS123+CS130+CS142+CS154+CS165</f>
        <v>1430.8</v>
      </c>
      <c r="CT10" s="155">
        <f>CT14+CT25+CT38+CT51+CT60+CT72+CT81+CT102+CT115+CT123+CT130+CT142+CT154+CT165</f>
        <v>1430.8</v>
      </c>
      <c r="CU10" s="155"/>
      <c r="CV10" s="155">
        <f>CV14+CV25+CV38+CV51+CV60+CV72+CV81+CV102+CV115+CV123+CV130+CV142+CV154+CV165</f>
        <v>14.5242</v>
      </c>
      <c r="CW10" s="155">
        <f>CW14+CW25+CW38+CW51+CW60+CW72+CW81+CW102+CW115+CW123+CW130+CW142+CW154+CW165</f>
        <v>14.5242</v>
      </c>
      <c r="CX10" s="155"/>
      <c r="CY10" s="155">
        <f t="shared" si="10"/>
        <v>0</v>
      </c>
      <c r="CZ10" s="155">
        <f t="shared" si="10"/>
        <v>0</v>
      </c>
      <c r="DA10" s="155">
        <f t="shared" si="10"/>
        <v>0</v>
      </c>
      <c r="DB10" s="155"/>
      <c r="DC10" s="155">
        <f>DC14+DC25+DC38+DC51+DC60+DC72+DC81+DC102+DC115+DC123+DC130+DC142+DC154+DC165</f>
        <v>0</v>
      </c>
      <c r="DD10" s="155">
        <f>DD14+DD25+DD38+DD51+DD60+DD72+DD81+DD102+DD115+DD123+DD130+DD142+DD154+DD165</f>
        <v>0</v>
      </c>
      <c r="DE10" s="155"/>
      <c r="DF10" s="155">
        <f>DF14+DF25+DF38+DF51+DF60+DF72+DF81+DF102+DF115+DF123+DF130+DF142+DF154+DF165</f>
        <v>0</v>
      </c>
      <c r="DG10" s="155">
        <f>DG14+DG25+DG38+DG51+DG60+DG72+DG81+DG102+DG115+DG123+DG130+DG142+DG154+DG165</f>
        <v>0</v>
      </c>
      <c r="DH10" s="155"/>
      <c r="DI10" s="155">
        <f t="shared" si="11"/>
        <v>0</v>
      </c>
      <c r="DJ10" s="155">
        <f t="shared" si="11"/>
        <v>0</v>
      </c>
      <c r="DK10" s="155">
        <f t="shared" si="11"/>
        <v>0</v>
      </c>
      <c r="DL10" s="155" t="e">
        <f>DK10/DJ10*100</f>
        <v>#DIV/0!</v>
      </c>
      <c r="DM10" s="155">
        <f>DM14+DM25+DM38+DM51+DM60+DM72+DM81+DM102+DM115+DM123+DM130+DM142+DM154+DM165</f>
        <v>0</v>
      </c>
      <c r="DN10" s="155">
        <f>DN14+DN25+DN38+DN51+DN60+DN72+DN81+DN102+DN115+DN123+DN130+DN142+DN154+DN165</f>
        <v>0</v>
      </c>
      <c r="DO10" s="155"/>
      <c r="DP10" s="155">
        <f>DP14+DP25+DP38+DP51+DP60+DP72+DP81+DP102+DP115+DP123+DP130+DP142+DP154+DP165</f>
        <v>0</v>
      </c>
      <c r="DQ10" s="155">
        <f>DQ14+DQ25+DQ38+DQ51+DQ60+DQ72+DQ81+DQ102+DQ115+DQ123+DQ130+DQ142+DQ154+DQ165</f>
        <v>0</v>
      </c>
      <c r="DR10" s="155"/>
      <c r="DS10" s="155">
        <f t="shared" si="12"/>
        <v>0</v>
      </c>
      <c r="DT10" s="155">
        <f t="shared" si="12"/>
        <v>0</v>
      </c>
      <c r="DU10" s="155">
        <f t="shared" si="12"/>
        <v>0</v>
      </c>
      <c r="DV10" s="155"/>
      <c r="DW10" s="155">
        <f>DW14+DW25+DW38+DW51+DW60+DW72+DW81+DW102+DW115+DW123+DW130+DW142+DW154+DW165</f>
        <v>0</v>
      </c>
      <c r="DX10" s="155">
        <f>DX14+DX25+DX38+DX51+DX60+DX72+DX81+DX102+DX115+DX123+DX130+DX142+DX154+DX165</f>
        <v>0</v>
      </c>
      <c r="DY10" s="155"/>
      <c r="DZ10" s="155">
        <f>DZ14+DZ25+DZ38+DZ51+DZ60+DZ72+DZ81+DZ102+DZ115+DZ123+DZ130+DZ142+DZ154+DZ165</f>
        <v>0</v>
      </c>
      <c r="EA10" s="155">
        <f>EA14+EA25+EA38+EA51+EA60+EA72+EA81+EA102+EA115+EA123+EA130+EA142+EA154+EA165</f>
        <v>3</v>
      </c>
      <c r="EB10" s="155"/>
      <c r="EC10" s="155">
        <f t="shared" si="13"/>
        <v>0</v>
      </c>
      <c r="ED10" s="155">
        <f t="shared" si="13"/>
        <v>0</v>
      </c>
      <c r="EE10" s="155">
        <f t="shared" si="13"/>
        <v>0</v>
      </c>
      <c r="EF10" s="155"/>
      <c r="EG10" s="155">
        <f>EG14+EG25+EG38+EG51+EG60+EG72+EG81+EG102+EG115+EG123+EG130+EG142+EG154+EG165</f>
        <v>0</v>
      </c>
      <c r="EH10" s="155">
        <f>EH14+EH25+EH38+EH51+EH60+EH72+EH81+EH102+EH115+EH123+EH130+EH142+EH154+EH165</f>
        <v>0</v>
      </c>
      <c r="EI10" s="155"/>
      <c r="EJ10" s="155">
        <f>EJ14+EJ25+EJ38+EJ51+EJ60+EJ72+EJ81+EJ102+EJ115+EJ123+EJ130+EJ142+EJ154+EJ165</f>
        <v>0</v>
      </c>
      <c r="EK10" s="155">
        <f>EK14+EK25+EK38+EK51+EK60+EK72+EK81+EK102+EK115+EK123+EK130+EK142+EK154+EK165</f>
        <v>0</v>
      </c>
      <c r="EL10" s="155"/>
      <c r="EM10" s="155">
        <f>EM14+EM25+EM38+EM51+EM60+EM72+EM81+EM102+EM115+EM123+EM130+EM142+EM154+EM165</f>
        <v>0</v>
      </c>
      <c r="EN10" s="155">
        <f>EN14+EN25+EN38+EN51+EN60+EN72+EN81+EN102+EN115+EN123+EN130+EN142+EN154+EN165</f>
        <v>0</v>
      </c>
      <c r="EO10" s="155"/>
      <c r="EP10" s="155">
        <f t="shared" si="14"/>
        <v>202792.47585000002</v>
      </c>
      <c r="EQ10" s="155">
        <f t="shared" si="14"/>
        <v>202792.47585000002</v>
      </c>
      <c r="ER10" s="155">
        <f t="shared" si="14"/>
        <v>196499.16689999998</v>
      </c>
      <c r="ES10" s="155">
        <f>ER10/EQ10*100</f>
        <v>96.896675321102634</v>
      </c>
      <c r="ET10" s="155">
        <f>ET14+ET25+ET38+ET51+ET60+ET72+ET81+ET102+ET115+ET123+ET130+ET142+ET154+ET165</f>
        <v>178883.53174000001</v>
      </c>
      <c r="EU10" s="155">
        <f>EU14+EU25+EU38+EU51+EU60+EU72+EU81+EU102+EU115+EU123+EU130+EU142+EU154+EU165</f>
        <v>172590.22278999997</v>
      </c>
      <c r="EV10" s="155">
        <f>EU10/ET10*100</f>
        <v>96.481895852130705</v>
      </c>
      <c r="EW10" s="155">
        <f>EW14+EW25+EW38+EW51+EW60+EW72+EW81+EW102+EW115+EW123+EW130+EW142+EW154+EW165</f>
        <v>23908.94411</v>
      </c>
      <c r="EX10" s="155">
        <f>EX14+EX25+EX38+EX51+EX60+EX72+EX81+EX102+EX115+EX123+EX130+EX142+EX154+EX165</f>
        <v>23908.94411</v>
      </c>
      <c r="EY10" s="155">
        <f>EX10/EW10*100</f>
        <v>100</v>
      </c>
      <c r="EZ10" s="155">
        <f t="shared" si="15"/>
        <v>0</v>
      </c>
      <c r="FA10" s="155">
        <f t="shared" si="15"/>
        <v>0</v>
      </c>
      <c r="FB10" s="155">
        <f t="shared" si="15"/>
        <v>0</v>
      </c>
      <c r="FC10" s="155"/>
      <c r="FD10" s="155">
        <f>FD14+FD25+FD38+FD51+FD60+FD72+FD81+FD102+FD115+FD123+FD130+FD142+FD154+FD165</f>
        <v>0</v>
      </c>
      <c r="FE10" s="155">
        <f>FE14+FE25+FE38+FE51+FE60+FE72+FE81+FE102+FE115+FE123+FE130+FE142+FE154+FE165</f>
        <v>0</v>
      </c>
      <c r="FF10" s="155"/>
      <c r="FG10" s="155">
        <f>FG14+FG25+FG38+FG51+FG60+FG72+FG81+FG102+FG115+FG123+FG130+FG142+FG154+FG165</f>
        <v>0</v>
      </c>
      <c r="FH10" s="155">
        <f>FH14+FH25+FH38+FH51+FH60+FH72+FH81+FH102+FH115+FH123+FH130+FH142+FH154+FH165</f>
        <v>0</v>
      </c>
      <c r="FI10" s="155"/>
      <c r="FJ10" s="155">
        <f t="shared" si="16"/>
        <v>0</v>
      </c>
      <c r="FK10" s="155">
        <f t="shared" si="16"/>
        <v>0</v>
      </c>
      <c r="FL10" s="155">
        <f t="shared" si="16"/>
        <v>0</v>
      </c>
      <c r="FM10" s="155"/>
      <c r="FN10" s="155">
        <f>FN14+FN25+FN38+FN51+FN60+FN72+FN81+FN102+FN115+FN123+FN130+FN142+FN154+FN165</f>
        <v>0</v>
      </c>
      <c r="FO10" s="155">
        <f>FO14+FO25+FO38+FO51+FO60+FO72+FO81+FO102+FO115+FO123+FO130+FO142+FO154+FO165</f>
        <v>0</v>
      </c>
      <c r="FP10" s="155"/>
      <c r="FQ10" s="155">
        <f>FQ14+FQ25+FQ38+FQ51+FQ60+FQ72+FQ81+FQ102+FQ115+FQ123+FQ130+FQ142+FQ154+FQ165</f>
        <v>0</v>
      </c>
      <c r="FR10" s="155">
        <f>FR14+FR25+FR38+FR51+FR60+FR72+FR81+FR102+FR115+FR123+FR130+FR142+FR154+FR165</f>
        <v>0</v>
      </c>
      <c r="FS10" s="155"/>
      <c r="FT10" s="155">
        <f t="shared" si="17"/>
        <v>0</v>
      </c>
      <c r="FU10" s="155">
        <f t="shared" si="17"/>
        <v>0</v>
      </c>
      <c r="FV10" s="155">
        <f t="shared" si="17"/>
        <v>0</v>
      </c>
      <c r="FW10" s="155"/>
      <c r="FX10" s="155">
        <f>FX14+FX25+FX38+FX51+FX60+FX72+FX81+FX102+FX115+FX123+FX130+FX142+FX154+FX165</f>
        <v>0</v>
      </c>
      <c r="FY10" s="155">
        <f>FY14+FY25+FY38+FY51+FY60+FY72+FY81+FY102+FY115+FY123+FY130+FY142+FY154+FY165</f>
        <v>0</v>
      </c>
      <c r="FZ10" s="155"/>
      <c r="GA10" s="155">
        <f>GA14+GA25+GA38+GA51+GA60+GA72+GA81+GA102+GA115+GA123+GA130+GA142+GA154+GA165</f>
        <v>0</v>
      </c>
      <c r="GB10" s="155">
        <f>GB14+GB25+GB38+GB51+GB60+GB72+GB81+GB102+GB115+GB123+GB130+GB142+GB154+GB165</f>
        <v>0</v>
      </c>
      <c r="GC10" s="155"/>
      <c r="GD10" s="155">
        <f t="shared" si="18"/>
        <v>0</v>
      </c>
      <c r="GE10" s="155">
        <f t="shared" si="18"/>
        <v>0</v>
      </c>
      <c r="GF10" s="155">
        <f t="shared" si="18"/>
        <v>0</v>
      </c>
      <c r="GG10" s="155"/>
      <c r="GH10" s="155">
        <f>GH14+GH25+GH38+GH51+GH60+GH72+GH81+GH102+GH115+GH123+GH130+GH142+GH154+GH165</f>
        <v>0</v>
      </c>
      <c r="GI10" s="155">
        <f>GI14+GI25+GI38+GI51+GI60+GI72+GI81+GI102+GI115+GI123+GI130+GI142+GI154+GI165</f>
        <v>0</v>
      </c>
      <c r="GJ10" s="155"/>
      <c r="GK10" s="155">
        <f>GK14+GK25+GK38+GK51+GK60+GK72+GK81+GK102+GK115+GK123+GK130+GK142+GK154+GK165</f>
        <v>0</v>
      </c>
      <c r="GL10" s="155">
        <f>GL14+GL25+GL38+GL51+GL60+GL72+GL81+GL102+GL115+GL123+GL130+GL142+GL154+GL165</f>
        <v>0</v>
      </c>
      <c r="GM10" s="155"/>
      <c r="GN10" s="155">
        <f t="shared" si="19"/>
        <v>0</v>
      </c>
      <c r="GO10" s="155">
        <f t="shared" si="19"/>
        <v>0</v>
      </c>
      <c r="GP10" s="155">
        <f t="shared" si="19"/>
        <v>0</v>
      </c>
      <c r="GQ10" s="155"/>
      <c r="GR10" s="155">
        <f>GR14+GR25+GR38+GR51+GR60+GR72+GR81+GR102+GR115+GR123+GR130+GR142+GR154+GR165</f>
        <v>0</v>
      </c>
      <c r="GS10" s="155">
        <f>GS14+GS25+GS38+GS51+GS60+GS72+GS81+GS102+GS115+GS123+GS130+GS142+GS154+GS165</f>
        <v>0</v>
      </c>
      <c r="GT10" s="155"/>
      <c r="GU10" s="155">
        <f>GU14+GU25+GU38+GU51+GU60+GU72+GU81+GU102+GU115+GU123+GU130+GU142+GU154+GU165</f>
        <v>0</v>
      </c>
      <c r="GV10" s="155">
        <f>GV14+GV25+GV38+GV51+GV60+GV72+GV81+GV102+GV115+GV123+GV130+GV142+GV154+GV165</f>
        <v>0</v>
      </c>
      <c r="GW10" s="155"/>
      <c r="GX10" s="155">
        <f t="shared" si="20"/>
        <v>0</v>
      </c>
      <c r="GY10" s="155">
        <f t="shared" si="20"/>
        <v>0</v>
      </c>
      <c r="GZ10" s="155">
        <f t="shared" si="20"/>
        <v>0</v>
      </c>
      <c r="HA10" s="155"/>
      <c r="HB10" s="155">
        <f>HB14+HB25+HB38+HB51+HB60+HB72+HB81+HB102+HB115+HB123+HB130+HB142+HB154+HB165</f>
        <v>0</v>
      </c>
      <c r="HC10" s="155">
        <f>HC14+HC25+HC38+HC51+HC60+HC72+HC81+HC102+HC115+HC123+HC130+HC142+HC154+HC165</f>
        <v>0</v>
      </c>
      <c r="HD10" s="155"/>
      <c r="HE10" s="155">
        <f>HE14+HE25+HE38+HE51+HE60+HE72+HE81+HE102+HE115+HE123+HE130+HE142+HE154+HE165</f>
        <v>0</v>
      </c>
      <c r="HF10" s="155">
        <f>HF14+HF25+HF38+HF51+HF60+HF72+HF81+HF102+HF115+HF123+HF130+HF142+HF154+HF165</f>
        <v>0</v>
      </c>
      <c r="HG10" s="155"/>
      <c r="HH10" s="155">
        <f t="shared" si="21"/>
        <v>0</v>
      </c>
      <c r="HI10" s="155">
        <f t="shared" si="21"/>
        <v>0</v>
      </c>
      <c r="HJ10" s="155">
        <f t="shared" si="21"/>
        <v>0</v>
      </c>
      <c r="HK10" s="155"/>
      <c r="HL10" s="155">
        <f>HL14+HL25+HL38+HL51+HL60+HL72+HL81+HL102+HL115+HL123+HL130+HL142+HL154+HL165</f>
        <v>0</v>
      </c>
      <c r="HM10" s="155">
        <f>HM14+HM25+HM38+HM51+HM60+HM72+HM81+HM102+HM115+HM123+HM130+HM142+HM154+HM165</f>
        <v>0</v>
      </c>
      <c r="HN10" s="155"/>
      <c r="HO10" s="155">
        <f>HO14+HO25+HO38+HO51+HO60+HO72+HO81+HO102+HO115+HO123+HO130+HO142+HO154+HO165</f>
        <v>0</v>
      </c>
      <c r="HP10" s="155">
        <f>HP14+HP25+HP38+HP51+HP60+HP72+HP81+HP102+HP115+HP123+HP130+HP142+HP154+HP165</f>
        <v>0</v>
      </c>
      <c r="HQ10" s="155"/>
      <c r="HR10" s="155">
        <f t="shared" si="22"/>
        <v>162275.52046999999</v>
      </c>
      <c r="HS10" s="155">
        <f t="shared" si="22"/>
        <v>162275.52046999999</v>
      </c>
      <c r="HT10" s="155">
        <f t="shared" si="22"/>
        <v>162275.52046999999</v>
      </c>
      <c r="HU10" s="155"/>
      <c r="HV10" s="155">
        <f>HV14+HV25+HV38+HV51+HV60+HV72+HV81+HV102+HV115+HV123+HV130+HV142+HV154+HV165</f>
        <v>0</v>
      </c>
      <c r="HW10" s="155">
        <f>HW14+HW25+HW38+HW51+HW60+HW72+HW81+HW102+HW115+HW123+HW130+HW142+HW154+HW165</f>
        <v>0</v>
      </c>
      <c r="HX10" s="155"/>
      <c r="HY10" s="155">
        <f>HY14+HY25+HY38+HY51+HY60+HY72+HY81+HY102+HY115+HY123+HY130+HY142+HY154+HY165</f>
        <v>162275.52046999999</v>
      </c>
      <c r="HZ10" s="155">
        <f>HZ14+HZ25+HZ38+HZ51+HZ60+HZ72+HZ81+HZ102+HZ115+HZ123+HZ130+HZ142+HZ154+HZ165</f>
        <v>162275.52046999999</v>
      </c>
      <c r="IA10" s="155"/>
      <c r="IB10" s="155">
        <f t="shared" si="23"/>
        <v>0</v>
      </c>
      <c r="IC10" s="155">
        <f t="shared" si="23"/>
        <v>0</v>
      </c>
      <c r="ID10" s="155">
        <f t="shared" si="23"/>
        <v>0</v>
      </c>
      <c r="IE10" s="155"/>
      <c r="IF10" s="155">
        <f>IF14+IF25+IF38+IF51+IF60+IF72+IF81+IF102+IF115+IF123+IF130+IF142+IF154+IF165</f>
        <v>0</v>
      </c>
      <c r="IG10" s="155">
        <f>IG14+IG25+IG38+IG51+IG60+IG72+IG81+IG102+IG115+IG123+IG130+IG142+IG154+IG165</f>
        <v>0</v>
      </c>
      <c r="IH10" s="155"/>
      <c r="II10" s="155">
        <f>II14+II25+II38+II51+II60+II72+II81+II102+II115+II123+II130+II142+II154+II165</f>
        <v>0</v>
      </c>
      <c r="IJ10" s="155">
        <f>IJ14+IJ25+IJ38+IJ51+IJ60+IJ72+IJ81+IJ102+IJ115+IJ123+IJ130+IJ142+IJ154+IJ165</f>
        <v>0</v>
      </c>
      <c r="IK10" s="155"/>
      <c r="IL10" s="155">
        <f t="shared" si="24"/>
        <v>0</v>
      </c>
      <c r="IM10" s="155">
        <f t="shared" si="24"/>
        <v>0</v>
      </c>
      <c r="IN10" s="155">
        <f t="shared" si="24"/>
        <v>0</v>
      </c>
      <c r="IO10" s="155"/>
      <c r="IP10" s="155">
        <f>IP14+IP25+IP38+IP51+IP60+IP72+IP81+IP102+IP115+IP123+IP130+IP142+IP154+IP165</f>
        <v>0</v>
      </c>
      <c r="IQ10" s="155">
        <f>IQ14+IQ25+IQ38+IQ51+IQ60+IQ72+IQ81+IQ102+IQ115+IQ123+IQ130+IQ142+IQ154+IQ165</f>
        <v>0</v>
      </c>
      <c r="IR10" s="155"/>
      <c r="IS10" s="155">
        <f>IS14+IS25+IS38+IS51+IS60+IS72+IS81+IS102+IS115+IS123+IS130+IS142+IS154+IS165</f>
        <v>0</v>
      </c>
      <c r="IT10" s="155">
        <f>IT14+IT25+IT38+IT51+IT60+IT72+IT81+IT102+IT115+IT123+IT130+IT142+IT154+IT165</f>
        <v>0</v>
      </c>
      <c r="IU10" s="155"/>
      <c r="IV10" s="155">
        <f t="shared" si="25"/>
        <v>0</v>
      </c>
      <c r="IW10" s="155">
        <f t="shared" si="25"/>
        <v>0</v>
      </c>
      <c r="IX10" s="155">
        <f t="shared" si="25"/>
        <v>0</v>
      </c>
      <c r="IY10" s="155"/>
      <c r="IZ10" s="155">
        <f>IZ14+IZ25+IZ38+IZ51+IZ60+IZ72+IZ81+IZ102+IZ115+IZ123+IZ130+IZ142+IZ154+IZ165</f>
        <v>0</v>
      </c>
      <c r="JA10" s="155">
        <f>JA14+JA25+JA38+JA51+JA60+JA72+JA81+JA102+JA115+JA123+JA130+JA142+JA154+JA165</f>
        <v>0</v>
      </c>
      <c r="JB10" s="155"/>
      <c r="JC10" s="155">
        <f>JC14+JC25+JC38+JC51+JC60+JC72+JC81+JC102+JC115+JC123+JC130+JC142+JC154+JC165</f>
        <v>0</v>
      </c>
      <c r="JD10" s="155">
        <f>JD14+JD25+JD38+JD51+JD60+JD72+JD81+JD102+JD115+JD123+JD130+JD142+JD154+JD165</f>
        <v>0</v>
      </c>
      <c r="JE10" s="155"/>
      <c r="JF10" s="155">
        <f t="shared" si="26"/>
        <v>0</v>
      </c>
      <c r="JG10" s="155">
        <f t="shared" si="26"/>
        <v>0</v>
      </c>
      <c r="JH10" s="155">
        <f t="shared" si="26"/>
        <v>0</v>
      </c>
      <c r="JI10" s="155" t="e">
        <f t="shared" si="27"/>
        <v>#DIV/0!</v>
      </c>
      <c r="JJ10" s="155">
        <f>JJ14+JJ25+JJ38+JJ51+JJ60+JJ72+JJ81+JJ102+JJ115+JJ123+JJ130+JJ142+JJ154+JJ165</f>
        <v>0</v>
      </c>
      <c r="JK10" s="155">
        <f>JK14+JK25+JK38+JK51+JK60+JK72+JK81+JK102+JK115+JK123+JK130+JK142+JK154+JK165</f>
        <v>0</v>
      </c>
      <c r="JL10" s="155" t="e">
        <f t="shared" si="28"/>
        <v>#DIV/0!</v>
      </c>
      <c r="JM10" s="155">
        <f>JM14+JM25+JM38+JM51+JM60+JM72+JM81+JM102+JM115+JM123+JM130+JM142+JM154+JM165</f>
        <v>0</v>
      </c>
      <c r="JN10" s="155">
        <f>JN14+JN25+JN38+JN51+JN60+JN72+JN81+JN102+JN115+JN123+JN130+JN142+JN154+JN165</f>
        <v>0</v>
      </c>
      <c r="JO10" s="155" t="e">
        <f t="shared" si="29"/>
        <v>#DIV/0!</v>
      </c>
      <c r="JP10" s="155">
        <f>JP14+JP25+JP38+JP51+JP60+JP72+JP81+JP102+JP115+JP123+JP130+JP142+JP154+JP165</f>
        <v>0</v>
      </c>
      <c r="JQ10" s="155">
        <f>JQ14+JQ25+JQ38+JQ51+JQ60+JQ72+JQ81+JQ102+JQ115+JQ123+JQ130+JQ142+JQ154+JQ165</f>
        <v>0</v>
      </c>
      <c r="JR10" s="155"/>
      <c r="JS10" s="155">
        <f>JS14+JS25+JS38+JS51+JS60+JS72+JS81+JS102+JS115+JS123+JS130+JS142+JS154+JS165</f>
        <v>11282.59784</v>
      </c>
      <c r="JT10" s="155">
        <f>JT14+JT25+JT38+JT51+JT60+JT72+JT81+JT102+JT115+JT123+JT130+JT142+JT154+JT165</f>
        <v>11282.59784</v>
      </c>
      <c r="JU10" s="155">
        <f t="shared" si="30"/>
        <v>100</v>
      </c>
      <c r="JV10" s="155">
        <f>JV14+JV25+JV38+JV51+JV60+JV72+JV81+JV102+JV115+JV123+JV130+JV142+JV154+JV165</f>
        <v>24794.481000000003</v>
      </c>
      <c r="JW10" s="155">
        <f>JW14+JW25+JW38+JW51+JW60+JW72+JW81+JW102+JW115+JW123+JW130+JW142+JW154+JW165</f>
        <v>24794.481000000003</v>
      </c>
      <c r="JX10" s="155">
        <f t="shared" si="31"/>
        <v>100</v>
      </c>
      <c r="JY10" s="155">
        <f>JY14+JY25+JY38+JY51+JY60+JY72+JY81+JY102+JY115+JY123+JY130+JY142+JY154+JY165</f>
        <v>0</v>
      </c>
      <c r="JZ10" s="155">
        <f>JZ14+JZ25+JZ38+JZ51+JZ60+JZ72+JZ81+JZ102+JZ115+JZ123+JZ130+JZ142+JZ154+JZ165</f>
        <v>0</v>
      </c>
      <c r="KA10" s="155" t="e">
        <f t="shared" si="32"/>
        <v>#DIV/0!</v>
      </c>
      <c r="KB10" s="155">
        <f>KB14+KB25+KB38+KB51+KB60+KB72+KB81+KB102+KB115+KB123+KB130+KB142+KB154+KB165</f>
        <v>0</v>
      </c>
      <c r="KC10" s="155">
        <f>KC14+KC25+KC38+KC51+KC60+KC72+KC81+KC102+KC115+KC123+KC130+KC142+KC154+KC165</f>
        <v>0</v>
      </c>
      <c r="KD10" s="155" t="e">
        <f t="shared" si="33"/>
        <v>#DIV/0!</v>
      </c>
      <c r="KE10" s="155">
        <f>KE14+KE25+KE38+KE51+KE60+KE72+KE81+KE102+KE115+KE123+KE130+KE142+KE154+KE165</f>
        <v>0</v>
      </c>
      <c r="KF10" s="155">
        <f>KF14+KF25+KF38+KF51+KF60+KF72+KF81+KF102+KF115+KF123+KF130+KF142+KF154+KF165</f>
        <v>0</v>
      </c>
      <c r="KG10" s="155" t="e">
        <f t="shared" si="34"/>
        <v>#DIV/0!</v>
      </c>
      <c r="KH10" s="155">
        <f>KH14+KH25+KH38+KH51+KH60+KH72+KH81+KH102+KH115+KH123+KH130+KH142+KH154+KH165</f>
        <v>0</v>
      </c>
      <c r="KI10" s="155">
        <f>KI14+KI25+KI38+KI51+KI60+KI72+KI81+KI102+KI115+KI123+KI130+KI142+KI154+KI165</f>
        <v>0</v>
      </c>
      <c r="KJ10" s="155" t="e">
        <f t="shared" si="35"/>
        <v>#DIV/0!</v>
      </c>
      <c r="KK10" s="155">
        <f>KK14+KK25+KK38+KK51+KK60+KK72+KK81+KK102+KK115+KK123+KK130+KK142+KK154+KK165</f>
        <v>0</v>
      </c>
      <c r="KL10" s="155">
        <f>KL14+KL25+KL38+KL51+KL60+KL72+KL81+KL102+KL115+KL123+KL130+KL142+KL154+KL165</f>
        <v>0</v>
      </c>
      <c r="KM10" s="155" t="e">
        <f t="shared" si="36"/>
        <v>#DIV/0!</v>
      </c>
      <c r="KN10" s="155">
        <f>KN14+KN25+KN38+KN51+KN60+KN72+KN81+KN102+KN115+KN123+KN130+KN142+KN154+KN165</f>
        <v>0</v>
      </c>
      <c r="KO10" s="155">
        <f>KO14+KO25+KO38+KO51+KO60+KO72+KO81+KO102+KO115+KO123+KO130+KO142+KO154+KO165</f>
        <v>0</v>
      </c>
      <c r="KP10" s="155" t="e">
        <f t="shared" si="37"/>
        <v>#DIV/0!</v>
      </c>
      <c r="KQ10" s="155">
        <f>KQ14+KQ25+KQ38+KQ51+KQ60+KQ72+KQ81+KQ102+KQ115+KQ123+KQ130+KQ142+KQ154+KQ165</f>
        <v>0</v>
      </c>
      <c r="KR10" s="155">
        <f>KR14+KR25+KR38+KR51+KR60+KR72+KR81+KR102+KR115+KR123+KR130+KR142+KR154+KR165</f>
        <v>0</v>
      </c>
      <c r="KS10" s="155" t="e">
        <f t="shared" si="38"/>
        <v>#DIV/0!</v>
      </c>
      <c r="KT10" s="155">
        <f>KT14+KT25+KT38+KT51+KT60+KT72+KT81+KT102+KT115+KT123+KT130+KT142+KT154+KT165</f>
        <v>29289.480960000001</v>
      </c>
      <c r="KU10" s="155">
        <f>KU14+KU25+KU38+KU51+KU60+KU72+KU81+KU102+KU115+KU123+KU130+KU142+KU154+KU165</f>
        <v>29289.480960000001</v>
      </c>
      <c r="KV10" s="155">
        <f t="shared" si="39"/>
        <v>100</v>
      </c>
      <c r="KW10" s="155">
        <f>KW14+KW25+KW38+KW51+KW60+KW72+KW81+KW102+KW115+KW123+KW130+KW142+KW154+KW165</f>
        <v>11399.624800000001</v>
      </c>
      <c r="KX10" s="155">
        <f>KX14+KX25+KX38+KX51+KX60+KX72+KX81+KX102+KX115+KX123+KX130+KX142+KX154+KX165</f>
        <v>11399.624800000001</v>
      </c>
      <c r="KY10" s="155">
        <f t="shared" si="40"/>
        <v>100</v>
      </c>
      <c r="KZ10" s="155">
        <f>KZ14+KZ25+KZ38+KZ51+KZ60+KZ72+KZ81+KZ102+KZ115+KZ123+KZ130+KZ142+KZ154+KZ165</f>
        <v>0</v>
      </c>
      <c r="LA10" s="155">
        <f>LA14+LA25+LA38+LA51+LA60+LA72+LA81+LA102+LA115+LA123+LA130+LA142+LA154+LA165</f>
        <v>0</v>
      </c>
      <c r="LB10" s="155" t="e">
        <f t="shared" si="41"/>
        <v>#DIV/0!</v>
      </c>
      <c r="LC10" s="155">
        <f>LC14+LC25+LC38+LC51+LC60+LC72+LC81+LC102+LC115+LC123+LC130+LC142+LC154+LC165</f>
        <v>0</v>
      </c>
      <c r="LD10" s="155">
        <f>LD14+LD25+LD38+LD51+LD60+LD72+LD81+LD102+LD115+LD123+LD130+LD142+LD154+LD165</f>
        <v>0</v>
      </c>
      <c r="LE10" s="155" t="e">
        <f t="shared" si="42"/>
        <v>#DIV/0!</v>
      </c>
      <c r="LF10" s="155">
        <f>LF14+LF25+LF38+LF51+LF60+LF72+LF81+LF102+LF115+LF123+LF130+LF142+LF154+LF165</f>
        <v>0</v>
      </c>
      <c r="LG10" s="155">
        <f>LG14+LG25+LG38+LG51+LG60+LG72+LG81+LG102+LG115+LG123+LG130+LG142+LG154+LG165</f>
        <v>0</v>
      </c>
      <c r="LH10" s="155" t="e">
        <f t="shared" si="43"/>
        <v>#DIV/0!</v>
      </c>
      <c r="LI10" s="155">
        <f>LI14+LI25+LI38+LI51+LI60+LI72+LI81+LI102+LI115+LI123+LI130+LI142+LI154+LI165</f>
        <v>0</v>
      </c>
      <c r="LJ10" s="155">
        <f>LJ14+LJ25+LJ38+LJ51+LJ60+LJ72+LJ81+LJ102+LJ115+LJ123+LJ130+LJ142+LJ154+LJ165</f>
        <v>0</v>
      </c>
      <c r="LK10" s="155" t="e">
        <f t="shared" si="44"/>
        <v>#DIV/0!</v>
      </c>
      <c r="LL10" s="155">
        <f>LL14+LL25+LL38+LL51+LL60+LL72+LL81+LL102+LL115+LL123+LL130+LL142+LL154+LL165</f>
        <v>50000</v>
      </c>
      <c r="LM10" s="155">
        <f>LM14+LM25+LM38+LM51+LM60+LM72+LM81+LM102+LM115+LM123+LM130+LM142+LM154+LM165</f>
        <v>24451.096959999999</v>
      </c>
      <c r="LN10" s="155">
        <f t="shared" si="45"/>
        <v>48.902193919999995</v>
      </c>
      <c r="LO10" s="155">
        <f t="shared" ref="LO10:LQ10" si="53">LO14+LO25+LO38+LO51+LO60+LO72+LO81+LO102+LO115+LO123+LO130+LO142+LO154+LO165</f>
        <v>2156.1689499999998</v>
      </c>
      <c r="LP10" s="155">
        <f t="shared" si="53"/>
        <v>2156.1689499999998</v>
      </c>
      <c r="LQ10" s="155">
        <f t="shared" si="53"/>
        <v>2156.1689499999998</v>
      </c>
      <c r="LR10" s="155">
        <f t="shared" si="47"/>
        <v>100</v>
      </c>
      <c r="LS10" s="155">
        <f>LS14+LS25+LS38+LS51+LS60+LS72+LS81+LS102+LS115+LS123+LS130+LS142+LS154+LS165</f>
        <v>2134.6072300000005</v>
      </c>
      <c r="LT10" s="155">
        <f>LT14+LT25+LT38+LT51+LT60+LT72+LT81+LT102+LT115+LT123+LT130+LT142+LT154+LT165</f>
        <v>2134.6072300000005</v>
      </c>
      <c r="LU10" s="155">
        <f t="shared" si="48"/>
        <v>100</v>
      </c>
      <c r="LV10" s="155">
        <f>LV14+LV25+LV38+LV51+LV60+LV72+LV81+LV102+LV115+LV123+LV130+LV142+LV154+LV165</f>
        <v>21.561719999999998</v>
      </c>
      <c r="LW10" s="155">
        <f>LW14+LW25+LW38+LW51+LW60+LW72+LW81+LW102+LW115+LW123+LW130+LW142+LW154+LW165</f>
        <v>21.561719999999998</v>
      </c>
      <c r="LX10" s="155">
        <f t="shared" si="49"/>
        <v>100</v>
      </c>
      <c r="LY10" s="155">
        <f>LY14+LY25+LY38+LY51+LY60+LY72+LY81+LY102+LY115+LY123+LY130+LY142+LY154+LY165</f>
        <v>111337.07556999999</v>
      </c>
      <c r="LZ10" s="155">
        <f>LZ14+LZ25+LZ38+LZ51+LZ60+LZ72+LZ81+LZ102+LZ115+LZ123+LZ130+LZ142+LZ154+LZ165</f>
        <v>111337.07557</v>
      </c>
      <c r="MA10" s="155">
        <f t="shared" si="50"/>
        <v>100.00000000000003</v>
      </c>
      <c r="MB10" s="155">
        <f>MB14+MB25+MB38+MB51+MB60+MB72+MB81+MB102+MB115+MB123+MB130+MB142+MB154+MB165</f>
        <v>70405.8</v>
      </c>
      <c r="MC10" s="155">
        <f>MC14+MC25+MC38+MC51+MC60+MC72+MC81+MC102+MC115+MC123+MC130+MC142+MC154+MC165</f>
        <v>70405.8</v>
      </c>
      <c r="MD10" s="155">
        <f t="shared" si="51"/>
        <v>100</v>
      </c>
      <c r="ME10" s="34">
        <f>ME14+ME25+ME38+ME51+ME60+ME72+ME81+ME102+ME115+ME123+ME130+ME142+ME154+ME165</f>
        <v>0</v>
      </c>
      <c r="MF10" s="34">
        <f>MF14+MF25+MF38+MF51+MF60+MF72+MF81+MF102+MF115+MF123+MF130+MF142+MF154+MF165</f>
        <v>0</v>
      </c>
      <c r="MG10" s="63" t="e">
        <f t="shared" si="52"/>
        <v>#DIV/0!</v>
      </c>
      <c r="MH10" s="108"/>
      <c r="MI10" s="108"/>
      <c r="MK10" s="34"/>
      <c r="ML10" s="34"/>
      <c r="MM10" s="63"/>
      <c r="MN10" s="39"/>
      <c r="MO10" s="53"/>
      <c r="MP10" s="53"/>
      <c r="MQ10" s="53"/>
      <c r="MR10" s="42"/>
      <c r="MS10" s="67"/>
      <c r="MT10" s="67"/>
      <c r="MU10" s="67"/>
      <c r="MV10" s="67"/>
    </row>
    <row r="11" spans="1:360" s="65" customFormat="1" ht="18.75" customHeight="1">
      <c r="A11" s="62"/>
      <c r="B11" s="155"/>
      <c r="C11" s="155"/>
      <c r="D11" s="155"/>
      <c r="E11" s="155">
        <f t="shared" si="2"/>
        <v>0</v>
      </c>
      <c r="F11" s="155"/>
      <c r="G11" s="155"/>
      <c r="H11" s="155"/>
      <c r="I11" s="155"/>
      <c r="J11" s="155"/>
      <c r="K11" s="155"/>
      <c r="L11" s="110"/>
      <c r="M11" s="155"/>
      <c r="N11" s="155"/>
      <c r="O11" s="110"/>
      <c r="P11" s="155"/>
      <c r="Q11" s="155"/>
      <c r="R11" s="110"/>
      <c r="S11" s="155"/>
      <c r="T11" s="155"/>
      <c r="U11" s="110"/>
      <c r="V11" s="155"/>
      <c r="W11" s="155"/>
      <c r="X11" s="110"/>
      <c r="Y11" s="155"/>
      <c r="Z11" s="155"/>
      <c r="AA11" s="155"/>
      <c r="AB11" s="110"/>
      <c r="AC11" s="155"/>
      <c r="AD11" s="155"/>
      <c r="AE11" s="110"/>
      <c r="AF11" s="155"/>
      <c r="AG11" s="155"/>
      <c r="AH11" s="110"/>
      <c r="AI11" s="155"/>
      <c r="AJ11" s="155"/>
      <c r="AK11" s="155"/>
      <c r="AL11" s="110"/>
      <c r="AM11" s="155"/>
      <c r="AN11" s="155"/>
      <c r="AO11" s="110"/>
      <c r="AP11" s="155"/>
      <c r="AQ11" s="155"/>
      <c r="AR11" s="110"/>
      <c r="AS11" s="155"/>
      <c r="AT11" s="155"/>
      <c r="AU11" s="155"/>
      <c r="AV11" s="110"/>
      <c r="AW11" s="155"/>
      <c r="AX11" s="155"/>
      <c r="AY11" s="110"/>
      <c r="AZ11" s="155"/>
      <c r="BA11" s="155"/>
      <c r="BB11" s="110"/>
      <c r="BC11" s="155"/>
      <c r="BD11" s="155"/>
      <c r="BE11" s="155"/>
      <c r="BF11" s="110"/>
      <c r="BG11" s="155"/>
      <c r="BH11" s="155"/>
      <c r="BI11" s="110"/>
      <c r="BJ11" s="155"/>
      <c r="BK11" s="155"/>
      <c r="BL11" s="110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10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10"/>
      <c r="JJ11" s="155"/>
      <c r="JK11" s="155"/>
      <c r="JL11" s="110"/>
      <c r="JM11" s="155"/>
      <c r="JN11" s="155"/>
      <c r="JO11" s="110"/>
      <c r="JP11" s="155"/>
      <c r="JQ11" s="155"/>
      <c r="JR11" s="110"/>
      <c r="JS11" s="155"/>
      <c r="JT11" s="155"/>
      <c r="JU11" s="155"/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5"/>
      <c r="LC11" s="155"/>
      <c r="LD11" s="155"/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10"/>
      <c r="LS11" s="155"/>
      <c r="LT11" s="155"/>
      <c r="LU11" s="110"/>
      <c r="LV11" s="155"/>
      <c r="LW11" s="155"/>
      <c r="LX11" s="110"/>
      <c r="LY11" s="155"/>
      <c r="LZ11" s="155"/>
      <c r="MA11" s="155"/>
      <c r="MB11" s="155"/>
      <c r="MC11" s="155"/>
      <c r="MD11" s="155"/>
      <c r="ME11" s="34"/>
      <c r="MF11" s="34"/>
      <c r="MG11" s="63"/>
      <c r="MH11" s="108"/>
      <c r="MI11" s="108"/>
      <c r="MK11" s="34"/>
      <c r="ML11" s="34"/>
      <c r="MM11" s="63"/>
      <c r="MN11" s="39"/>
      <c r="MO11" s="53"/>
      <c r="MP11" s="53"/>
      <c r="MQ11" s="53"/>
      <c r="MR11" s="42"/>
      <c r="MS11" s="67"/>
      <c r="MT11" s="67"/>
      <c r="MU11" s="67"/>
      <c r="MV11" s="67"/>
    </row>
    <row r="12" spans="1:360" s="65" customFormat="1" ht="18">
      <c r="A12" s="62" t="s">
        <v>142</v>
      </c>
      <c r="B12" s="155">
        <f>B13+B14</f>
        <v>129891.78417</v>
      </c>
      <c r="C12" s="155">
        <f>C13+C14</f>
        <v>129339.57854</v>
      </c>
      <c r="D12" s="155">
        <f t="shared" ref="D12" si="54">C12/B12*100</f>
        <v>99.574872549847129</v>
      </c>
      <c r="E12" s="155">
        <f t="shared" si="2"/>
        <v>-3.637978807091713E-12</v>
      </c>
      <c r="F12" s="155">
        <f>F13+F14</f>
        <v>7456.6</v>
      </c>
      <c r="G12" s="155">
        <f>G13+G14</f>
        <v>7456.6</v>
      </c>
      <c r="H12" s="155">
        <f>G12/F12*100</f>
        <v>100</v>
      </c>
      <c r="I12" s="155">
        <f>I13+I14</f>
        <v>769.26135999999997</v>
      </c>
      <c r="J12" s="155">
        <f>J13+J14</f>
        <v>769.26135999999997</v>
      </c>
      <c r="K12" s="155">
        <f>K13+K14</f>
        <v>769.26135999999997</v>
      </c>
      <c r="L12" s="155">
        <f>K12/J12*100</f>
        <v>100</v>
      </c>
      <c r="M12" s="155">
        <f>M13+M14</f>
        <v>761.56875000000002</v>
      </c>
      <c r="N12" s="155">
        <f>N13+N14</f>
        <v>761.56875000000002</v>
      </c>
      <c r="O12" s="155">
        <f>N12/M12*100</f>
        <v>100</v>
      </c>
      <c r="P12" s="155">
        <f>P13+P14</f>
        <v>7.6926100000000002</v>
      </c>
      <c r="Q12" s="155">
        <f>Q13+Q14</f>
        <v>7.6926100000000002</v>
      </c>
      <c r="R12" s="155">
        <f>Q12/P12*100</f>
        <v>100</v>
      </c>
      <c r="S12" s="155">
        <f>S13+S14</f>
        <v>766.2</v>
      </c>
      <c r="T12" s="155">
        <f>T13+T14</f>
        <v>766.2</v>
      </c>
      <c r="U12" s="155">
        <f>T12/S12*100</f>
        <v>100</v>
      </c>
      <c r="V12" s="155">
        <f>V13+V14</f>
        <v>0</v>
      </c>
      <c r="W12" s="155">
        <f>W13+W14</f>
        <v>0</v>
      </c>
      <c r="X12" s="155" t="e">
        <f>W12/V12*100</f>
        <v>#DIV/0!</v>
      </c>
      <c r="Y12" s="155">
        <f>Y13+Y14</f>
        <v>3090.402</v>
      </c>
      <c r="Z12" s="155">
        <f>Z13+Z14</f>
        <v>3090.402</v>
      </c>
      <c r="AA12" s="155">
        <f>AA13+AA14</f>
        <v>3090.402</v>
      </c>
      <c r="AB12" s="155">
        <f>AA12/Z12*100</f>
        <v>100</v>
      </c>
      <c r="AC12" s="155">
        <f>AC13+AC14</f>
        <v>1949.27531</v>
      </c>
      <c r="AD12" s="155">
        <f>AD13+AD14</f>
        <v>1949.27531</v>
      </c>
      <c r="AE12" s="155">
        <f>AD12/AC12*100</f>
        <v>100</v>
      </c>
      <c r="AF12" s="155">
        <f>AF13+AF14</f>
        <v>1141.1266900000001</v>
      </c>
      <c r="AG12" s="155">
        <f>AG13+AG14</f>
        <v>1141.1266900000001</v>
      </c>
      <c r="AH12" s="155">
        <f>AG12/AF12*100</f>
        <v>100</v>
      </c>
      <c r="AI12" s="155">
        <f>AI13+AI14</f>
        <v>0</v>
      </c>
      <c r="AJ12" s="155">
        <f>AJ13+AJ14</f>
        <v>0</v>
      </c>
      <c r="AK12" s="155">
        <f>AK13+AK14</f>
        <v>0</v>
      </c>
      <c r="AL12" s="155"/>
      <c r="AM12" s="155">
        <f>AM13+AM14</f>
        <v>0</v>
      </c>
      <c r="AN12" s="155">
        <f>AN13+AN14</f>
        <v>0</v>
      </c>
      <c r="AO12" s="155"/>
      <c r="AP12" s="155">
        <f>AP13+AP14</f>
        <v>0</v>
      </c>
      <c r="AQ12" s="155">
        <f>AQ13+AQ14</f>
        <v>0</v>
      </c>
      <c r="AR12" s="155"/>
      <c r="AS12" s="155">
        <f>AS13+AS14</f>
        <v>2195.1263399999998</v>
      </c>
      <c r="AT12" s="155">
        <f>AT13+AT14</f>
        <v>2195.1263399999998</v>
      </c>
      <c r="AU12" s="155">
        <f>AU13+AU14</f>
        <v>2195.1263399999998</v>
      </c>
      <c r="AV12" s="155"/>
      <c r="AW12" s="155">
        <f>AW13+AW14</f>
        <v>2151.22381</v>
      </c>
      <c r="AX12" s="155">
        <f>AX13+AX14</f>
        <v>2151.22381</v>
      </c>
      <c r="AY12" s="155">
        <f>AX12/AW12*100</f>
        <v>100</v>
      </c>
      <c r="AZ12" s="155">
        <f>AZ13+AZ14</f>
        <v>43.902529999999999</v>
      </c>
      <c r="BA12" s="155">
        <f>BA13+BA14</f>
        <v>43.902529999999999</v>
      </c>
      <c r="BB12" s="155">
        <f>BA12/AZ12*100</f>
        <v>100</v>
      </c>
      <c r="BC12" s="155">
        <f>BC13+BC14</f>
        <v>0</v>
      </c>
      <c r="BD12" s="155">
        <f>BD13+BD14</f>
        <v>0</v>
      </c>
      <c r="BE12" s="155">
        <f>BE13+BE14</f>
        <v>0</v>
      </c>
      <c r="BF12" s="155"/>
      <c r="BG12" s="155">
        <f>BG13+BG14</f>
        <v>0</v>
      </c>
      <c r="BH12" s="155">
        <f>BH13+BH14</f>
        <v>0</v>
      </c>
      <c r="BI12" s="155"/>
      <c r="BJ12" s="155">
        <f>BJ13+BJ14</f>
        <v>0</v>
      </c>
      <c r="BK12" s="155">
        <f>BK13+BK14</f>
        <v>0</v>
      </c>
      <c r="BL12" s="155"/>
      <c r="BM12" s="155">
        <f>BM13+BM14</f>
        <v>2961.2091100000002</v>
      </c>
      <c r="BN12" s="155">
        <f>BN13+BN14</f>
        <v>2961.2091100000002</v>
      </c>
      <c r="BO12" s="155">
        <f>BO13+BO14</f>
        <v>2961.2091100000002</v>
      </c>
      <c r="BP12" s="155">
        <f>BO12/BN12*100</f>
        <v>100</v>
      </c>
      <c r="BQ12" s="155">
        <f>BQ13+BQ14</f>
        <v>2901.9849299999996</v>
      </c>
      <c r="BR12" s="155">
        <f>BR13+BR14</f>
        <v>2901.9849299999996</v>
      </c>
      <c r="BS12" s="155">
        <f>BR12/BQ12*100</f>
        <v>100</v>
      </c>
      <c r="BT12" s="155">
        <f>BT13+BT14</f>
        <v>59.224180000000004</v>
      </c>
      <c r="BU12" s="155">
        <f>BU13+BU14</f>
        <v>59.224180000000004</v>
      </c>
      <c r="BV12" s="155">
        <f>BU12/BT12*100</f>
        <v>100</v>
      </c>
      <c r="BW12" s="155">
        <f>BW13+BW14</f>
        <v>3821.4376499999998</v>
      </c>
      <c r="BX12" s="155">
        <f>BX13+BX14</f>
        <v>3821.4376499999998</v>
      </c>
      <c r="BY12" s="155">
        <f>BX12/BW12*100</f>
        <v>100</v>
      </c>
      <c r="BZ12" s="155">
        <f>BZ13+BZ14</f>
        <v>3821.4376499999998</v>
      </c>
      <c r="CA12" s="155">
        <f>CA13+CA14</f>
        <v>3821.4376499999998</v>
      </c>
      <c r="CB12" s="155">
        <f>CA12/BZ12*100</f>
        <v>100</v>
      </c>
      <c r="CC12" s="155">
        <f>CC13+CC14</f>
        <v>0</v>
      </c>
      <c r="CD12" s="155">
        <f>CD13+CD14</f>
        <v>0</v>
      </c>
      <c r="CE12" s="155"/>
      <c r="CF12" s="155">
        <f>CF13+CF14</f>
        <v>54701.25675</v>
      </c>
      <c r="CG12" s="155">
        <f>CG13+CG14</f>
        <v>54149.051289999996</v>
      </c>
      <c r="CH12" s="155">
        <f>CG12/CF12*100</f>
        <v>98.990506813172985</v>
      </c>
      <c r="CI12" s="155">
        <f>CI13+CI14</f>
        <v>53607.231939999998</v>
      </c>
      <c r="CJ12" s="155">
        <f>CJ13+CJ14</f>
        <v>53066.062639999996</v>
      </c>
      <c r="CK12" s="155">
        <f>CJ12/CI12*100</f>
        <v>98.990491990696881</v>
      </c>
      <c r="CL12" s="155">
        <f>CL13+CL14</f>
        <v>1094.0248100000001</v>
      </c>
      <c r="CM12" s="155">
        <f>CM13+CM14</f>
        <v>1082.98865</v>
      </c>
      <c r="CN12" s="155">
        <f>CM12/CL12*100</f>
        <v>98.991233114722505</v>
      </c>
      <c r="CO12" s="155">
        <f>CO13+CO14</f>
        <v>0</v>
      </c>
      <c r="CP12" s="155">
        <f>CP13+CP14</f>
        <v>0</v>
      </c>
      <c r="CQ12" s="155">
        <f>CQ13+CQ14</f>
        <v>0</v>
      </c>
      <c r="CR12" s="155"/>
      <c r="CS12" s="155">
        <f>CS13+CS14</f>
        <v>0</v>
      </c>
      <c r="CT12" s="155">
        <f>CT13+CT14</f>
        <v>0</v>
      </c>
      <c r="CU12" s="155"/>
      <c r="CV12" s="155">
        <f>CV13+CV14</f>
        <v>0</v>
      </c>
      <c r="CW12" s="155">
        <f>CW13+CW14</f>
        <v>0</v>
      </c>
      <c r="CX12" s="155"/>
      <c r="CY12" s="155">
        <f>CY13+CY14</f>
        <v>0</v>
      </c>
      <c r="CZ12" s="155">
        <f>CZ13+CZ14</f>
        <v>0</v>
      </c>
      <c r="DA12" s="155">
        <f>DA13+DA14</f>
        <v>0</v>
      </c>
      <c r="DB12" s="155" t="e">
        <f>DA12/CZ12*100</f>
        <v>#DIV/0!</v>
      </c>
      <c r="DC12" s="155">
        <f>DC13+DC14</f>
        <v>0</v>
      </c>
      <c r="DD12" s="155">
        <f>DD13+DD14</f>
        <v>0</v>
      </c>
      <c r="DE12" s="155"/>
      <c r="DF12" s="155">
        <f>DF13+DF14</f>
        <v>0</v>
      </c>
      <c r="DG12" s="155">
        <f>DG13+DG14</f>
        <v>0</v>
      </c>
      <c r="DH12" s="155"/>
      <c r="DI12" s="155">
        <f>DI13+DI14</f>
        <v>0</v>
      </c>
      <c r="DJ12" s="155">
        <f>DJ13+DJ14</f>
        <v>0</v>
      </c>
      <c r="DK12" s="155">
        <f>DK13+DK14</f>
        <v>0</v>
      </c>
      <c r="DL12" s="155" t="e">
        <f>DK12/DJ12*100</f>
        <v>#DIV/0!</v>
      </c>
      <c r="DM12" s="155">
        <f>DM13+DM14</f>
        <v>0</v>
      </c>
      <c r="DN12" s="155">
        <f>DN13+DN14</f>
        <v>0</v>
      </c>
      <c r="DO12" s="155"/>
      <c r="DP12" s="155">
        <f>DP13+DP14</f>
        <v>0</v>
      </c>
      <c r="DQ12" s="155">
        <f>DQ13+DQ14</f>
        <v>0</v>
      </c>
      <c r="DR12" s="155"/>
      <c r="DS12" s="155">
        <f>DS13+DS14</f>
        <v>0</v>
      </c>
      <c r="DT12" s="155">
        <f>DT13+DT14</f>
        <v>0</v>
      </c>
      <c r="DU12" s="155">
        <f>DU13+DU14</f>
        <v>0</v>
      </c>
      <c r="DV12" s="155"/>
      <c r="DW12" s="155">
        <f>DW13+DW14</f>
        <v>0</v>
      </c>
      <c r="DX12" s="155">
        <f>DX13+DX14</f>
        <v>0</v>
      </c>
      <c r="DY12" s="155"/>
      <c r="DZ12" s="155">
        <f>DZ13+DZ14</f>
        <v>0</v>
      </c>
      <c r="EA12" s="155">
        <f>EA13+EA14</f>
        <v>0</v>
      </c>
      <c r="EB12" s="155"/>
      <c r="EC12" s="155">
        <f>EC13+EC14</f>
        <v>0</v>
      </c>
      <c r="ED12" s="155">
        <f>ED13+ED14</f>
        <v>0</v>
      </c>
      <c r="EE12" s="155">
        <f>EE13+EE14</f>
        <v>0</v>
      </c>
      <c r="EF12" s="155"/>
      <c r="EG12" s="155">
        <f>EG13+EG14</f>
        <v>0</v>
      </c>
      <c r="EH12" s="155">
        <f>EH13+EH14</f>
        <v>0</v>
      </c>
      <c r="EI12" s="155"/>
      <c r="EJ12" s="155">
        <f>EJ13+EJ14</f>
        <v>0</v>
      </c>
      <c r="EK12" s="155">
        <f>EK13+EK14</f>
        <v>0</v>
      </c>
      <c r="EL12" s="155"/>
      <c r="EM12" s="155">
        <f>EM13+EM14</f>
        <v>0</v>
      </c>
      <c r="EN12" s="155">
        <f>EN13+EN14</f>
        <v>0</v>
      </c>
      <c r="EO12" s="155"/>
      <c r="EP12" s="155">
        <f>EP13+EP14</f>
        <v>5784.32276</v>
      </c>
      <c r="EQ12" s="155">
        <f>EQ13+EQ14</f>
        <v>5784.32276</v>
      </c>
      <c r="ER12" s="155">
        <f>ER13+ER14</f>
        <v>5784.3225899999989</v>
      </c>
      <c r="ES12" s="155">
        <f>ER12/EQ12*100</f>
        <v>99.999997061021517</v>
      </c>
      <c r="ET12" s="155">
        <f>ET13+ET14</f>
        <v>5784.32276</v>
      </c>
      <c r="EU12" s="155">
        <f>EU13+EU14</f>
        <v>5784.3225899999989</v>
      </c>
      <c r="EV12" s="155">
        <f>EU12/ET12*100</f>
        <v>99.999997061021517</v>
      </c>
      <c r="EW12" s="155">
        <f>EW13+EW14</f>
        <v>0</v>
      </c>
      <c r="EX12" s="155">
        <f>EX13+EX14</f>
        <v>0</v>
      </c>
      <c r="EY12" s="155"/>
      <c r="EZ12" s="155">
        <f>EZ13+EZ14</f>
        <v>2056.5709400000001</v>
      </c>
      <c r="FA12" s="155">
        <f>FA13+FA14</f>
        <v>2056.5709400000001</v>
      </c>
      <c r="FB12" s="155">
        <f>FB13+FB14</f>
        <v>2056.5709400000001</v>
      </c>
      <c r="FC12" s="155"/>
      <c r="FD12" s="155">
        <f>FD13+FD14</f>
        <v>2015.4395199999999</v>
      </c>
      <c r="FE12" s="155">
        <f>FE13+FE14</f>
        <v>2015.4395199999999</v>
      </c>
      <c r="FF12" s="155">
        <f>FE12/FD12*100</f>
        <v>100</v>
      </c>
      <c r="FG12" s="155">
        <f>FG13+FG14</f>
        <v>41.131419999999999</v>
      </c>
      <c r="FH12" s="155">
        <f>FH13+FH14</f>
        <v>41.131419999999999</v>
      </c>
      <c r="FI12" s="155">
        <f>FH12/FG12*100</f>
        <v>100</v>
      </c>
      <c r="FJ12" s="155">
        <f>FJ13+FJ14</f>
        <v>204.16822999999999</v>
      </c>
      <c r="FK12" s="155">
        <f>FK13+FK14</f>
        <v>204.16823000000002</v>
      </c>
      <c r="FL12" s="155">
        <f>FL13+FL14</f>
        <v>204.16823000000002</v>
      </c>
      <c r="FM12" s="155">
        <f>FL12/FK12*100</f>
        <v>100</v>
      </c>
      <c r="FN12" s="155">
        <f>FN13+FN14</f>
        <v>201.10615000000001</v>
      </c>
      <c r="FO12" s="155">
        <f>FO13+FO14</f>
        <v>201.10615000000001</v>
      </c>
      <c r="FP12" s="155">
        <f>FO12/FN12*100</f>
        <v>100</v>
      </c>
      <c r="FQ12" s="155">
        <f>FQ13+FQ14</f>
        <v>3.0620799999999999</v>
      </c>
      <c r="FR12" s="155">
        <f>FR13+FR14</f>
        <v>3.0620799999999999</v>
      </c>
      <c r="FS12" s="155">
        <f>FR12/FQ12*100</f>
        <v>100</v>
      </c>
      <c r="FT12" s="155">
        <f>FT13+FT14</f>
        <v>0</v>
      </c>
      <c r="FU12" s="155">
        <f>FU13+FU14</f>
        <v>0</v>
      </c>
      <c r="FV12" s="155">
        <f>FV13+FV14</f>
        <v>0</v>
      </c>
      <c r="FW12" s="155"/>
      <c r="FX12" s="155">
        <f>FX13+FX14</f>
        <v>0</v>
      </c>
      <c r="FY12" s="155">
        <f>FY13+FY14</f>
        <v>0</v>
      </c>
      <c r="FZ12" s="155"/>
      <c r="GA12" s="155">
        <f>GA13+GA14</f>
        <v>0</v>
      </c>
      <c r="GB12" s="155">
        <f>GB13+GB14</f>
        <v>0</v>
      </c>
      <c r="GC12" s="155"/>
      <c r="GD12" s="155">
        <f>GD13+GD14</f>
        <v>0</v>
      </c>
      <c r="GE12" s="155">
        <f>GE13+GE14</f>
        <v>0</v>
      </c>
      <c r="GF12" s="155">
        <f>GF13+GF14</f>
        <v>0</v>
      </c>
      <c r="GG12" s="155"/>
      <c r="GH12" s="155">
        <f>GH13+GH14</f>
        <v>0</v>
      </c>
      <c r="GI12" s="155">
        <f>GI13+GI14</f>
        <v>0</v>
      </c>
      <c r="GJ12" s="155"/>
      <c r="GK12" s="155">
        <f>GK13+GK14</f>
        <v>0</v>
      </c>
      <c r="GL12" s="155">
        <f>GL13+GL14</f>
        <v>0</v>
      </c>
      <c r="GM12" s="155"/>
      <c r="GN12" s="155">
        <f>GN13+GN14</f>
        <v>11836.733380000001</v>
      </c>
      <c r="GO12" s="155">
        <f>GO13+GO14</f>
        <v>11836.73338</v>
      </c>
      <c r="GP12" s="155">
        <f>GP13+GP14</f>
        <v>11836.73338</v>
      </c>
      <c r="GQ12" s="155">
        <f>GP12/GN12*100</f>
        <v>99.999999999999986</v>
      </c>
      <c r="GR12" s="155">
        <f>GR13+GR14</f>
        <v>11718.366050000001</v>
      </c>
      <c r="GS12" s="155">
        <f>GS13+GS14</f>
        <v>11718.366050000001</v>
      </c>
      <c r="GT12" s="155">
        <f>GS12/GR12*100</f>
        <v>100</v>
      </c>
      <c r="GU12" s="155">
        <f>GU13+GU14</f>
        <v>118.36733</v>
      </c>
      <c r="GV12" s="155">
        <f>GV13+GV14</f>
        <v>118.36733</v>
      </c>
      <c r="GW12" s="155">
        <f>GV12/GU12*100</f>
        <v>100</v>
      </c>
      <c r="GX12" s="155">
        <f>GX13+GX14</f>
        <v>0</v>
      </c>
      <c r="GY12" s="155">
        <f>GY13+GY14</f>
        <v>0</v>
      </c>
      <c r="GZ12" s="155">
        <f>GZ13+GZ14</f>
        <v>0</v>
      </c>
      <c r="HA12" s="155"/>
      <c r="HB12" s="155">
        <f>HB13+HB14</f>
        <v>0</v>
      </c>
      <c r="HC12" s="155">
        <f>HC13+HC14</f>
        <v>0</v>
      </c>
      <c r="HD12" s="155"/>
      <c r="HE12" s="155">
        <f>HE13+HE14</f>
        <v>0</v>
      </c>
      <c r="HF12" s="155">
        <f>HF13+HF14</f>
        <v>0</v>
      </c>
      <c r="HG12" s="155"/>
      <c r="HH12" s="155">
        <f>HH13+HH14</f>
        <v>0</v>
      </c>
      <c r="HI12" s="155">
        <f>HI13+HI14</f>
        <v>0</v>
      </c>
      <c r="HJ12" s="155">
        <f>HJ13+HJ14</f>
        <v>0</v>
      </c>
      <c r="HK12" s="155"/>
      <c r="HL12" s="155">
        <f>HL13+HL14</f>
        <v>0</v>
      </c>
      <c r="HM12" s="155">
        <f>HM13+HM14</f>
        <v>0</v>
      </c>
      <c r="HN12" s="155"/>
      <c r="HO12" s="155">
        <f>HO13+HO14</f>
        <v>0</v>
      </c>
      <c r="HP12" s="155">
        <f>HP13+HP14</f>
        <v>0</v>
      </c>
      <c r="HQ12" s="155"/>
      <c r="HR12" s="155">
        <f>HR13+HR14</f>
        <v>0</v>
      </c>
      <c r="HS12" s="155">
        <f>HS13+HS14</f>
        <v>0</v>
      </c>
      <c r="HT12" s="155">
        <f>HT13+HT14</f>
        <v>0</v>
      </c>
      <c r="HU12" s="155"/>
      <c r="HV12" s="155">
        <f>HV13+HV14</f>
        <v>0</v>
      </c>
      <c r="HW12" s="155">
        <f>HW13+HW14</f>
        <v>0</v>
      </c>
      <c r="HX12" s="155"/>
      <c r="HY12" s="155">
        <f>HY13+HY14</f>
        <v>0</v>
      </c>
      <c r="HZ12" s="155">
        <f>HZ13+HZ14</f>
        <v>0</v>
      </c>
      <c r="IA12" s="155"/>
      <c r="IB12" s="155">
        <f>IB13+IB14</f>
        <v>2044.4898000000001</v>
      </c>
      <c r="IC12" s="155">
        <f>IC13+IC14</f>
        <v>2044.4897999999998</v>
      </c>
      <c r="ID12" s="155">
        <f>ID13+ID14</f>
        <v>2044.4897999999998</v>
      </c>
      <c r="IE12" s="155">
        <f t="shared" ref="IE12:IE13" si="55">ID12/IC12*100</f>
        <v>100</v>
      </c>
      <c r="IF12" s="155">
        <f>IF13+IF14</f>
        <v>2003.6</v>
      </c>
      <c r="IG12" s="155">
        <f>IG13+IG14</f>
        <v>2003.6</v>
      </c>
      <c r="IH12" s="155">
        <f t="shared" ref="IH12:IH13" si="56">IG12/IF12*100</f>
        <v>100</v>
      </c>
      <c r="II12" s="155">
        <f>II13+II14</f>
        <v>40.889800000000001</v>
      </c>
      <c r="IJ12" s="155">
        <f>IJ13+IJ14</f>
        <v>40.889800000000001</v>
      </c>
      <c r="IK12" s="155">
        <f t="shared" ref="IK12:IK13" si="57">IJ12/II12*100</f>
        <v>100</v>
      </c>
      <c r="IL12" s="155">
        <f>IL13+IL14</f>
        <v>414.28570999999999</v>
      </c>
      <c r="IM12" s="155">
        <f>IM13+IM14</f>
        <v>414.28570999999999</v>
      </c>
      <c r="IN12" s="155">
        <f>IN13+IN14</f>
        <v>414.28570999999999</v>
      </c>
      <c r="IO12" s="155">
        <f t="shared" ref="IO12:IO13" si="58">IN12/IM12*100</f>
        <v>100</v>
      </c>
      <c r="IP12" s="155">
        <f>IP13+IP14</f>
        <v>406</v>
      </c>
      <c r="IQ12" s="155">
        <f>IQ13+IQ14</f>
        <v>406</v>
      </c>
      <c r="IR12" s="155">
        <f t="shared" ref="IR12:IR13" si="59">IQ12/IP12*100</f>
        <v>100</v>
      </c>
      <c r="IS12" s="155">
        <f>IS13+IS14</f>
        <v>8.2857099999999999</v>
      </c>
      <c r="IT12" s="155">
        <f>IT13+IT14</f>
        <v>8.2857099999999999</v>
      </c>
      <c r="IU12" s="155">
        <f t="shared" ref="IU12:IU13" si="60">IT12/IS12*100</f>
        <v>100</v>
      </c>
      <c r="IV12" s="155">
        <f>IV13+IV14</f>
        <v>9590.6221999999998</v>
      </c>
      <c r="IW12" s="155">
        <f>IW13+IW14</f>
        <v>9590.6221999999998</v>
      </c>
      <c r="IX12" s="155">
        <f>IX13+IX14</f>
        <v>9590.6221999999998</v>
      </c>
      <c r="IY12" s="155">
        <f t="shared" ref="IY12:IY13" si="61">IX12/IW12*100</f>
        <v>100</v>
      </c>
      <c r="IZ12" s="155">
        <f>IZ13+IZ14</f>
        <v>9398.8097600000001</v>
      </c>
      <c r="JA12" s="155">
        <f>JA13+JA14</f>
        <v>9398.8097600000001</v>
      </c>
      <c r="JB12" s="155">
        <f t="shared" ref="JB12:JB13" si="62">JA12/IZ12*100</f>
        <v>100</v>
      </c>
      <c r="JC12" s="155">
        <f>JC13+JC14</f>
        <v>191.81244000000001</v>
      </c>
      <c r="JD12" s="155">
        <f>JD13+JD14</f>
        <v>191.81244000000001</v>
      </c>
      <c r="JE12" s="155">
        <f t="shared" ref="JE12:JE13" si="63">JD12/JC12*100</f>
        <v>100</v>
      </c>
      <c r="JF12" s="155">
        <f>JF13+JF14</f>
        <v>0</v>
      </c>
      <c r="JG12" s="155">
        <f>JG13+JG14</f>
        <v>0</v>
      </c>
      <c r="JH12" s="155">
        <f>JH13+JH14</f>
        <v>0</v>
      </c>
      <c r="JI12" s="155"/>
      <c r="JJ12" s="155">
        <f>JJ13+JJ14</f>
        <v>0</v>
      </c>
      <c r="JK12" s="155">
        <f>JK13+JK14</f>
        <v>0</v>
      </c>
      <c r="JL12" s="155"/>
      <c r="JM12" s="155">
        <f>JM13+JM14</f>
        <v>0</v>
      </c>
      <c r="JN12" s="155">
        <f>JN13+JN14</f>
        <v>0</v>
      </c>
      <c r="JO12" s="155"/>
      <c r="JP12" s="155">
        <f>JP13+JP14</f>
        <v>0</v>
      </c>
      <c r="JQ12" s="155">
        <f>JQ13+JQ14</f>
        <v>0</v>
      </c>
      <c r="JR12" s="155"/>
      <c r="JS12" s="155">
        <f>JS13+JS14</f>
        <v>259.55862000000002</v>
      </c>
      <c r="JT12" s="155">
        <f>JT13+JT14</f>
        <v>259.55862000000002</v>
      </c>
      <c r="JU12" s="155">
        <f t="shared" ref="JU12" si="64">JT12/JS12*100</f>
        <v>100</v>
      </c>
      <c r="JV12" s="155">
        <f>JV13+JV14</f>
        <v>1681.3458599999999</v>
      </c>
      <c r="JW12" s="155">
        <f>JW13+JW14</f>
        <v>1681.3458599999999</v>
      </c>
      <c r="JX12" s="155">
        <f t="shared" ref="JX12" si="65">JW12/JV12*100</f>
        <v>100</v>
      </c>
      <c r="JY12" s="155">
        <f>JY13+JY14</f>
        <v>0</v>
      </c>
      <c r="JZ12" s="155">
        <f>JZ13+JZ14</f>
        <v>0</v>
      </c>
      <c r="KA12" s="155" t="e">
        <f t="shared" ref="KA12" si="66">JZ12/JY12*100</f>
        <v>#DIV/0!</v>
      </c>
      <c r="KB12" s="155">
        <f>KB13+KB14</f>
        <v>0</v>
      </c>
      <c r="KC12" s="155">
        <f>KC13+KC14</f>
        <v>0</v>
      </c>
      <c r="KD12" s="155" t="e">
        <f t="shared" ref="KD12" si="67">KC12/KB12*100</f>
        <v>#DIV/0!</v>
      </c>
      <c r="KE12" s="155">
        <f>KE13+KE14</f>
        <v>0</v>
      </c>
      <c r="KF12" s="155">
        <f>KF13+KF14</f>
        <v>0</v>
      </c>
      <c r="KG12" s="155" t="e">
        <f t="shared" ref="KG12" si="68">KF12/KE12*100</f>
        <v>#DIV/0!</v>
      </c>
      <c r="KH12" s="155">
        <f>KH13+KH14</f>
        <v>0</v>
      </c>
      <c r="KI12" s="155">
        <f>KI13+KI14</f>
        <v>0</v>
      </c>
      <c r="KJ12" s="155" t="e">
        <f t="shared" ref="KJ12" si="69">KI12/KH12*100</f>
        <v>#DIV/0!</v>
      </c>
      <c r="KK12" s="155">
        <f>KK13+KK14</f>
        <v>0</v>
      </c>
      <c r="KL12" s="155">
        <f>KL13+KL14</f>
        <v>0</v>
      </c>
      <c r="KM12" s="155" t="e">
        <f t="shared" ref="KM12" si="70">KL12/KK12*100</f>
        <v>#DIV/0!</v>
      </c>
      <c r="KN12" s="155">
        <f>KN13+KN14</f>
        <v>0</v>
      </c>
      <c r="KO12" s="155">
        <f>KO13+KO14</f>
        <v>0</v>
      </c>
      <c r="KP12" s="155" t="e">
        <f t="shared" ref="KP12" si="71">KO12/KN12*100</f>
        <v>#DIV/0!</v>
      </c>
      <c r="KQ12" s="155">
        <f>KQ13+KQ14</f>
        <v>0</v>
      </c>
      <c r="KR12" s="155">
        <f>KR13+KR14</f>
        <v>0</v>
      </c>
      <c r="KS12" s="155" t="e">
        <f t="shared" ref="KS12" si="72">KR12/KQ12*100</f>
        <v>#DIV/0!</v>
      </c>
      <c r="KT12" s="155">
        <f>KT13+KT14</f>
        <v>20258.193460000002</v>
      </c>
      <c r="KU12" s="155">
        <f>KU13+KU14</f>
        <v>20258.193460000002</v>
      </c>
      <c r="KV12" s="155">
        <f t="shared" ref="KV12" si="73">KU12/KT12*100</f>
        <v>100</v>
      </c>
      <c r="KW12" s="155">
        <f>KW13+KW14</f>
        <v>0</v>
      </c>
      <c r="KX12" s="155">
        <f>KX13+KX14</f>
        <v>0</v>
      </c>
      <c r="KY12" s="155" t="e">
        <f t="shared" ref="KY12" si="74">KX12/KW12*100</f>
        <v>#DIV/0!</v>
      </c>
      <c r="KZ12" s="155">
        <f>KZ13+KZ14</f>
        <v>0</v>
      </c>
      <c r="LA12" s="155">
        <f>LA13+LA14</f>
        <v>0</v>
      </c>
      <c r="LB12" s="155" t="e">
        <f t="shared" ref="LB12" si="75">LA12/KZ12*100</f>
        <v>#DIV/0!</v>
      </c>
      <c r="LC12" s="155">
        <f>LC13+LC14</f>
        <v>0</v>
      </c>
      <c r="LD12" s="155">
        <f>LD13+LD14</f>
        <v>0</v>
      </c>
      <c r="LE12" s="155" t="e">
        <f t="shared" ref="LE12" si="76">LD12/LC12*100</f>
        <v>#DIV/0!</v>
      </c>
      <c r="LF12" s="155">
        <f>LF13+LF14</f>
        <v>0</v>
      </c>
      <c r="LG12" s="155">
        <f>LG13+LG14</f>
        <v>0</v>
      </c>
      <c r="LH12" s="155" t="e">
        <f t="shared" ref="LH12" si="77">LG12/LF12*100</f>
        <v>#DIV/0!</v>
      </c>
      <c r="LI12" s="155">
        <f>LI13+LI14</f>
        <v>0</v>
      </c>
      <c r="LJ12" s="155">
        <f>LJ13+LJ14</f>
        <v>0</v>
      </c>
      <c r="LK12" s="155" t="e">
        <f t="shared" ref="LK12" si="78">LJ12/LI12*100</f>
        <v>#DIV/0!</v>
      </c>
      <c r="LL12" s="155">
        <f>LL13+LL14</f>
        <v>0</v>
      </c>
      <c r="LM12" s="155">
        <f>LM13+LM14</f>
        <v>0</v>
      </c>
      <c r="LN12" s="155" t="e">
        <f t="shared" ref="LN12" si="79">LM12/LL12*100</f>
        <v>#DIV/0!</v>
      </c>
      <c r="LO12" s="155">
        <f>LO13+LO14</f>
        <v>0</v>
      </c>
      <c r="LP12" s="155">
        <f>LP13+LP14</f>
        <v>0</v>
      </c>
      <c r="LQ12" s="155">
        <f>LQ13+LQ14</f>
        <v>0</v>
      </c>
      <c r="LR12" s="155"/>
      <c r="LS12" s="155">
        <f>LS13+LS14</f>
        <v>0</v>
      </c>
      <c r="LT12" s="155">
        <f>LT13+LT14</f>
        <v>0</v>
      </c>
      <c r="LU12" s="155"/>
      <c r="LV12" s="155">
        <f>LV13+LV14</f>
        <v>0</v>
      </c>
      <c r="LW12" s="155">
        <f>LW13+LW14</f>
        <v>0</v>
      </c>
      <c r="LX12" s="155"/>
      <c r="LY12" s="155">
        <f>LY13+LY14</f>
        <v>0</v>
      </c>
      <c r="LZ12" s="155">
        <f>LZ13+LZ14</f>
        <v>0</v>
      </c>
      <c r="MA12" s="155" t="e">
        <f t="shared" ref="MA12" si="80">LZ12/LY12*100</f>
        <v>#DIV/0!</v>
      </c>
      <c r="MB12" s="155">
        <f>MB13+MB14</f>
        <v>0</v>
      </c>
      <c r="MC12" s="155">
        <f>MC13+MC14</f>
        <v>0</v>
      </c>
      <c r="MD12" s="155" t="e">
        <f t="shared" ref="MD12" si="81">MC12/MB12*100</f>
        <v>#DIV/0!</v>
      </c>
      <c r="ME12" s="34">
        <f>ME13+ME14</f>
        <v>0</v>
      </c>
      <c r="MF12" s="34">
        <f>MF13+MF14</f>
        <v>0</v>
      </c>
      <c r="MG12" s="63" t="e">
        <f t="shared" ref="MG12" si="82">MF12/ME12*100</f>
        <v>#DIV/0!</v>
      </c>
      <c r="MH12" s="108"/>
      <c r="MI12" s="108"/>
      <c r="MK12" s="34"/>
      <c r="ML12" s="34"/>
      <c r="MM12" s="63"/>
      <c r="MN12" s="35"/>
      <c r="MO12" s="92"/>
      <c r="MP12" s="8"/>
      <c r="MQ12" s="92"/>
      <c r="MR12" s="109"/>
      <c r="MV12" s="92">
        <v>53144984.789999999</v>
      </c>
    </row>
    <row r="13" spans="1:360" ht="18" customHeight="1">
      <c r="A13" s="36" t="s">
        <v>128</v>
      </c>
      <c r="B13" s="110">
        <f>I13+S13+V13+Y13+AI13+AS13+BC13+BM13+BW13+CF13+CO13+CY13+DI13+DS13+EC13+EP13+F13+EZ13+FJ13+FT13+GD13+GN13+GX13+HH13+HR13+IB13+IL13+IV13+JF13+JP13+EM13+JS13+JV13+JY13+KB13+KE13+KH13+KK13+KN13+KQ13+KT13+KW13+KZ13+LC13+LF13+LI13+LL13+LO13+LY13+MB13+ME13</f>
        <v>115935.15917</v>
      </c>
      <c r="C13" s="110">
        <f>K13+T13+W13+AA13+AK13+AU13+BE13+BO13+BX13+CG13+CQ13+DA13+DK13+DU13+EE13+ER13+G13+FB13+FL13+FV13+GF13+GP13+GZ13+HJ13+HT13+ID13+IN13+IX13+JH13+JQ13+EN13+JT13+JW13+JZ13+KC13+KF13+KI13+KL13+KO13+KR13+KU13+KX13+LA13+LD13+LG13+LJ13+LM13+LQ13+LZ13+MC13+MF13</f>
        <v>115382.95371</v>
      </c>
      <c r="D13" s="110">
        <f>C13/B13*100</f>
        <v>99.523694568624961</v>
      </c>
      <c r="E13" s="110">
        <f t="shared" si="2"/>
        <v>7.2759576141834259E-12</v>
      </c>
      <c r="F13" s="153">
        <v>7456.6</v>
      </c>
      <c r="G13" s="153">
        <v>7456.6</v>
      </c>
      <c r="H13" s="110">
        <f>G13/F13*100</f>
        <v>100</v>
      </c>
      <c r="I13" s="110">
        <v>769.26135999999997</v>
      </c>
      <c r="J13" s="110">
        <f>M13+P13</f>
        <v>769.26135999999997</v>
      </c>
      <c r="K13" s="110">
        <v>769.26135999999997</v>
      </c>
      <c r="L13" s="110">
        <f>K13/J13*100</f>
        <v>100</v>
      </c>
      <c r="M13" s="110">
        <v>761.56875000000002</v>
      </c>
      <c r="N13" s="110">
        <v>761.56875000000002</v>
      </c>
      <c r="O13" s="110">
        <f>N13/M13*100</f>
        <v>100</v>
      </c>
      <c r="P13" s="110">
        <v>7.6926100000000002</v>
      </c>
      <c r="Q13" s="110">
        <v>7.6926100000000002</v>
      </c>
      <c r="R13" s="110">
        <f>Q13/P13*100</f>
        <v>100</v>
      </c>
      <c r="S13" s="110">
        <v>766.2</v>
      </c>
      <c r="T13" s="110">
        <v>766.2</v>
      </c>
      <c r="U13" s="110">
        <f>T13/S13*100</f>
        <v>100</v>
      </c>
      <c r="V13" s="110"/>
      <c r="W13" s="110"/>
      <c r="X13" s="110" t="e">
        <f>W13/V13*100</f>
        <v>#DIV/0!</v>
      </c>
      <c r="Y13" s="110">
        <v>3090.402</v>
      </c>
      <c r="Z13" s="110">
        <v>3090.402</v>
      </c>
      <c r="AA13" s="110">
        <f>AD13+AG13</f>
        <v>3090.402</v>
      </c>
      <c r="AB13" s="110">
        <f>AA13/Z13*100</f>
        <v>100</v>
      </c>
      <c r="AC13" s="110">
        <v>1949.27531</v>
      </c>
      <c r="AD13" s="110">
        <v>1949.27531</v>
      </c>
      <c r="AE13" s="110">
        <f>AD13/AC13*100</f>
        <v>100</v>
      </c>
      <c r="AF13" s="110">
        <v>1141.1266900000001</v>
      </c>
      <c r="AG13" s="110">
        <v>1141.1266900000001</v>
      </c>
      <c r="AH13" s="110">
        <f>AG13/AF13*100</f>
        <v>100</v>
      </c>
      <c r="AI13" s="110"/>
      <c r="AJ13" s="110">
        <f>AM13+AP13</f>
        <v>0</v>
      </c>
      <c r="AK13" s="110">
        <f>AN13+AQ13</f>
        <v>0</v>
      </c>
      <c r="AL13" s="110"/>
      <c r="AM13" s="110"/>
      <c r="AN13" s="110"/>
      <c r="AO13" s="110"/>
      <c r="AP13" s="110"/>
      <c r="AQ13" s="110"/>
      <c r="AR13" s="110"/>
      <c r="AS13" s="110">
        <v>2195.1263399999998</v>
      </c>
      <c r="AT13" s="110">
        <f>AW13+AZ13</f>
        <v>2195.1263399999998</v>
      </c>
      <c r="AU13" s="110">
        <f>AX13+BA13</f>
        <v>2195.1263399999998</v>
      </c>
      <c r="AV13" s="110"/>
      <c r="AW13" s="110">
        <v>2151.22381</v>
      </c>
      <c r="AX13" s="110">
        <v>2151.22381</v>
      </c>
      <c r="AY13" s="110">
        <f>AX13/AW13*100</f>
        <v>100</v>
      </c>
      <c r="AZ13" s="110">
        <v>43.902529999999999</v>
      </c>
      <c r="BA13" s="110">
        <v>43.902529999999999</v>
      </c>
      <c r="BB13" s="110">
        <f>BA13/AZ13*100</f>
        <v>100</v>
      </c>
      <c r="BC13" s="110"/>
      <c r="BD13" s="110">
        <f>BG13+BJ13</f>
        <v>0</v>
      </c>
      <c r="BE13" s="110">
        <f>BH13+BK13</f>
        <v>0</v>
      </c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>
        <f t="shared" ref="BW13:BX13" si="83">BZ13+CC13</f>
        <v>0</v>
      </c>
      <c r="BX13" s="110">
        <f t="shared" si="83"/>
        <v>0</v>
      </c>
      <c r="BY13" s="110"/>
      <c r="BZ13" s="110"/>
      <c r="CA13" s="110"/>
      <c r="CB13" s="110"/>
      <c r="CC13" s="110"/>
      <c r="CD13" s="110"/>
      <c r="CE13" s="110"/>
      <c r="CF13" s="110">
        <f>CI13+CL13</f>
        <v>54701.25675</v>
      </c>
      <c r="CG13" s="110">
        <f>CJ13+CM13</f>
        <v>54149.051289999996</v>
      </c>
      <c r="CH13" s="110">
        <f>CG13/CF13*100</f>
        <v>98.990506813172985</v>
      </c>
      <c r="CI13" s="110">
        <v>53607.231939999998</v>
      </c>
      <c r="CJ13" s="110">
        <v>53066.062639999996</v>
      </c>
      <c r="CK13" s="110">
        <f>CJ13/CI13*100</f>
        <v>98.990491990696881</v>
      </c>
      <c r="CL13" s="110">
        <v>1094.0248100000001</v>
      </c>
      <c r="CM13" s="110">
        <v>1082.98865</v>
      </c>
      <c r="CN13" s="110">
        <f>CM13/CL13*100</f>
        <v>98.991233114722505</v>
      </c>
      <c r="CO13" s="110"/>
      <c r="CP13" s="110">
        <f>CS13+CV13</f>
        <v>0</v>
      </c>
      <c r="CQ13" s="110">
        <f>CT13+CW13</f>
        <v>0</v>
      </c>
      <c r="CR13" s="110"/>
      <c r="CS13" s="110"/>
      <c r="CT13" s="110"/>
      <c r="CU13" s="110"/>
      <c r="CV13" s="110"/>
      <c r="CW13" s="110"/>
      <c r="CX13" s="110"/>
      <c r="CY13" s="110"/>
      <c r="CZ13" s="110">
        <f>DC13+DF13</f>
        <v>0</v>
      </c>
      <c r="DA13" s="110">
        <f>DD13+DG13</f>
        <v>0</v>
      </c>
      <c r="DB13" s="110" t="e">
        <f>DA13/CZ13*100</f>
        <v>#DIV/0!</v>
      </c>
      <c r="DC13" s="110"/>
      <c r="DD13" s="110"/>
      <c r="DE13" s="110"/>
      <c r="DF13" s="110"/>
      <c r="DG13" s="110"/>
      <c r="DH13" s="110"/>
      <c r="DI13" s="110"/>
      <c r="DJ13" s="110">
        <f>DM13+DP13</f>
        <v>0</v>
      </c>
      <c r="DK13" s="110">
        <f>DN13+DQ13</f>
        <v>0</v>
      </c>
      <c r="DL13" s="110"/>
      <c r="DM13" s="110"/>
      <c r="DN13" s="110"/>
      <c r="DO13" s="110"/>
      <c r="DP13" s="110"/>
      <c r="DQ13" s="110"/>
      <c r="DR13" s="110"/>
      <c r="DS13" s="110"/>
      <c r="DT13" s="110">
        <f>DW13+DZ13</f>
        <v>0</v>
      </c>
      <c r="DU13" s="110">
        <f>DX13+EA13</f>
        <v>0</v>
      </c>
      <c r="DV13" s="110"/>
      <c r="DW13" s="110"/>
      <c r="DX13" s="110"/>
      <c r="DY13" s="110"/>
      <c r="DZ13" s="110"/>
      <c r="EA13" s="110"/>
      <c r="EB13" s="110"/>
      <c r="EC13" s="110"/>
      <c r="ED13" s="110">
        <f>EG13+EJ13</f>
        <v>0</v>
      </c>
      <c r="EE13" s="110">
        <f>EH13+EK13</f>
        <v>0</v>
      </c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>
        <v>551.24900000000002</v>
      </c>
      <c r="EQ13" s="110">
        <f>ET13+EW13</f>
        <v>551.24900000000002</v>
      </c>
      <c r="ER13" s="110">
        <f>EU13+EX13</f>
        <v>551.24900000000002</v>
      </c>
      <c r="ES13" s="110"/>
      <c r="ET13" s="110">
        <v>551.24900000000002</v>
      </c>
      <c r="EU13" s="110">
        <v>551.24900000000002</v>
      </c>
      <c r="EV13" s="110"/>
      <c r="EW13" s="110"/>
      <c r="EX13" s="110"/>
      <c r="EY13" s="110"/>
      <c r="EZ13" s="110">
        <v>2056.5709400000001</v>
      </c>
      <c r="FA13" s="110">
        <f>FD13+FG13</f>
        <v>2056.5709400000001</v>
      </c>
      <c r="FB13" s="110">
        <f>FE13+FH13</f>
        <v>2056.5709400000001</v>
      </c>
      <c r="FC13" s="110"/>
      <c r="FD13" s="110">
        <v>2015.4395199999999</v>
      </c>
      <c r="FE13" s="110">
        <v>2015.4395199999999</v>
      </c>
      <c r="FF13" s="110">
        <f>FE13/FD13*100</f>
        <v>100</v>
      </c>
      <c r="FG13" s="110">
        <v>41.131419999999999</v>
      </c>
      <c r="FH13" s="110">
        <v>41.131419999999999</v>
      </c>
      <c r="FI13" s="110">
        <f>FH13/FG13*100</f>
        <v>100</v>
      </c>
      <c r="FJ13" s="156">
        <f>102.04081+102.12742</f>
        <v>204.16822999999999</v>
      </c>
      <c r="FK13" s="110">
        <f>FN13+FQ13</f>
        <v>204.16823000000002</v>
      </c>
      <c r="FL13" s="110">
        <f>FO13+FR13</f>
        <v>204.16823000000002</v>
      </c>
      <c r="FM13" s="110">
        <f>FL13/FK13*100</f>
        <v>100</v>
      </c>
      <c r="FN13" s="110">
        <v>201.10615000000001</v>
      </c>
      <c r="FO13" s="110">
        <v>201.10615000000001</v>
      </c>
      <c r="FP13" s="110">
        <f>FO13/FN13*100</f>
        <v>100</v>
      </c>
      <c r="FQ13" s="110">
        <v>3.0620799999999999</v>
      </c>
      <c r="FR13" s="110">
        <v>3.0620799999999999</v>
      </c>
      <c r="FS13" s="110">
        <f>FR13/FQ13*100</f>
        <v>100</v>
      </c>
      <c r="FT13" s="110"/>
      <c r="FU13" s="110">
        <f>FX13+GA13</f>
        <v>0</v>
      </c>
      <c r="FV13" s="110">
        <f>FY13+GB13</f>
        <v>0</v>
      </c>
      <c r="FW13" s="110"/>
      <c r="FX13" s="110"/>
      <c r="FY13" s="110"/>
      <c r="FZ13" s="110"/>
      <c r="GA13" s="110"/>
      <c r="GB13" s="110"/>
      <c r="GC13" s="110"/>
      <c r="GD13" s="110"/>
      <c r="GE13" s="110">
        <f>GH13+GK13</f>
        <v>0</v>
      </c>
      <c r="GF13" s="110">
        <f>GI13+GL13</f>
        <v>0</v>
      </c>
      <c r="GG13" s="110"/>
      <c r="GH13" s="110"/>
      <c r="GI13" s="110"/>
      <c r="GJ13" s="110"/>
      <c r="GK13" s="110"/>
      <c r="GL13" s="110"/>
      <c r="GM13" s="110"/>
      <c r="GN13" s="110">
        <v>11836.733380000001</v>
      </c>
      <c r="GO13" s="110">
        <f>GR13+GU13</f>
        <v>11836.73338</v>
      </c>
      <c r="GP13" s="110">
        <f>GS13+GV13</f>
        <v>11836.73338</v>
      </c>
      <c r="GQ13" s="110">
        <f>GP13/GN13*100</f>
        <v>99.999999999999986</v>
      </c>
      <c r="GR13" s="110">
        <v>11718.366050000001</v>
      </c>
      <c r="GS13" s="110">
        <v>11718.366050000001</v>
      </c>
      <c r="GT13" s="157">
        <f>GS13/GR13*100</f>
        <v>100</v>
      </c>
      <c r="GU13" s="110">
        <v>118.36733</v>
      </c>
      <c r="GV13" s="110">
        <v>118.36733</v>
      </c>
      <c r="GW13" s="157">
        <f>GV13/GU13*100</f>
        <v>100</v>
      </c>
      <c r="GX13" s="110"/>
      <c r="GY13" s="110">
        <f>HB13+HE13</f>
        <v>0</v>
      </c>
      <c r="GZ13" s="110">
        <f>HC13+HF13</f>
        <v>0</v>
      </c>
      <c r="HA13" s="110"/>
      <c r="HB13" s="110"/>
      <c r="HC13" s="110"/>
      <c r="HD13" s="110"/>
      <c r="HE13" s="110"/>
      <c r="HF13" s="110"/>
      <c r="HG13" s="110"/>
      <c r="HH13" s="110"/>
      <c r="HI13" s="110">
        <f>HL13+HO13</f>
        <v>0</v>
      </c>
      <c r="HJ13" s="110">
        <f>HM13+HP13</f>
        <v>0</v>
      </c>
      <c r="HK13" s="110"/>
      <c r="HL13" s="110"/>
      <c r="HM13" s="110"/>
      <c r="HN13" s="110"/>
      <c r="HO13" s="110"/>
      <c r="HP13" s="110"/>
      <c r="HQ13" s="110"/>
      <c r="HR13" s="110"/>
      <c r="HS13" s="110">
        <f>HV13+HY13</f>
        <v>0</v>
      </c>
      <c r="HT13" s="110">
        <f>HW13+HZ13</f>
        <v>0</v>
      </c>
      <c r="HU13" s="110"/>
      <c r="HV13" s="110"/>
      <c r="HW13" s="110"/>
      <c r="HX13" s="110"/>
      <c r="HY13" s="110"/>
      <c r="HZ13" s="110"/>
      <c r="IA13" s="110"/>
      <c r="IB13" s="110">
        <v>2044.4898000000001</v>
      </c>
      <c r="IC13" s="110">
        <f>IF13+II13</f>
        <v>2044.4897999999998</v>
      </c>
      <c r="ID13" s="110">
        <f>IG13+IJ13</f>
        <v>2044.4897999999998</v>
      </c>
      <c r="IE13" s="110">
        <f t="shared" si="55"/>
        <v>100</v>
      </c>
      <c r="IF13" s="110">
        <v>2003.6</v>
      </c>
      <c r="IG13" s="110">
        <v>2003.6</v>
      </c>
      <c r="IH13" s="110">
        <f t="shared" si="56"/>
        <v>100</v>
      </c>
      <c r="II13" s="110">
        <v>40.889800000000001</v>
      </c>
      <c r="IJ13" s="110">
        <v>40.889800000000001</v>
      </c>
      <c r="IK13" s="110">
        <f t="shared" si="57"/>
        <v>100</v>
      </c>
      <c r="IL13" s="110">
        <v>414.28570999999999</v>
      </c>
      <c r="IM13" s="110">
        <f>IP13+IS13</f>
        <v>414.28570999999999</v>
      </c>
      <c r="IN13" s="110">
        <f>IQ13+IT13</f>
        <v>414.28570999999999</v>
      </c>
      <c r="IO13" s="110">
        <f t="shared" si="58"/>
        <v>100</v>
      </c>
      <c r="IP13" s="110">
        <v>406</v>
      </c>
      <c r="IQ13" s="110">
        <v>406</v>
      </c>
      <c r="IR13" s="110">
        <f t="shared" si="59"/>
        <v>100</v>
      </c>
      <c r="IS13" s="110">
        <v>8.2857099999999999</v>
      </c>
      <c r="IT13" s="110">
        <v>8.2857099999999999</v>
      </c>
      <c r="IU13" s="110">
        <f t="shared" si="60"/>
        <v>100</v>
      </c>
      <c r="IV13" s="110">
        <v>9590.6221999999998</v>
      </c>
      <c r="IW13" s="110">
        <f>IZ13+JC13</f>
        <v>9590.6221999999998</v>
      </c>
      <c r="IX13" s="110">
        <f>JA13+JD13</f>
        <v>9590.6221999999998</v>
      </c>
      <c r="IY13" s="110">
        <f t="shared" si="61"/>
        <v>100</v>
      </c>
      <c r="IZ13" s="110">
        <v>9398.8097600000001</v>
      </c>
      <c r="JA13" s="110">
        <v>9398.8097600000001</v>
      </c>
      <c r="JB13" s="110">
        <f t="shared" si="62"/>
        <v>100</v>
      </c>
      <c r="JC13" s="110">
        <v>191.81244000000001</v>
      </c>
      <c r="JD13" s="110">
        <v>191.81244000000001</v>
      </c>
      <c r="JE13" s="110">
        <f t="shared" si="63"/>
        <v>100</v>
      </c>
      <c r="JF13" s="110"/>
      <c r="JG13" s="110">
        <f>JJ13+JM13</f>
        <v>0</v>
      </c>
      <c r="JH13" s="110">
        <f>JK13+JN13</f>
        <v>0</v>
      </c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>
        <v>20258.193460000002</v>
      </c>
      <c r="KU13" s="110">
        <v>20258.193460000002</v>
      </c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>
        <f>LS13+LV13</f>
        <v>0</v>
      </c>
      <c r="LQ13" s="110">
        <f>LT13+LW13</f>
        <v>0</v>
      </c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4"/>
      <c r="MG13" s="5"/>
      <c r="MH13" s="37"/>
      <c r="MI13" s="37"/>
      <c r="MJ13" s="38"/>
      <c r="MK13" s="4"/>
      <c r="ML13" s="4"/>
      <c r="MM13" s="5"/>
      <c r="MN13" s="39"/>
      <c r="MO13" s="40"/>
      <c r="MP13" s="41"/>
      <c r="MQ13" s="10"/>
      <c r="MR13" s="42"/>
      <c r="MV13" s="92">
        <v>23905786.77</v>
      </c>
    </row>
    <row r="14" spans="1:360" s="65" customFormat="1" ht="18">
      <c r="A14" s="62" t="s">
        <v>159</v>
      </c>
      <c r="B14" s="155">
        <f>SUM(B15:B22)</f>
        <v>13956.625</v>
      </c>
      <c r="C14" s="155">
        <f>SUM(C15:C22)</f>
        <v>13956.624830000001</v>
      </c>
      <c r="D14" s="155">
        <f t="shared" ref="D14:D22" si="84">C14/B14*100</f>
        <v>99.999998781940477</v>
      </c>
      <c r="E14" s="155">
        <f t="shared" si="2"/>
        <v>-1.1368683772161603E-12</v>
      </c>
      <c r="F14" s="155">
        <f>SUM(F15:F22)</f>
        <v>0</v>
      </c>
      <c r="G14" s="155">
        <f>SUM(G15:G22)</f>
        <v>0</v>
      </c>
      <c r="H14" s="155"/>
      <c r="I14" s="155">
        <f>SUM(I15:I22)</f>
        <v>0</v>
      </c>
      <c r="J14" s="155">
        <f>SUM(J15:J22)</f>
        <v>0</v>
      </c>
      <c r="K14" s="155">
        <f>SUM(K15:K22)</f>
        <v>0</v>
      </c>
      <c r="L14" s="155"/>
      <c r="M14" s="155">
        <f>SUM(M15:M22)</f>
        <v>0</v>
      </c>
      <c r="N14" s="155">
        <f>SUM(N15:N22)</f>
        <v>0</v>
      </c>
      <c r="O14" s="155"/>
      <c r="P14" s="155">
        <f>SUM(P15:P22)</f>
        <v>0</v>
      </c>
      <c r="Q14" s="155">
        <f>SUM(Q15:Q22)</f>
        <v>0</v>
      </c>
      <c r="R14" s="155"/>
      <c r="S14" s="155">
        <f>SUM(S15:S22)</f>
        <v>0</v>
      </c>
      <c r="T14" s="155">
        <f>SUM(T15:T22)</f>
        <v>0</v>
      </c>
      <c r="U14" s="155"/>
      <c r="V14" s="155">
        <f>SUM(V15:V22)</f>
        <v>0</v>
      </c>
      <c r="W14" s="155">
        <f>SUM(W15:W22)</f>
        <v>0</v>
      </c>
      <c r="X14" s="155"/>
      <c r="Y14" s="155">
        <f>SUM(Y15:Y22)</f>
        <v>0</v>
      </c>
      <c r="Z14" s="155">
        <f>SUM(Z15:Z22)</f>
        <v>0</v>
      </c>
      <c r="AA14" s="155">
        <f>SUM(AA15:AA22)</f>
        <v>0</v>
      </c>
      <c r="AB14" s="155"/>
      <c r="AC14" s="155">
        <f>SUM(AC15:AC22)</f>
        <v>0</v>
      </c>
      <c r="AD14" s="155">
        <f>SUM(AD15:AD22)</f>
        <v>0</v>
      </c>
      <c r="AE14" s="155"/>
      <c r="AF14" s="155">
        <f>SUM(AF15:AF22)</f>
        <v>0</v>
      </c>
      <c r="AG14" s="155">
        <f>SUM(AG15:AG22)</f>
        <v>0</v>
      </c>
      <c r="AH14" s="155"/>
      <c r="AI14" s="155">
        <f>SUM(AI15:AI22)</f>
        <v>0</v>
      </c>
      <c r="AJ14" s="155">
        <f>SUM(AJ15:AJ22)</f>
        <v>0</v>
      </c>
      <c r="AK14" s="155">
        <f>SUM(AK15:AK22)</f>
        <v>0</v>
      </c>
      <c r="AL14" s="155"/>
      <c r="AM14" s="155">
        <f>SUM(AM15:AM22)</f>
        <v>0</v>
      </c>
      <c r="AN14" s="155">
        <f>SUM(AN15:AN22)</f>
        <v>0</v>
      </c>
      <c r="AO14" s="155"/>
      <c r="AP14" s="155">
        <f>SUM(AP15:AP22)</f>
        <v>0</v>
      </c>
      <c r="AQ14" s="155">
        <f>SUM(AQ15:AQ22)</f>
        <v>0</v>
      </c>
      <c r="AR14" s="155"/>
      <c r="AS14" s="155">
        <f>SUM(AS15:AS22)</f>
        <v>0</v>
      </c>
      <c r="AT14" s="155">
        <f>SUM(AT15:AT22)</f>
        <v>0</v>
      </c>
      <c r="AU14" s="155">
        <f>SUM(AU15:AU22)</f>
        <v>0</v>
      </c>
      <c r="AV14" s="155"/>
      <c r="AW14" s="155">
        <f>SUM(AW15:AW22)</f>
        <v>0</v>
      </c>
      <c r="AX14" s="155">
        <f>SUM(AX15:AX22)</f>
        <v>0</v>
      </c>
      <c r="AY14" s="155"/>
      <c r="AZ14" s="155">
        <f>SUM(AZ15:AZ22)</f>
        <v>0</v>
      </c>
      <c r="BA14" s="155">
        <f>SUM(BA15:BA22)</f>
        <v>0</v>
      </c>
      <c r="BB14" s="155"/>
      <c r="BC14" s="155">
        <f>SUM(BC15:BC22)</f>
        <v>0</v>
      </c>
      <c r="BD14" s="155">
        <f>SUM(BD15:BD22)</f>
        <v>0</v>
      </c>
      <c r="BE14" s="155">
        <f>SUM(BE15:BE22)</f>
        <v>0</v>
      </c>
      <c r="BF14" s="155"/>
      <c r="BG14" s="155">
        <f>SUM(BG15:BG22)</f>
        <v>0</v>
      </c>
      <c r="BH14" s="155">
        <f>SUM(BH15:BH22)</f>
        <v>0</v>
      </c>
      <c r="BI14" s="155"/>
      <c r="BJ14" s="155">
        <f>SUM(BJ15:BJ22)</f>
        <v>0</v>
      </c>
      <c r="BK14" s="155">
        <f>SUM(BK15:BK22)</f>
        <v>0</v>
      </c>
      <c r="BL14" s="155"/>
      <c r="BM14" s="155">
        <f>BM15+BM16+BM17+BM18+BM19+BM20+BM21+BM22</f>
        <v>2961.2091100000002</v>
      </c>
      <c r="BN14" s="155">
        <f>SUM(BN15:BN22)</f>
        <v>2961.2091100000002</v>
      </c>
      <c r="BO14" s="155">
        <f>SUM(BO15:BO22)</f>
        <v>2961.2091100000002</v>
      </c>
      <c r="BP14" s="155">
        <f t="shared" ref="BP14:BP22" si="85">BO14/BN14*100</f>
        <v>100</v>
      </c>
      <c r="BQ14" s="155">
        <f>SUM(BQ15:BQ22)</f>
        <v>2901.9849299999996</v>
      </c>
      <c r="BR14" s="155">
        <f>SUM(BR15:BR22)</f>
        <v>2901.9849299999996</v>
      </c>
      <c r="BS14" s="155">
        <f t="shared" ref="BS14:BS22" si="86">BR14/BQ14*100</f>
        <v>100</v>
      </c>
      <c r="BT14" s="155">
        <f>SUM(BT15:BT22)</f>
        <v>59.224180000000004</v>
      </c>
      <c r="BU14" s="155">
        <f>SUM(BU15:BU22)</f>
        <v>59.224180000000004</v>
      </c>
      <c r="BV14" s="155">
        <f>BU14/BT14*100</f>
        <v>100</v>
      </c>
      <c r="BW14" s="155">
        <f>SUM(BW15:BW22)</f>
        <v>3821.4376499999998</v>
      </c>
      <c r="BX14" s="155">
        <f>SUM(BX15:BX22)</f>
        <v>3821.4376499999998</v>
      </c>
      <c r="BY14" s="155">
        <f>BX14/BW14*100</f>
        <v>100</v>
      </c>
      <c r="BZ14" s="155">
        <f>SUM(BZ15:BZ22)</f>
        <v>3821.4376499999998</v>
      </c>
      <c r="CA14" s="155">
        <f>SUM(CA15:CA22)</f>
        <v>3821.4376499999998</v>
      </c>
      <c r="CB14" s="155">
        <f>CA14/BZ14*100</f>
        <v>100</v>
      </c>
      <c r="CC14" s="155">
        <f>SUM(CC15:CC22)</f>
        <v>0</v>
      </c>
      <c r="CD14" s="155">
        <f>SUM(CD15:CD22)</f>
        <v>0</v>
      </c>
      <c r="CE14" s="155"/>
      <c r="CF14" s="155">
        <f>SUM(CF15:CF22)</f>
        <v>0</v>
      </c>
      <c r="CG14" s="155">
        <f>SUM(CG15:CG22)</f>
        <v>0</v>
      </c>
      <c r="CH14" s="155"/>
      <c r="CI14" s="155">
        <f>SUM(CI15:CI22)</f>
        <v>0</v>
      </c>
      <c r="CJ14" s="155">
        <f>SUM(CJ15:CJ22)</f>
        <v>0</v>
      </c>
      <c r="CK14" s="155"/>
      <c r="CL14" s="155">
        <f>SUM(CL15:CL22)</f>
        <v>0</v>
      </c>
      <c r="CM14" s="155">
        <f>SUM(CM15:CM22)</f>
        <v>0</v>
      </c>
      <c r="CN14" s="155"/>
      <c r="CO14" s="155">
        <f>SUM(CO15:CO22)</f>
        <v>0</v>
      </c>
      <c r="CP14" s="155">
        <f>SUM(CP15:CP22)</f>
        <v>0</v>
      </c>
      <c r="CQ14" s="155">
        <f>SUM(CQ15:CQ22)</f>
        <v>0</v>
      </c>
      <c r="CR14" s="155"/>
      <c r="CS14" s="155">
        <f>SUM(CS15:CS22)</f>
        <v>0</v>
      </c>
      <c r="CT14" s="155">
        <f>SUM(CT15:CT22)</f>
        <v>0</v>
      </c>
      <c r="CU14" s="155"/>
      <c r="CV14" s="155">
        <f>SUM(CV15:CV22)</f>
        <v>0</v>
      </c>
      <c r="CW14" s="155">
        <f>SUM(CW15:CW22)</f>
        <v>0</v>
      </c>
      <c r="CX14" s="155"/>
      <c r="CY14" s="155">
        <f>SUM(CY15:CY22)</f>
        <v>0</v>
      </c>
      <c r="CZ14" s="155">
        <f>SUM(CZ15:CZ22)</f>
        <v>0</v>
      </c>
      <c r="DA14" s="155">
        <f>SUM(DA15:DA22)</f>
        <v>0</v>
      </c>
      <c r="DB14" s="155"/>
      <c r="DC14" s="155"/>
      <c r="DD14" s="155"/>
      <c r="DE14" s="155"/>
      <c r="DF14" s="155"/>
      <c r="DG14" s="155"/>
      <c r="DH14" s="155"/>
      <c r="DI14" s="155">
        <f>SUM(DI15:DI22)</f>
        <v>0</v>
      </c>
      <c r="DJ14" s="155">
        <f>SUM(DJ15:DJ22)</f>
        <v>0</v>
      </c>
      <c r="DK14" s="155">
        <f>SUM(DK15:DK22)</f>
        <v>0</v>
      </c>
      <c r="DL14" s="155" t="e">
        <f>DK14/DJ14*100</f>
        <v>#DIV/0!</v>
      </c>
      <c r="DM14" s="155">
        <f>SUM(DM15:DM22)</f>
        <v>0</v>
      </c>
      <c r="DN14" s="155">
        <f>SUM(DN15:DN22)</f>
        <v>0</v>
      </c>
      <c r="DO14" s="155" t="e">
        <f>DN14/DM14*100</f>
        <v>#DIV/0!</v>
      </c>
      <c r="DP14" s="155">
        <f>SUM(DP15:DP22)</f>
        <v>0</v>
      </c>
      <c r="DQ14" s="155">
        <f>SUM(DQ15:DQ22)</f>
        <v>0</v>
      </c>
      <c r="DR14" s="155" t="e">
        <f>DQ14/DP14*100</f>
        <v>#DIV/0!</v>
      </c>
      <c r="DS14" s="155">
        <f>SUM(DS15:DS22)</f>
        <v>0</v>
      </c>
      <c r="DT14" s="155">
        <f>SUM(DT15:DT22)</f>
        <v>0</v>
      </c>
      <c r="DU14" s="155">
        <f>SUM(DU15:DU22)</f>
        <v>0</v>
      </c>
      <c r="DV14" s="155"/>
      <c r="DW14" s="155">
        <f>SUM(DW15:DW22)</f>
        <v>0</v>
      </c>
      <c r="DX14" s="155">
        <f>SUM(DX15:DX22)</f>
        <v>0</v>
      </c>
      <c r="DY14" s="155"/>
      <c r="DZ14" s="155">
        <f>SUM(DZ15:DZ22)</f>
        <v>0</v>
      </c>
      <c r="EA14" s="155">
        <f>SUM(EA15:EA22)</f>
        <v>0</v>
      </c>
      <c r="EB14" s="155"/>
      <c r="EC14" s="155">
        <f>SUM(EC15:EC22)</f>
        <v>0</v>
      </c>
      <c r="ED14" s="155">
        <f>SUM(ED15:ED22)</f>
        <v>0</v>
      </c>
      <c r="EE14" s="155">
        <f>SUM(EE15:EE22)</f>
        <v>0</v>
      </c>
      <c r="EF14" s="155"/>
      <c r="EG14" s="155">
        <f>SUM(EG15:EG22)</f>
        <v>0</v>
      </c>
      <c r="EH14" s="155">
        <f>SUM(EH15:EH22)</f>
        <v>0</v>
      </c>
      <c r="EI14" s="155"/>
      <c r="EJ14" s="155">
        <f>SUM(EJ15:EJ22)</f>
        <v>0</v>
      </c>
      <c r="EK14" s="155">
        <f>SUM(EK15:EK22)</f>
        <v>0</v>
      </c>
      <c r="EL14" s="155"/>
      <c r="EM14" s="155">
        <f>SUM(EM15:EM22)</f>
        <v>0</v>
      </c>
      <c r="EN14" s="155">
        <f>SUM(EN15:EN22)</f>
        <v>0</v>
      </c>
      <c r="EO14" s="155"/>
      <c r="EP14" s="155">
        <f>EP15+EP16+EP17+EP18+EP19+EP20+EP21+EP22</f>
        <v>5233.0737600000002</v>
      </c>
      <c r="EQ14" s="155">
        <f>EQ15+EQ16+EQ17+EQ18+EQ19+EQ20+EQ21+EQ22</f>
        <v>5233.0737600000002</v>
      </c>
      <c r="ER14" s="155">
        <f>SUM(ER15:ER22)</f>
        <v>5233.0735899999991</v>
      </c>
      <c r="ES14" s="155">
        <f t="shared" ref="ES14:ES22" si="87">ER14/EQ14*100</f>
        <v>99.999996751431212</v>
      </c>
      <c r="ET14" s="155">
        <f>SUM(ET15:ET22)</f>
        <v>5233.0737600000002</v>
      </c>
      <c r="EU14" s="155">
        <f>SUM(EU15:EU22)</f>
        <v>5233.0735899999991</v>
      </c>
      <c r="EV14" s="155">
        <f>EU14/ET14*100</f>
        <v>99.999996751431212</v>
      </c>
      <c r="EW14" s="155">
        <f>SUM(EW15:EW22)</f>
        <v>0</v>
      </c>
      <c r="EX14" s="155">
        <f>SUM(EX15:EX22)</f>
        <v>0</v>
      </c>
      <c r="EY14" s="155"/>
      <c r="EZ14" s="155">
        <f>SUM(EZ15:EZ22)</f>
        <v>0</v>
      </c>
      <c r="FA14" s="155">
        <f>SUM(FA15:FA22)</f>
        <v>0</v>
      </c>
      <c r="FB14" s="155">
        <f>SUM(FB15:FB22)</f>
        <v>0</v>
      </c>
      <c r="FC14" s="155"/>
      <c r="FD14" s="155">
        <f>SUM(FD15:FD22)</f>
        <v>0</v>
      </c>
      <c r="FE14" s="155">
        <f>SUM(FE15:FE22)</f>
        <v>0</v>
      </c>
      <c r="FF14" s="155"/>
      <c r="FG14" s="155">
        <f>SUM(FG15:FG22)</f>
        <v>0</v>
      </c>
      <c r="FH14" s="155">
        <f>SUM(FH15:FH22)</f>
        <v>0</v>
      </c>
      <c r="FI14" s="155"/>
      <c r="FJ14" s="155"/>
      <c r="FK14" s="155">
        <f>FK15+FK16</f>
        <v>0</v>
      </c>
      <c r="FL14" s="155">
        <f>FL15+FL16</f>
        <v>0</v>
      </c>
      <c r="FM14" s="155"/>
      <c r="FN14" s="155">
        <f>FN15+FN16</f>
        <v>0</v>
      </c>
      <c r="FO14" s="155">
        <f>FO15+FO16</f>
        <v>0</v>
      </c>
      <c r="FP14" s="155"/>
      <c r="FQ14" s="155">
        <f>FQ15+FQ16</f>
        <v>0</v>
      </c>
      <c r="FR14" s="155">
        <f>FR15+FR16</f>
        <v>0</v>
      </c>
      <c r="FS14" s="155"/>
      <c r="FT14" s="155">
        <f>SUM(FT15:FT22)</f>
        <v>0</v>
      </c>
      <c r="FU14" s="155">
        <f>SUM(FU15:FU22)</f>
        <v>0</v>
      </c>
      <c r="FV14" s="155">
        <f>SUM(FV15:FV22)</f>
        <v>0</v>
      </c>
      <c r="FW14" s="155"/>
      <c r="FX14" s="155">
        <f>FX15+FX16</f>
        <v>0</v>
      </c>
      <c r="FY14" s="155">
        <f>FY15+FY16</f>
        <v>0</v>
      </c>
      <c r="FZ14" s="155"/>
      <c r="GA14" s="155">
        <f>GA15+GA16</f>
        <v>0</v>
      </c>
      <c r="GB14" s="155">
        <f>GB15+GB16</f>
        <v>0</v>
      </c>
      <c r="GC14" s="155"/>
      <c r="GD14" s="155">
        <f>SUM(GD15:GD22)</f>
        <v>0</v>
      </c>
      <c r="GE14" s="155">
        <f>SUM(GE15:GE22)</f>
        <v>0</v>
      </c>
      <c r="GF14" s="155">
        <f>SUM(GF15:GF22)</f>
        <v>0</v>
      </c>
      <c r="GG14" s="155"/>
      <c r="GH14" s="155">
        <f>GH15+GH16</f>
        <v>0</v>
      </c>
      <c r="GI14" s="155">
        <f>GI15+GI16</f>
        <v>0</v>
      </c>
      <c r="GJ14" s="155"/>
      <c r="GK14" s="155">
        <f>GK15+GK16</f>
        <v>0</v>
      </c>
      <c r="GL14" s="155">
        <f>GL15+GL16</f>
        <v>0</v>
      </c>
      <c r="GM14" s="155"/>
      <c r="GN14" s="155">
        <f>SUM(GN15:GN22)</f>
        <v>0</v>
      </c>
      <c r="GO14" s="155">
        <f>SUM(GO15:GO22)</f>
        <v>0</v>
      </c>
      <c r="GP14" s="155">
        <f>SUM(GP15:GP22)</f>
        <v>0</v>
      </c>
      <c r="GQ14" s="155"/>
      <c r="GR14" s="155">
        <f>GR15+GR16</f>
        <v>0</v>
      </c>
      <c r="GS14" s="155">
        <f>GS15+GS16</f>
        <v>0</v>
      </c>
      <c r="GT14" s="155"/>
      <c r="GU14" s="155">
        <f>GU15+GU16</f>
        <v>0</v>
      </c>
      <c r="GV14" s="155">
        <f>GV15+GV16</f>
        <v>0</v>
      </c>
      <c r="GW14" s="155"/>
      <c r="GX14" s="155">
        <f>SUM(GX15:GX22)</f>
        <v>0</v>
      </c>
      <c r="GY14" s="155">
        <f>SUM(GY15:GY22)</f>
        <v>0</v>
      </c>
      <c r="GZ14" s="155">
        <f>SUM(GZ15:GZ22)</f>
        <v>0</v>
      </c>
      <c r="HA14" s="155"/>
      <c r="HB14" s="155">
        <f>HB15+HB16</f>
        <v>0</v>
      </c>
      <c r="HC14" s="155">
        <f>HC15+HC16</f>
        <v>0</v>
      </c>
      <c r="HD14" s="155"/>
      <c r="HE14" s="155">
        <f>HE15+HE16</f>
        <v>0</v>
      </c>
      <c r="HF14" s="155">
        <f>HF15+HF16</f>
        <v>0</v>
      </c>
      <c r="HG14" s="155"/>
      <c r="HH14" s="155">
        <f>SUM(HH15:HH22)</f>
        <v>0</v>
      </c>
      <c r="HI14" s="155">
        <f>SUM(HI15:HI22)</f>
        <v>0</v>
      </c>
      <c r="HJ14" s="155">
        <f>SUM(HJ15:HJ22)</f>
        <v>0</v>
      </c>
      <c r="HK14" s="155"/>
      <c r="HL14" s="155">
        <f>HL15+HL16</f>
        <v>0</v>
      </c>
      <c r="HM14" s="155">
        <f>HM15+HM16</f>
        <v>0</v>
      </c>
      <c r="HN14" s="155"/>
      <c r="HO14" s="155">
        <f>HO15+HO16</f>
        <v>0</v>
      </c>
      <c r="HP14" s="155">
        <f>HP15+HP16</f>
        <v>0</v>
      </c>
      <c r="HQ14" s="155"/>
      <c r="HR14" s="155">
        <f>SUM(HR15:HR22)</f>
        <v>0</v>
      </c>
      <c r="HS14" s="155">
        <f>SUM(HS15:HS22)</f>
        <v>0</v>
      </c>
      <c r="HT14" s="155">
        <f>SUM(HT15:HT22)</f>
        <v>0</v>
      </c>
      <c r="HU14" s="155"/>
      <c r="HV14" s="155">
        <f>HV15+HV16</f>
        <v>0</v>
      </c>
      <c r="HW14" s="155">
        <f>HW15+HW16</f>
        <v>0</v>
      </c>
      <c r="HX14" s="155"/>
      <c r="HY14" s="155">
        <f>HY15+HY16</f>
        <v>0</v>
      </c>
      <c r="HZ14" s="155">
        <f>HZ15+HZ16</f>
        <v>0</v>
      </c>
      <c r="IA14" s="155"/>
      <c r="IB14" s="155">
        <f>SUM(IB15:IB22)</f>
        <v>0</v>
      </c>
      <c r="IC14" s="155">
        <f>SUM(IC15:IC22)</f>
        <v>0</v>
      </c>
      <c r="ID14" s="155">
        <f>SUM(ID15:ID22)</f>
        <v>0</v>
      </c>
      <c r="IE14" s="155"/>
      <c r="IF14" s="155">
        <f>IF15+IF16</f>
        <v>0</v>
      </c>
      <c r="IG14" s="155">
        <f>IG15+IG16</f>
        <v>0</v>
      </c>
      <c r="IH14" s="155"/>
      <c r="II14" s="155">
        <f>II15+II16</f>
        <v>0</v>
      </c>
      <c r="IJ14" s="155">
        <f>IJ15+IJ16</f>
        <v>0</v>
      </c>
      <c r="IK14" s="155"/>
      <c r="IL14" s="155">
        <f>SUM(IL15:IL22)</f>
        <v>0</v>
      </c>
      <c r="IM14" s="155">
        <f>SUM(IM15:IM22)</f>
        <v>0</v>
      </c>
      <c r="IN14" s="155">
        <f>SUM(IN15:IN22)</f>
        <v>0</v>
      </c>
      <c r="IO14" s="155"/>
      <c r="IP14" s="155">
        <f>IP15+IP16</f>
        <v>0</v>
      </c>
      <c r="IQ14" s="155">
        <f>IQ15+IQ16</f>
        <v>0</v>
      </c>
      <c r="IR14" s="155"/>
      <c r="IS14" s="155">
        <f>IS15+IS16</f>
        <v>0</v>
      </c>
      <c r="IT14" s="155">
        <f>IT15+IT16</f>
        <v>0</v>
      </c>
      <c r="IU14" s="155"/>
      <c r="IV14" s="155">
        <f>SUM(IV15:IV22)</f>
        <v>0</v>
      </c>
      <c r="IW14" s="155">
        <f>SUM(IW15:IW22)</f>
        <v>0</v>
      </c>
      <c r="IX14" s="155">
        <f>SUM(IX15:IX22)</f>
        <v>0</v>
      </c>
      <c r="IY14" s="155"/>
      <c r="IZ14" s="155">
        <f>IZ15+IZ16</f>
        <v>0</v>
      </c>
      <c r="JA14" s="155">
        <f>JA15+JA16</f>
        <v>0</v>
      </c>
      <c r="JB14" s="155"/>
      <c r="JC14" s="155">
        <f>JC15+JC16</f>
        <v>0</v>
      </c>
      <c r="JD14" s="155">
        <f>JD15+JD16</f>
        <v>0</v>
      </c>
      <c r="JE14" s="155"/>
      <c r="JF14" s="155">
        <f>SUM(JF15:JF22)</f>
        <v>0</v>
      </c>
      <c r="JG14" s="155">
        <f>SUM(JG15:JG22)</f>
        <v>0</v>
      </c>
      <c r="JH14" s="155">
        <f>SUM(JH15:JH22)</f>
        <v>0</v>
      </c>
      <c r="JI14" s="155"/>
      <c r="JJ14" s="155">
        <f>SUM(JJ15:JJ22)</f>
        <v>0</v>
      </c>
      <c r="JK14" s="155">
        <f>SUM(JK15:JK22)</f>
        <v>0</v>
      </c>
      <c r="JL14" s="155"/>
      <c r="JM14" s="155">
        <f>SUM(JM15:JM22)</f>
        <v>0</v>
      </c>
      <c r="JN14" s="155">
        <f>SUM(JN15:JN22)</f>
        <v>0</v>
      </c>
      <c r="JO14" s="155"/>
      <c r="JP14" s="155">
        <f>SUM(JP15:JP22)</f>
        <v>0</v>
      </c>
      <c r="JQ14" s="155">
        <f>SUM(JQ15:JQ22)</f>
        <v>0</v>
      </c>
      <c r="JR14" s="155"/>
      <c r="JS14" s="155">
        <f>SUM(JS15:JS22)</f>
        <v>259.55862000000002</v>
      </c>
      <c r="JT14" s="155">
        <f>SUM(JT15:JT22)</f>
        <v>259.55862000000002</v>
      </c>
      <c r="JU14" s="155">
        <f t="shared" ref="JU14:JU22" si="88">JT14/JS14*100</f>
        <v>100</v>
      </c>
      <c r="JV14" s="155">
        <f>SUM(JV15:JV22)</f>
        <v>1681.3458599999999</v>
      </c>
      <c r="JW14" s="155">
        <f>SUM(JW15:JW22)</f>
        <v>1681.3458599999999</v>
      </c>
      <c r="JX14" s="155">
        <f t="shared" ref="JX14:JX21" si="89">JW14/JV14*100</f>
        <v>100</v>
      </c>
      <c r="JY14" s="155">
        <f>SUM(JY15:JY22)</f>
        <v>0</v>
      </c>
      <c r="JZ14" s="155">
        <f>SUM(JZ15:JZ22)</f>
        <v>0</v>
      </c>
      <c r="KA14" s="155" t="e">
        <f t="shared" ref="KA14" si="90">JZ14/JY14*100</f>
        <v>#DIV/0!</v>
      </c>
      <c r="KB14" s="155">
        <f>SUM(KB15:KB22)</f>
        <v>0</v>
      </c>
      <c r="KC14" s="155">
        <f>SUM(KC15:KC22)</f>
        <v>0</v>
      </c>
      <c r="KD14" s="155" t="e">
        <f t="shared" ref="KD14" si="91">KC14/KB14*100</f>
        <v>#DIV/0!</v>
      </c>
      <c r="KE14" s="155">
        <f>SUM(KE15:KE22)</f>
        <v>0</v>
      </c>
      <c r="KF14" s="155">
        <f>SUM(KF15:KF22)</f>
        <v>0</v>
      </c>
      <c r="KG14" s="155" t="e">
        <f t="shared" ref="KG14" si="92">KF14/KE14*100</f>
        <v>#DIV/0!</v>
      </c>
      <c r="KH14" s="155">
        <f>SUM(KH15:KH22)</f>
        <v>0</v>
      </c>
      <c r="KI14" s="155">
        <f>SUM(KI15:KI22)</f>
        <v>0</v>
      </c>
      <c r="KJ14" s="155" t="e">
        <f t="shared" ref="KJ14" si="93">KI14/KH14*100</f>
        <v>#DIV/0!</v>
      </c>
      <c r="KK14" s="155">
        <f>SUM(KK15:KK22)</f>
        <v>0</v>
      </c>
      <c r="KL14" s="155">
        <f>SUM(KL15:KL22)</f>
        <v>0</v>
      </c>
      <c r="KM14" s="155" t="e">
        <f t="shared" ref="KM14" si="94">KL14/KK14*100</f>
        <v>#DIV/0!</v>
      </c>
      <c r="KN14" s="155">
        <f>SUM(KN15:KN22)</f>
        <v>0</v>
      </c>
      <c r="KO14" s="155">
        <f>SUM(KO15:KO22)</f>
        <v>0</v>
      </c>
      <c r="KP14" s="155" t="e">
        <f t="shared" ref="KP14" si="95">KO14/KN14*100</f>
        <v>#DIV/0!</v>
      </c>
      <c r="KQ14" s="155">
        <f>SUM(KQ15:KQ22)</f>
        <v>0</v>
      </c>
      <c r="KR14" s="155">
        <f>SUM(KR15:KR22)</f>
        <v>0</v>
      </c>
      <c r="KS14" s="155" t="e">
        <f t="shared" ref="KS14" si="96">KR14/KQ14*100</f>
        <v>#DIV/0!</v>
      </c>
      <c r="KT14" s="155">
        <f>SUM(KT15:KT22)</f>
        <v>0</v>
      </c>
      <c r="KU14" s="155">
        <f>SUM(KU15:KU22)</f>
        <v>0</v>
      </c>
      <c r="KV14" s="155" t="e">
        <f t="shared" ref="KV14" si="97">KU14/KT14*100</f>
        <v>#DIV/0!</v>
      </c>
      <c r="KW14" s="155">
        <f>SUM(KW15:KW22)</f>
        <v>0</v>
      </c>
      <c r="KX14" s="155">
        <f>SUM(KX15:KX22)</f>
        <v>0</v>
      </c>
      <c r="KY14" s="155" t="e">
        <f t="shared" ref="KY14" si="98">KX14/KW14*100</f>
        <v>#DIV/0!</v>
      </c>
      <c r="KZ14" s="155">
        <f>SUM(KZ15:KZ22)</f>
        <v>0</v>
      </c>
      <c r="LA14" s="155">
        <f>SUM(LA15:LA22)</f>
        <v>0</v>
      </c>
      <c r="LB14" s="155" t="e">
        <f t="shared" ref="LB14" si="99">LA14/KZ14*100</f>
        <v>#DIV/0!</v>
      </c>
      <c r="LC14" s="155">
        <f>SUM(LC15:LC22)</f>
        <v>0</v>
      </c>
      <c r="LD14" s="155">
        <f>SUM(LD15:LD22)</f>
        <v>0</v>
      </c>
      <c r="LE14" s="155" t="e">
        <f t="shared" ref="LE14" si="100">LD14/LC14*100</f>
        <v>#DIV/0!</v>
      </c>
      <c r="LF14" s="155">
        <f>SUM(LF15:LF22)</f>
        <v>0</v>
      </c>
      <c r="LG14" s="155">
        <f>SUM(LG15:LG22)</f>
        <v>0</v>
      </c>
      <c r="LH14" s="155" t="e">
        <f t="shared" ref="LH14" si="101">LG14/LF14*100</f>
        <v>#DIV/0!</v>
      </c>
      <c r="LI14" s="155">
        <f>SUM(LI15:LI22)</f>
        <v>0</v>
      </c>
      <c r="LJ14" s="155">
        <f>SUM(LJ15:LJ22)</f>
        <v>0</v>
      </c>
      <c r="LK14" s="155" t="e">
        <f t="shared" ref="LK14" si="102">LJ14/LI14*100</f>
        <v>#DIV/0!</v>
      </c>
      <c r="LL14" s="155">
        <f>SUM(LL15:LL22)</f>
        <v>0</v>
      </c>
      <c r="LM14" s="155">
        <f>SUM(LM15:LM22)</f>
        <v>0</v>
      </c>
      <c r="LN14" s="155" t="e">
        <f t="shared" ref="LN14" si="103">LM14/LL14*100</f>
        <v>#DIV/0!</v>
      </c>
      <c r="LO14" s="155">
        <f>SUM(LO15:LO22)</f>
        <v>0</v>
      </c>
      <c r="LP14" s="155">
        <f>SUM(LP15:LP22)</f>
        <v>0</v>
      </c>
      <c r="LQ14" s="155">
        <f>SUM(LQ15:LQ22)</f>
        <v>0</v>
      </c>
      <c r="LR14" s="155"/>
      <c r="LS14" s="155">
        <f>SUM(LS15:LS22)</f>
        <v>0</v>
      </c>
      <c r="LT14" s="155">
        <f>SUM(LT15:LT22)</f>
        <v>0</v>
      </c>
      <c r="LU14" s="155"/>
      <c r="LV14" s="155">
        <f>SUM(LV15:LV22)</f>
        <v>0</v>
      </c>
      <c r="LW14" s="155">
        <f>SUM(LW15:LW22)</f>
        <v>0</v>
      </c>
      <c r="LX14" s="155"/>
      <c r="LY14" s="155">
        <f>SUM(LY15:LY22)</f>
        <v>0</v>
      </c>
      <c r="LZ14" s="155">
        <f>SUM(LZ15:LZ22)</f>
        <v>0</v>
      </c>
      <c r="MA14" s="155" t="e">
        <f t="shared" ref="MA14" si="104">LZ14/LY14*100</f>
        <v>#DIV/0!</v>
      </c>
      <c r="MB14" s="155">
        <f>SUM(MB15:MB22)</f>
        <v>0</v>
      </c>
      <c r="MC14" s="155">
        <f>SUM(MC15:MC22)</f>
        <v>0</v>
      </c>
      <c r="MD14" s="155" t="e">
        <f t="shared" ref="MD14" si="105">MC14/MB14*100</f>
        <v>#DIV/0!</v>
      </c>
      <c r="ME14" s="34">
        <f>SUM(ME15:ME22)</f>
        <v>0</v>
      </c>
      <c r="MF14" s="34">
        <f>SUM(MF15:MF22)</f>
        <v>0</v>
      </c>
      <c r="MG14" s="63" t="e">
        <f t="shared" ref="MG14" si="106">MF14/ME14*100</f>
        <v>#DIV/0!</v>
      </c>
      <c r="MH14" s="108"/>
      <c r="MI14" s="108"/>
      <c r="MK14" s="34"/>
      <c r="ML14" s="34"/>
      <c r="MM14" s="63"/>
      <c r="MN14" s="39"/>
      <c r="MO14" s="40"/>
      <c r="MP14" s="41"/>
      <c r="MQ14" s="67"/>
      <c r="MR14" s="42"/>
    </row>
    <row r="15" spans="1:360" ht="18" customHeight="1">
      <c r="A15" s="36" t="s">
        <v>13</v>
      </c>
      <c r="B15" s="110">
        <f t="shared" ref="B15:B22" si="107">I15+S15+V15+Y15+AI15+AS15+BC15+BM15+BW15+CF15+CO15+CY15+DI15+DS15+EC15+EP15+F15+EZ15+FJ15+FT15+GD15+GN15+GX15+HH15+HR15+IB15+IL15+IV15+JF15+JP15+EM15+JS15+JV15+JY15+KB15+KE15+KH15+KK15+KN15+KQ15+KT15+KW15+KZ15+LC15+LF15+LI15+LL15+LO15+LY15+MB15+ME15</f>
        <v>4162.8360700000003</v>
      </c>
      <c r="C15" s="110">
        <f t="shared" ref="C15:C22" si="108">K15+T15+W15+AA15+AK15+AU15+BE15+BO15+BX15+CG15+CQ15+DA15+DK15+DU15+EE15+ER15+G15+FB15+FL15+FV15+GF15+GP15+GZ15+HJ15+HT15+ID15+IN15+IX15+JH15+JQ15+EN15+JT15+JW15+JZ15+KC15+KF15+KI15+KL15+KO15+KR15+KU15+KX15+LA15+LD15+LG15+LJ15+LM15+LQ15+LZ15+MC15+MF15</f>
        <v>4162.8360700000003</v>
      </c>
      <c r="D15" s="110">
        <f>C15/B15*100</f>
        <v>100</v>
      </c>
      <c r="E15" s="110">
        <f t="shared" si="2"/>
        <v>-3.4106051316484809E-13</v>
      </c>
      <c r="F15" s="110"/>
      <c r="G15" s="110"/>
      <c r="H15" s="110"/>
      <c r="I15" s="110"/>
      <c r="J15" s="110">
        <f t="shared" ref="J15:K22" si="109">M15+P15</f>
        <v>0</v>
      </c>
      <c r="K15" s="110">
        <f t="shared" si="109"/>
        <v>0</v>
      </c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>
        <f t="shared" ref="Z15:AA22" si="110">AC15+AF15</f>
        <v>0</v>
      </c>
      <c r="AA15" s="110">
        <f t="shared" si="110"/>
        <v>0</v>
      </c>
      <c r="AB15" s="110"/>
      <c r="AC15" s="110"/>
      <c r="AD15" s="110"/>
      <c r="AE15" s="110"/>
      <c r="AF15" s="110"/>
      <c r="AG15" s="110"/>
      <c r="AH15" s="110"/>
      <c r="AI15" s="110"/>
      <c r="AJ15" s="110">
        <f t="shared" ref="AJ15:AK22" si="111">AM15+AP15</f>
        <v>0</v>
      </c>
      <c r="AK15" s="110">
        <f t="shared" si="111"/>
        <v>0</v>
      </c>
      <c r="AL15" s="110"/>
      <c r="AM15" s="110"/>
      <c r="AN15" s="110"/>
      <c r="AO15" s="110"/>
      <c r="AP15" s="110"/>
      <c r="AQ15" s="110"/>
      <c r="AR15" s="110"/>
      <c r="AS15" s="110"/>
      <c r="AT15" s="110">
        <f t="shared" ref="AT15:AU22" si="112">AW15+AZ15</f>
        <v>0</v>
      </c>
      <c r="AU15" s="110">
        <f t="shared" si="112"/>
        <v>0</v>
      </c>
      <c r="AV15" s="110"/>
      <c r="AW15" s="110"/>
      <c r="AX15" s="110"/>
      <c r="AY15" s="110"/>
      <c r="AZ15" s="110"/>
      <c r="BA15" s="110"/>
      <c r="BB15" s="110"/>
      <c r="BC15" s="110"/>
      <c r="BD15" s="110">
        <f t="shared" ref="BD15:BE22" si="113">BG15+BJ15</f>
        <v>0</v>
      </c>
      <c r="BE15" s="110">
        <f t="shared" si="113"/>
        <v>0</v>
      </c>
      <c r="BF15" s="110"/>
      <c r="BG15" s="110"/>
      <c r="BH15" s="110"/>
      <c r="BI15" s="110"/>
      <c r="BJ15" s="110"/>
      <c r="BK15" s="110"/>
      <c r="BL15" s="110"/>
      <c r="BM15" s="110">
        <v>1222.0862999999999</v>
      </c>
      <c r="BN15" s="110">
        <f t="shared" ref="BN15:BO22" si="114">BQ15+BT15</f>
        <v>1222.0862999999999</v>
      </c>
      <c r="BO15" s="110">
        <f t="shared" si="114"/>
        <v>1222.0862999999999</v>
      </c>
      <c r="BP15" s="110">
        <f t="shared" si="85"/>
        <v>100</v>
      </c>
      <c r="BQ15" s="110">
        <v>1197.6445699999999</v>
      </c>
      <c r="BR15" s="110">
        <v>1197.6445699999999</v>
      </c>
      <c r="BS15" s="110">
        <f t="shared" si="86"/>
        <v>100</v>
      </c>
      <c r="BT15" s="110">
        <v>24.44173</v>
      </c>
      <c r="BU15" s="110">
        <v>24.44173</v>
      </c>
      <c r="BV15" s="110">
        <f>BU15/BT15*100</f>
        <v>100</v>
      </c>
      <c r="BW15" s="110">
        <f t="shared" ref="BW15:BX22" si="115">BZ15+CC15</f>
        <v>1988.7487699999999</v>
      </c>
      <c r="BX15" s="110">
        <f t="shared" si="115"/>
        <v>1988.7487699999999</v>
      </c>
      <c r="BY15" s="110"/>
      <c r="BZ15" s="110">
        <v>1988.7487699999999</v>
      </c>
      <c r="CA15" s="110">
        <v>1988.7487699999999</v>
      </c>
      <c r="CB15" s="110">
        <f>CA15/BZ15*100</f>
        <v>100</v>
      </c>
      <c r="CC15" s="110"/>
      <c r="CD15" s="110"/>
      <c r="CE15" s="110"/>
      <c r="CF15" s="110">
        <f t="shared" ref="CF15:CG22" si="116">CI15+CL15</f>
        <v>0</v>
      </c>
      <c r="CG15" s="110">
        <f t="shared" si="116"/>
        <v>0</v>
      </c>
      <c r="CH15" s="110"/>
      <c r="CI15" s="110"/>
      <c r="CJ15" s="110"/>
      <c r="CK15" s="110"/>
      <c r="CL15" s="110"/>
      <c r="CM15" s="110"/>
      <c r="CN15" s="110"/>
      <c r="CO15" s="110"/>
      <c r="CP15" s="110">
        <f t="shared" ref="CP15:CQ22" si="117">CS15+CV15</f>
        <v>0</v>
      </c>
      <c r="CQ15" s="110">
        <f t="shared" si="117"/>
        <v>0</v>
      </c>
      <c r="CR15" s="110"/>
      <c r="CS15" s="110"/>
      <c r="CT15" s="110"/>
      <c r="CU15" s="110"/>
      <c r="CV15" s="110"/>
      <c r="CW15" s="110"/>
      <c r="CX15" s="110"/>
      <c r="CY15" s="110"/>
      <c r="CZ15" s="110">
        <f t="shared" ref="CZ15:DA22" si="118">DC15+DF15</f>
        <v>0</v>
      </c>
      <c r="DA15" s="110">
        <f t="shared" si="118"/>
        <v>0</v>
      </c>
      <c r="DB15" s="110"/>
      <c r="DC15" s="110"/>
      <c r="DD15" s="110"/>
      <c r="DE15" s="110"/>
      <c r="DF15" s="110"/>
      <c r="DG15" s="110"/>
      <c r="DH15" s="110"/>
      <c r="DI15" s="110"/>
      <c r="DJ15" s="110">
        <f t="shared" ref="DJ15:DK22" si="119">DM15+DP15</f>
        <v>0</v>
      </c>
      <c r="DK15" s="110">
        <f t="shared" si="119"/>
        <v>0</v>
      </c>
      <c r="DL15" s="110" t="e">
        <f>DK15/DJ15*100</f>
        <v>#DIV/0!</v>
      </c>
      <c r="DM15" s="110"/>
      <c r="DN15" s="110"/>
      <c r="DO15" s="110" t="e">
        <f>DN15/DM15*100</f>
        <v>#DIV/0!</v>
      </c>
      <c r="DP15" s="110"/>
      <c r="DQ15" s="110"/>
      <c r="DR15" s="110" t="e">
        <f>DQ15/DP15*100</f>
        <v>#DIV/0!</v>
      </c>
      <c r="DS15" s="110"/>
      <c r="DT15" s="110">
        <f t="shared" ref="DT15:DU22" si="120">DW15+DZ15</f>
        <v>0</v>
      </c>
      <c r="DU15" s="110">
        <f t="shared" si="120"/>
        <v>0</v>
      </c>
      <c r="DV15" s="110"/>
      <c r="DW15" s="110"/>
      <c r="DX15" s="110"/>
      <c r="DY15" s="110"/>
      <c r="DZ15" s="110"/>
      <c r="EA15" s="110"/>
      <c r="EB15" s="110"/>
      <c r="EC15" s="110"/>
      <c r="ED15" s="110">
        <f t="shared" ref="ED15:EE22" si="121">EG15+EJ15</f>
        <v>0</v>
      </c>
      <c r="EE15" s="110">
        <f t="shared" si="121"/>
        <v>0</v>
      </c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>
        <v>515.90099999999995</v>
      </c>
      <c r="EQ15" s="110">
        <f>ET15+EW15</f>
        <v>515.90099999999995</v>
      </c>
      <c r="ER15" s="110">
        <f t="shared" ref="EQ15:ER22" si="122">EU15+EX15</f>
        <v>515.90099999999995</v>
      </c>
      <c r="ES15" s="110">
        <f t="shared" si="87"/>
        <v>100</v>
      </c>
      <c r="ET15" s="110">
        <v>515.90099999999995</v>
      </c>
      <c r="EU15" s="110">
        <v>515.90099999999995</v>
      </c>
      <c r="EV15" s="110">
        <f t="shared" ref="EV15:EV17" si="123">EU15/ET15*100</f>
        <v>100</v>
      </c>
      <c r="EW15" s="110"/>
      <c r="EX15" s="110"/>
      <c r="EY15" s="110"/>
      <c r="EZ15" s="110"/>
      <c r="FA15" s="110">
        <f t="shared" ref="FA15:FB22" si="124">FD15+FG15</f>
        <v>0</v>
      </c>
      <c r="FB15" s="110">
        <f t="shared" si="124"/>
        <v>0</v>
      </c>
      <c r="FC15" s="110"/>
      <c r="FD15" s="110"/>
      <c r="FE15" s="110"/>
      <c r="FF15" s="110"/>
      <c r="FG15" s="110"/>
      <c r="FH15" s="110"/>
      <c r="FI15" s="110"/>
      <c r="FJ15" s="156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>
        <f t="shared" ref="FU15:FV22" si="125">FX15+GA15</f>
        <v>0</v>
      </c>
      <c r="FV15" s="110">
        <f t="shared" si="125"/>
        <v>0</v>
      </c>
      <c r="FW15" s="110"/>
      <c r="FX15" s="110"/>
      <c r="FY15" s="110"/>
      <c r="FZ15" s="110"/>
      <c r="GA15" s="110"/>
      <c r="GB15" s="110"/>
      <c r="GC15" s="110"/>
      <c r="GD15" s="110"/>
      <c r="GE15" s="110">
        <f t="shared" ref="GE15:GF22" si="126">GH15+GK15</f>
        <v>0</v>
      </c>
      <c r="GF15" s="110">
        <f t="shared" si="126"/>
        <v>0</v>
      </c>
      <c r="GG15" s="110"/>
      <c r="GH15" s="110"/>
      <c r="GI15" s="110"/>
      <c r="GJ15" s="110"/>
      <c r="GK15" s="110"/>
      <c r="GL15" s="110"/>
      <c r="GM15" s="110"/>
      <c r="GN15" s="110"/>
      <c r="GO15" s="110">
        <f t="shared" ref="GO15:GP22" si="127">GR15+GU15</f>
        <v>0</v>
      </c>
      <c r="GP15" s="110">
        <f t="shared" si="127"/>
        <v>0</v>
      </c>
      <c r="GQ15" s="110"/>
      <c r="GR15" s="110"/>
      <c r="GS15" s="110"/>
      <c r="GT15" s="110"/>
      <c r="GU15" s="110"/>
      <c r="GV15" s="110"/>
      <c r="GW15" s="110"/>
      <c r="GX15" s="110"/>
      <c r="GY15" s="110">
        <f t="shared" ref="GY15:GZ22" si="128">HB15+HE15</f>
        <v>0</v>
      </c>
      <c r="GZ15" s="110">
        <f t="shared" si="128"/>
        <v>0</v>
      </c>
      <c r="HA15" s="110"/>
      <c r="HB15" s="110"/>
      <c r="HC15" s="110"/>
      <c r="HD15" s="110"/>
      <c r="HE15" s="110"/>
      <c r="HF15" s="110"/>
      <c r="HG15" s="110"/>
      <c r="HH15" s="110"/>
      <c r="HI15" s="110">
        <f t="shared" ref="HI15:HJ22" si="129">HL15+HO15</f>
        <v>0</v>
      </c>
      <c r="HJ15" s="110">
        <f t="shared" si="129"/>
        <v>0</v>
      </c>
      <c r="HK15" s="110"/>
      <c r="HL15" s="110"/>
      <c r="HM15" s="110"/>
      <c r="HN15" s="110"/>
      <c r="HO15" s="110"/>
      <c r="HP15" s="110"/>
      <c r="HQ15" s="110"/>
      <c r="HR15" s="110"/>
      <c r="HS15" s="110">
        <f t="shared" ref="HS15:HT22" si="130">HV15+HY15</f>
        <v>0</v>
      </c>
      <c r="HT15" s="110">
        <f t="shared" si="130"/>
        <v>0</v>
      </c>
      <c r="HU15" s="110"/>
      <c r="HV15" s="110"/>
      <c r="HW15" s="110"/>
      <c r="HX15" s="110"/>
      <c r="HY15" s="110"/>
      <c r="HZ15" s="110"/>
      <c r="IA15" s="110"/>
      <c r="IB15" s="110"/>
      <c r="IC15" s="110">
        <f t="shared" ref="IC15:ID22" si="131">IF15+II15</f>
        <v>0</v>
      </c>
      <c r="ID15" s="110">
        <f t="shared" si="131"/>
        <v>0</v>
      </c>
      <c r="IE15" s="110"/>
      <c r="IF15" s="110"/>
      <c r="IG15" s="110"/>
      <c r="IH15" s="110"/>
      <c r="II15" s="110"/>
      <c r="IJ15" s="110"/>
      <c r="IK15" s="110"/>
      <c r="IL15" s="110"/>
      <c r="IM15" s="110">
        <f t="shared" ref="IM15:IN22" si="132">IP15+IS15</f>
        <v>0</v>
      </c>
      <c r="IN15" s="110">
        <f t="shared" si="132"/>
        <v>0</v>
      </c>
      <c r="IO15" s="110"/>
      <c r="IP15" s="110"/>
      <c r="IQ15" s="110"/>
      <c r="IR15" s="110"/>
      <c r="IS15" s="110"/>
      <c r="IT15" s="110"/>
      <c r="IU15" s="110"/>
      <c r="IV15" s="110"/>
      <c r="IW15" s="110">
        <f t="shared" ref="IW15:IX22" si="133">IZ15+JC15</f>
        <v>0</v>
      </c>
      <c r="IX15" s="110">
        <f t="shared" si="133"/>
        <v>0</v>
      </c>
      <c r="IY15" s="110"/>
      <c r="IZ15" s="110"/>
      <c r="JA15" s="110"/>
      <c r="JB15" s="110"/>
      <c r="JC15" s="110"/>
      <c r="JD15" s="110"/>
      <c r="JE15" s="110"/>
      <c r="JF15" s="110"/>
      <c r="JG15" s="110">
        <f t="shared" ref="JG15:JH22" si="134">JJ15+JM15</f>
        <v>0</v>
      </c>
      <c r="JH15" s="110">
        <f t="shared" si="134"/>
        <v>0</v>
      </c>
      <c r="JI15" s="110"/>
      <c r="JJ15" s="110"/>
      <c r="JK15" s="110"/>
      <c r="JL15" s="110"/>
      <c r="JM15" s="110"/>
      <c r="JN15" s="110"/>
      <c r="JO15" s="110"/>
      <c r="JP15" s="110"/>
      <c r="JQ15" s="110"/>
      <c r="JR15" s="110"/>
      <c r="JS15" s="110"/>
      <c r="JT15" s="110"/>
      <c r="JU15" s="110"/>
      <c r="JV15" s="110">
        <v>436.1</v>
      </c>
      <c r="JW15" s="110">
        <v>436.1</v>
      </c>
      <c r="JX15" s="110">
        <f>JW15/JV15*100</f>
        <v>100</v>
      </c>
      <c r="JY15" s="110"/>
      <c r="JZ15" s="110"/>
      <c r="KA15" s="110" t="e">
        <f>JZ15/JY15*100</f>
        <v>#DIV/0!</v>
      </c>
      <c r="KB15" s="110"/>
      <c r="KC15" s="110"/>
      <c r="KD15" s="110" t="e">
        <f>KC15/KB15*100</f>
        <v>#DIV/0!</v>
      </c>
      <c r="KE15" s="110"/>
      <c r="KF15" s="110"/>
      <c r="KG15" s="110" t="e">
        <f>KF15/KE15*100</f>
        <v>#DIV/0!</v>
      </c>
      <c r="KH15" s="110"/>
      <c r="KI15" s="110"/>
      <c r="KJ15" s="110" t="e">
        <f>KI15/KH15*100</f>
        <v>#DIV/0!</v>
      </c>
      <c r="KK15" s="110"/>
      <c r="KL15" s="110"/>
      <c r="KM15" s="110" t="e">
        <f>KL15/KK15*100</f>
        <v>#DIV/0!</v>
      </c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>
        <f t="shared" ref="LP15:LQ22" si="135">LS15+LV15</f>
        <v>0</v>
      </c>
      <c r="LQ15" s="110">
        <f t="shared" si="135"/>
        <v>0</v>
      </c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4"/>
      <c r="MG15" s="5"/>
      <c r="MH15" s="37"/>
      <c r="MI15" s="37"/>
      <c r="MJ15" s="38"/>
      <c r="MK15" s="4"/>
      <c r="ML15" s="4"/>
      <c r="MM15" s="5"/>
      <c r="MN15" s="39"/>
      <c r="MO15" s="40"/>
      <c r="MP15" s="41"/>
      <c r="MQ15" s="10"/>
      <c r="MR15" s="42"/>
    </row>
    <row r="16" spans="1:360" ht="18">
      <c r="A16" s="36" t="s">
        <v>35</v>
      </c>
      <c r="B16" s="110">
        <f t="shared" si="107"/>
        <v>2356.0193999999997</v>
      </c>
      <c r="C16" s="110">
        <f t="shared" si="108"/>
        <v>2356.0193999999997</v>
      </c>
      <c r="D16" s="110">
        <f t="shared" si="84"/>
        <v>100</v>
      </c>
      <c r="E16" s="110">
        <f t="shared" si="2"/>
        <v>1.9895196601282805E-13</v>
      </c>
      <c r="F16" s="110"/>
      <c r="G16" s="110"/>
      <c r="H16" s="110"/>
      <c r="I16" s="110"/>
      <c r="J16" s="110">
        <f t="shared" si="109"/>
        <v>0</v>
      </c>
      <c r="K16" s="110">
        <f t="shared" si="109"/>
        <v>0</v>
      </c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>
        <f t="shared" si="110"/>
        <v>0</v>
      </c>
      <c r="AA16" s="110">
        <f t="shared" si="110"/>
        <v>0</v>
      </c>
      <c r="AB16" s="110"/>
      <c r="AC16" s="110"/>
      <c r="AD16" s="110"/>
      <c r="AE16" s="110"/>
      <c r="AF16" s="110"/>
      <c r="AG16" s="110"/>
      <c r="AH16" s="110"/>
      <c r="AI16" s="110"/>
      <c r="AJ16" s="110">
        <f t="shared" si="111"/>
        <v>0</v>
      </c>
      <c r="AK16" s="110">
        <f t="shared" si="111"/>
        <v>0</v>
      </c>
      <c r="AL16" s="110"/>
      <c r="AM16" s="110"/>
      <c r="AN16" s="110"/>
      <c r="AO16" s="110"/>
      <c r="AP16" s="110"/>
      <c r="AQ16" s="110"/>
      <c r="AR16" s="110"/>
      <c r="AS16" s="110"/>
      <c r="AT16" s="110">
        <f t="shared" si="112"/>
        <v>0</v>
      </c>
      <c r="AU16" s="110">
        <f t="shared" si="112"/>
        <v>0</v>
      </c>
      <c r="AV16" s="110"/>
      <c r="AW16" s="110"/>
      <c r="AX16" s="110"/>
      <c r="AY16" s="110"/>
      <c r="AZ16" s="110"/>
      <c r="BA16" s="110"/>
      <c r="BB16" s="110"/>
      <c r="BC16" s="110"/>
      <c r="BD16" s="110">
        <f t="shared" si="113"/>
        <v>0</v>
      </c>
      <c r="BE16" s="110">
        <f t="shared" si="113"/>
        <v>0</v>
      </c>
      <c r="BF16" s="110"/>
      <c r="BG16" s="110"/>
      <c r="BH16" s="110"/>
      <c r="BI16" s="110"/>
      <c r="BJ16" s="110"/>
      <c r="BK16" s="110"/>
      <c r="BL16" s="110"/>
      <c r="BM16" s="110">
        <v>470.03318999999999</v>
      </c>
      <c r="BN16" s="110">
        <f t="shared" si="114"/>
        <v>470.03318999999999</v>
      </c>
      <c r="BO16" s="110">
        <f t="shared" si="114"/>
        <v>470.03318999999999</v>
      </c>
      <c r="BP16" s="110">
        <f t="shared" si="85"/>
        <v>100</v>
      </c>
      <c r="BQ16" s="110">
        <v>460.63252999999997</v>
      </c>
      <c r="BR16" s="110">
        <v>460.63252999999997</v>
      </c>
      <c r="BS16" s="110">
        <f t="shared" si="86"/>
        <v>100</v>
      </c>
      <c r="BT16" s="110">
        <v>9.4006600000000002</v>
      </c>
      <c r="BU16" s="110">
        <v>9.4006600000000002</v>
      </c>
      <c r="BV16" s="110">
        <f>BU16/BT16*100</f>
        <v>100</v>
      </c>
      <c r="BW16" s="110">
        <f t="shared" si="115"/>
        <v>729.07321000000002</v>
      </c>
      <c r="BX16" s="110">
        <f t="shared" si="115"/>
        <v>729.07321000000002</v>
      </c>
      <c r="BY16" s="110"/>
      <c r="BZ16" s="110">
        <v>729.07321000000002</v>
      </c>
      <c r="CA16" s="110">
        <v>729.07321000000002</v>
      </c>
      <c r="CB16" s="110">
        <f>CA16/BZ16*100</f>
        <v>100</v>
      </c>
      <c r="CC16" s="110"/>
      <c r="CD16" s="110"/>
      <c r="CE16" s="110"/>
      <c r="CF16" s="110">
        <f t="shared" si="116"/>
        <v>0</v>
      </c>
      <c r="CG16" s="110">
        <f t="shared" si="116"/>
        <v>0</v>
      </c>
      <c r="CH16" s="110"/>
      <c r="CI16" s="110"/>
      <c r="CJ16" s="110"/>
      <c r="CK16" s="110"/>
      <c r="CL16" s="110"/>
      <c r="CM16" s="110"/>
      <c r="CN16" s="110"/>
      <c r="CO16" s="110"/>
      <c r="CP16" s="110">
        <f t="shared" si="117"/>
        <v>0</v>
      </c>
      <c r="CQ16" s="110">
        <f t="shared" si="117"/>
        <v>0</v>
      </c>
      <c r="CR16" s="110"/>
      <c r="CS16" s="110"/>
      <c r="CT16" s="110"/>
      <c r="CU16" s="110"/>
      <c r="CV16" s="110"/>
      <c r="CW16" s="110"/>
      <c r="CX16" s="110"/>
      <c r="CY16" s="110"/>
      <c r="CZ16" s="110">
        <f t="shared" si="118"/>
        <v>0</v>
      </c>
      <c r="DA16" s="110">
        <f t="shared" si="118"/>
        <v>0</v>
      </c>
      <c r="DB16" s="110"/>
      <c r="DC16" s="110"/>
      <c r="DD16" s="110"/>
      <c r="DE16" s="110"/>
      <c r="DF16" s="110"/>
      <c r="DG16" s="110"/>
      <c r="DH16" s="110"/>
      <c r="DI16" s="110"/>
      <c r="DJ16" s="110">
        <f t="shared" si="119"/>
        <v>0</v>
      </c>
      <c r="DK16" s="110">
        <f t="shared" si="119"/>
        <v>0</v>
      </c>
      <c r="DL16" s="110"/>
      <c r="DM16" s="110"/>
      <c r="DN16" s="110"/>
      <c r="DO16" s="110"/>
      <c r="DP16" s="110"/>
      <c r="DQ16" s="110"/>
      <c r="DR16" s="110"/>
      <c r="DS16" s="110"/>
      <c r="DT16" s="110">
        <f t="shared" si="120"/>
        <v>0</v>
      </c>
      <c r="DU16" s="110">
        <f t="shared" si="120"/>
        <v>0</v>
      </c>
      <c r="DV16" s="110"/>
      <c r="DW16" s="110"/>
      <c r="DX16" s="110"/>
      <c r="DY16" s="110"/>
      <c r="DZ16" s="110"/>
      <c r="EA16" s="110"/>
      <c r="EB16" s="110"/>
      <c r="EC16" s="110"/>
      <c r="ED16" s="110">
        <f t="shared" si="121"/>
        <v>0</v>
      </c>
      <c r="EE16" s="110">
        <f t="shared" si="121"/>
        <v>0</v>
      </c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>
        <v>938.38499999999999</v>
      </c>
      <c r="EQ16" s="110">
        <f t="shared" si="122"/>
        <v>938.38499999999999</v>
      </c>
      <c r="ER16" s="110">
        <f t="shared" si="122"/>
        <v>938.38499999999999</v>
      </c>
      <c r="ES16" s="110">
        <f t="shared" si="87"/>
        <v>100</v>
      </c>
      <c r="ET16" s="110">
        <v>938.38499999999999</v>
      </c>
      <c r="EU16" s="110">
        <v>938.38499999999999</v>
      </c>
      <c r="EV16" s="110">
        <f t="shared" si="123"/>
        <v>100</v>
      </c>
      <c r="EW16" s="110"/>
      <c r="EX16" s="110"/>
      <c r="EY16" s="110"/>
      <c r="EZ16" s="110"/>
      <c r="FA16" s="110">
        <f t="shared" si="124"/>
        <v>0</v>
      </c>
      <c r="FB16" s="110">
        <f t="shared" si="124"/>
        <v>0</v>
      </c>
      <c r="FC16" s="110"/>
      <c r="FD16" s="110"/>
      <c r="FE16" s="110"/>
      <c r="FF16" s="110"/>
      <c r="FG16" s="110"/>
      <c r="FH16" s="110"/>
      <c r="FI16" s="110"/>
      <c r="FJ16" s="156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>
        <f t="shared" si="125"/>
        <v>0</v>
      </c>
      <c r="FV16" s="110">
        <f t="shared" si="125"/>
        <v>0</v>
      </c>
      <c r="FW16" s="110"/>
      <c r="FX16" s="110"/>
      <c r="FY16" s="110"/>
      <c r="FZ16" s="110"/>
      <c r="GA16" s="110"/>
      <c r="GB16" s="110"/>
      <c r="GC16" s="110"/>
      <c r="GD16" s="110"/>
      <c r="GE16" s="110">
        <f t="shared" si="126"/>
        <v>0</v>
      </c>
      <c r="GF16" s="110">
        <f t="shared" si="126"/>
        <v>0</v>
      </c>
      <c r="GG16" s="110"/>
      <c r="GH16" s="110"/>
      <c r="GI16" s="110"/>
      <c r="GJ16" s="110"/>
      <c r="GK16" s="110"/>
      <c r="GL16" s="110"/>
      <c r="GM16" s="110"/>
      <c r="GN16" s="110"/>
      <c r="GO16" s="110">
        <f t="shared" si="127"/>
        <v>0</v>
      </c>
      <c r="GP16" s="110">
        <f t="shared" si="127"/>
        <v>0</v>
      </c>
      <c r="GQ16" s="110"/>
      <c r="GR16" s="110"/>
      <c r="GS16" s="110"/>
      <c r="GT16" s="110"/>
      <c r="GU16" s="110"/>
      <c r="GV16" s="110"/>
      <c r="GW16" s="110"/>
      <c r="GX16" s="110"/>
      <c r="GY16" s="110">
        <f t="shared" si="128"/>
        <v>0</v>
      </c>
      <c r="GZ16" s="110">
        <f t="shared" si="128"/>
        <v>0</v>
      </c>
      <c r="HA16" s="110"/>
      <c r="HB16" s="110"/>
      <c r="HC16" s="110"/>
      <c r="HD16" s="110"/>
      <c r="HE16" s="110"/>
      <c r="HF16" s="110"/>
      <c r="HG16" s="110"/>
      <c r="HH16" s="110"/>
      <c r="HI16" s="110">
        <f t="shared" si="129"/>
        <v>0</v>
      </c>
      <c r="HJ16" s="110">
        <f t="shared" si="129"/>
        <v>0</v>
      </c>
      <c r="HK16" s="110"/>
      <c r="HL16" s="110"/>
      <c r="HM16" s="110"/>
      <c r="HN16" s="110"/>
      <c r="HO16" s="110"/>
      <c r="HP16" s="110"/>
      <c r="HQ16" s="110"/>
      <c r="HR16" s="110"/>
      <c r="HS16" s="110">
        <f t="shared" si="130"/>
        <v>0</v>
      </c>
      <c r="HT16" s="110">
        <f t="shared" si="130"/>
        <v>0</v>
      </c>
      <c r="HU16" s="110"/>
      <c r="HV16" s="110"/>
      <c r="HW16" s="110"/>
      <c r="HX16" s="110"/>
      <c r="HY16" s="110"/>
      <c r="HZ16" s="110"/>
      <c r="IA16" s="110"/>
      <c r="IB16" s="110"/>
      <c r="IC16" s="110">
        <f t="shared" si="131"/>
        <v>0</v>
      </c>
      <c r="ID16" s="110">
        <f t="shared" si="131"/>
        <v>0</v>
      </c>
      <c r="IE16" s="110"/>
      <c r="IF16" s="110"/>
      <c r="IG16" s="110"/>
      <c r="IH16" s="110"/>
      <c r="II16" s="110"/>
      <c r="IJ16" s="110"/>
      <c r="IK16" s="110"/>
      <c r="IL16" s="110"/>
      <c r="IM16" s="110">
        <f t="shared" si="132"/>
        <v>0</v>
      </c>
      <c r="IN16" s="110">
        <f t="shared" si="132"/>
        <v>0</v>
      </c>
      <c r="IO16" s="110"/>
      <c r="IP16" s="110"/>
      <c r="IQ16" s="110"/>
      <c r="IR16" s="110"/>
      <c r="IS16" s="110"/>
      <c r="IT16" s="110"/>
      <c r="IU16" s="110"/>
      <c r="IV16" s="110"/>
      <c r="IW16" s="110">
        <f t="shared" si="133"/>
        <v>0</v>
      </c>
      <c r="IX16" s="110">
        <f t="shared" si="133"/>
        <v>0</v>
      </c>
      <c r="IY16" s="110"/>
      <c r="IZ16" s="110"/>
      <c r="JA16" s="110"/>
      <c r="JB16" s="110"/>
      <c r="JC16" s="110"/>
      <c r="JD16" s="110"/>
      <c r="JE16" s="110"/>
      <c r="JF16" s="110"/>
      <c r="JG16" s="110">
        <f t="shared" si="134"/>
        <v>0</v>
      </c>
      <c r="JH16" s="110">
        <f t="shared" si="134"/>
        <v>0</v>
      </c>
      <c r="JI16" s="110"/>
      <c r="JJ16" s="110"/>
      <c r="JK16" s="110"/>
      <c r="JL16" s="110"/>
      <c r="JM16" s="110"/>
      <c r="JN16" s="110"/>
      <c r="JO16" s="110"/>
      <c r="JP16" s="110"/>
      <c r="JQ16" s="110"/>
      <c r="JR16" s="110"/>
      <c r="JS16" s="110"/>
      <c r="JT16" s="110"/>
      <c r="JU16" s="110"/>
      <c r="JV16" s="110">
        <v>218.52799999999999</v>
      </c>
      <c r="JW16" s="110">
        <v>218.52799999999999</v>
      </c>
      <c r="JX16" s="110">
        <f t="shared" si="89"/>
        <v>100</v>
      </c>
      <c r="JY16" s="110"/>
      <c r="JZ16" s="110"/>
      <c r="KA16" s="110" t="e">
        <f t="shared" ref="KA16:KA21" si="136">JZ16/JY16*100</f>
        <v>#DIV/0!</v>
      </c>
      <c r="KB16" s="110"/>
      <c r="KC16" s="110"/>
      <c r="KD16" s="110" t="e">
        <f t="shared" ref="KD16:KD21" si="137">KC16/KB16*100</f>
        <v>#DIV/0!</v>
      </c>
      <c r="KE16" s="110"/>
      <c r="KF16" s="110"/>
      <c r="KG16" s="110" t="e">
        <f t="shared" ref="KG16:KG21" si="138">KF16/KE16*100</f>
        <v>#DIV/0!</v>
      </c>
      <c r="KH16" s="110"/>
      <c r="KI16" s="110"/>
      <c r="KJ16" s="110" t="e">
        <f t="shared" ref="KJ16:KJ21" si="139">KI16/KH16*100</f>
        <v>#DIV/0!</v>
      </c>
      <c r="KK16" s="110"/>
      <c r="KL16" s="110"/>
      <c r="KM16" s="110" t="e">
        <f t="shared" ref="KM16:KM21" si="140">KL16/KK16*100</f>
        <v>#DIV/0!</v>
      </c>
      <c r="KN16" s="110"/>
      <c r="KO16" s="110"/>
      <c r="KP16" s="110"/>
      <c r="KQ16" s="110"/>
      <c r="KR16" s="110"/>
      <c r="KS16" s="110"/>
      <c r="KT16" s="110"/>
      <c r="KU16" s="110"/>
      <c r="KV16" s="110"/>
      <c r="KW16" s="110"/>
      <c r="KX16" s="110"/>
      <c r="KY16" s="110"/>
      <c r="KZ16" s="110"/>
      <c r="LA16" s="110"/>
      <c r="LB16" s="110"/>
      <c r="LC16" s="110"/>
      <c r="LD16" s="110"/>
      <c r="LE16" s="110"/>
      <c r="LF16" s="110"/>
      <c r="LG16" s="110"/>
      <c r="LH16" s="110"/>
      <c r="LI16" s="110"/>
      <c r="LJ16" s="110"/>
      <c r="LK16" s="110"/>
      <c r="LL16" s="110"/>
      <c r="LM16" s="110"/>
      <c r="LN16" s="110"/>
      <c r="LO16" s="110"/>
      <c r="LP16" s="110">
        <f t="shared" si="135"/>
        <v>0</v>
      </c>
      <c r="LQ16" s="110">
        <f t="shared" si="135"/>
        <v>0</v>
      </c>
      <c r="LR16" s="110"/>
      <c r="LS16" s="110"/>
      <c r="LT16" s="110"/>
      <c r="LU16" s="110"/>
      <c r="LV16" s="110"/>
      <c r="LW16" s="110"/>
      <c r="LX16" s="110"/>
      <c r="LY16" s="110"/>
      <c r="LZ16" s="110"/>
      <c r="MA16" s="110"/>
      <c r="MB16" s="110"/>
      <c r="MC16" s="110"/>
      <c r="MD16" s="110"/>
      <c r="ME16" s="110"/>
      <c r="MF16" s="4"/>
      <c r="MG16" s="5"/>
      <c r="MH16" s="37"/>
      <c r="MI16" s="37"/>
      <c r="MJ16" s="38"/>
      <c r="MK16" s="4"/>
      <c r="ML16" s="4"/>
      <c r="MM16" s="5"/>
      <c r="MN16" s="39"/>
      <c r="MO16" s="40"/>
      <c r="MP16" s="41"/>
      <c r="MQ16" s="10"/>
      <c r="MR16" s="42"/>
    </row>
    <row r="17" spans="1:360" ht="18" customHeight="1">
      <c r="A17" s="36" t="s">
        <v>102</v>
      </c>
      <c r="B17" s="110">
        <f t="shared" si="107"/>
        <v>1260.2132200000001</v>
      </c>
      <c r="C17" s="110">
        <f t="shared" si="108"/>
        <v>1260.2132200000001</v>
      </c>
      <c r="D17" s="110">
        <f t="shared" si="84"/>
        <v>100</v>
      </c>
      <c r="E17" s="110">
        <f t="shared" si="2"/>
        <v>-8.5265128291212022E-14</v>
      </c>
      <c r="F17" s="110"/>
      <c r="G17" s="110"/>
      <c r="H17" s="110"/>
      <c r="I17" s="110"/>
      <c r="J17" s="110">
        <f t="shared" si="109"/>
        <v>0</v>
      </c>
      <c r="K17" s="110">
        <f t="shared" si="109"/>
        <v>0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>
        <f t="shared" si="110"/>
        <v>0</v>
      </c>
      <c r="AA17" s="110">
        <f t="shared" si="110"/>
        <v>0</v>
      </c>
      <c r="AB17" s="110"/>
      <c r="AC17" s="110"/>
      <c r="AD17" s="110"/>
      <c r="AE17" s="110"/>
      <c r="AF17" s="110"/>
      <c r="AG17" s="110"/>
      <c r="AH17" s="110"/>
      <c r="AI17" s="110"/>
      <c r="AJ17" s="110">
        <f t="shared" si="111"/>
        <v>0</v>
      </c>
      <c r="AK17" s="110">
        <f t="shared" si="111"/>
        <v>0</v>
      </c>
      <c r="AL17" s="110"/>
      <c r="AM17" s="110"/>
      <c r="AN17" s="110"/>
      <c r="AO17" s="110"/>
      <c r="AP17" s="110"/>
      <c r="AQ17" s="110"/>
      <c r="AR17" s="110"/>
      <c r="AS17" s="110"/>
      <c r="AT17" s="110">
        <f t="shared" si="112"/>
        <v>0</v>
      </c>
      <c r="AU17" s="110">
        <f t="shared" si="112"/>
        <v>0</v>
      </c>
      <c r="AV17" s="110"/>
      <c r="AW17" s="110"/>
      <c r="AX17" s="110"/>
      <c r="AY17" s="110"/>
      <c r="AZ17" s="110"/>
      <c r="BA17" s="110"/>
      <c r="BB17" s="110"/>
      <c r="BC17" s="110"/>
      <c r="BD17" s="110">
        <f t="shared" si="113"/>
        <v>0</v>
      </c>
      <c r="BE17" s="110">
        <f t="shared" si="113"/>
        <v>0</v>
      </c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>
        <f t="shared" si="115"/>
        <v>814.81767000000002</v>
      </c>
      <c r="BX17" s="110">
        <f t="shared" si="115"/>
        <v>814.81767000000002</v>
      </c>
      <c r="BY17" s="110"/>
      <c r="BZ17" s="110">
        <v>814.81767000000002</v>
      </c>
      <c r="CA17" s="110">
        <v>814.81767000000002</v>
      </c>
      <c r="CB17" s="110">
        <f>CA17/BZ17*100</f>
        <v>100</v>
      </c>
      <c r="CC17" s="110"/>
      <c r="CD17" s="110"/>
      <c r="CE17" s="110"/>
      <c r="CF17" s="110">
        <f t="shared" si="116"/>
        <v>0</v>
      </c>
      <c r="CG17" s="110">
        <f t="shared" si="116"/>
        <v>0</v>
      </c>
      <c r="CH17" s="110"/>
      <c r="CI17" s="110"/>
      <c r="CJ17" s="110"/>
      <c r="CK17" s="110"/>
      <c r="CL17" s="110"/>
      <c r="CM17" s="110"/>
      <c r="CN17" s="110"/>
      <c r="CO17" s="110"/>
      <c r="CP17" s="110">
        <f t="shared" si="117"/>
        <v>0</v>
      </c>
      <c r="CQ17" s="110">
        <f t="shared" si="117"/>
        <v>0</v>
      </c>
      <c r="CR17" s="110"/>
      <c r="CS17" s="110"/>
      <c r="CT17" s="110"/>
      <c r="CU17" s="110"/>
      <c r="CV17" s="110"/>
      <c r="CW17" s="110"/>
      <c r="CX17" s="110"/>
      <c r="CY17" s="110"/>
      <c r="CZ17" s="110">
        <f t="shared" si="118"/>
        <v>0</v>
      </c>
      <c r="DA17" s="110">
        <f t="shared" si="118"/>
        <v>0</v>
      </c>
      <c r="DB17" s="110"/>
      <c r="DC17" s="110"/>
      <c r="DD17" s="110"/>
      <c r="DE17" s="110"/>
      <c r="DF17" s="110"/>
      <c r="DG17" s="110"/>
      <c r="DH17" s="110"/>
      <c r="DI17" s="110"/>
      <c r="DJ17" s="110">
        <f t="shared" si="119"/>
        <v>0</v>
      </c>
      <c r="DK17" s="110">
        <f t="shared" si="119"/>
        <v>0</v>
      </c>
      <c r="DL17" s="110"/>
      <c r="DM17" s="110"/>
      <c r="DN17" s="110"/>
      <c r="DO17" s="110"/>
      <c r="DP17" s="110"/>
      <c r="DQ17" s="110"/>
      <c r="DR17" s="110"/>
      <c r="DS17" s="110"/>
      <c r="DT17" s="110">
        <f t="shared" si="120"/>
        <v>0</v>
      </c>
      <c r="DU17" s="110">
        <f t="shared" si="120"/>
        <v>0</v>
      </c>
      <c r="DV17" s="110"/>
      <c r="DW17" s="110"/>
      <c r="DX17" s="110"/>
      <c r="DY17" s="110"/>
      <c r="DZ17" s="110"/>
      <c r="EA17" s="110"/>
      <c r="EB17" s="110"/>
      <c r="EC17" s="110"/>
      <c r="ED17" s="110">
        <f t="shared" si="121"/>
        <v>0</v>
      </c>
      <c r="EE17" s="110">
        <f t="shared" si="121"/>
        <v>0</v>
      </c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>
        <v>256.68799999999999</v>
      </c>
      <c r="EQ17" s="110">
        <f t="shared" si="122"/>
        <v>256.68799999999999</v>
      </c>
      <c r="ER17" s="110">
        <f t="shared" si="122"/>
        <v>256.68799999999999</v>
      </c>
      <c r="ES17" s="110">
        <f t="shared" si="87"/>
        <v>100</v>
      </c>
      <c r="ET17" s="110">
        <v>256.68799999999999</v>
      </c>
      <c r="EU17" s="110">
        <v>256.68799999999999</v>
      </c>
      <c r="EV17" s="110">
        <f t="shared" si="123"/>
        <v>100</v>
      </c>
      <c r="EW17" s="110"/>
      <c r="EX17" s="110"/>
      <c r="EY17" s="110"/>
      <c r="EZ17" s="110"/>
      <c r="FA17" s="110">
        <f t="shared" si="124"/>
        <v>0</v>
      </c>
      <c r="FB17" s="110">
        <f t="shared" si="124"/>
        <v>0</v>
      </c>
      <c r="FC17" s="110"/>
      <c r="FD17" s="110"/>
      <c r="FE17" s="110"/>
      <c r="FF17" s="110"/>
      <c r="FG17" s="110"/>
      <c r="FH17" s="110"/>
      <c r="FI17" s="110"/>
      <c r="FJ17" s="156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>
        <f t="shared" si="125"/>
        <v>0</v>
      </c>
      <c r="FV17" s="110">
        <f t="shared" si="125"/>
        <v>0</v>
      </c>
      <c r="FW17" s="110"/>
      <c r="FX17" s="110"/>
      <c r="FY17" s="110"/>
      <c r="FZ17" s="110"/>
      <c r="GA17" s="110"/>
      <c r="GB17" s="110"/>
      <c r="GC17" s="110"/>
      <c r="GD17" s="110"/>
      <c r="GE17" s="110">
        <f t="shared" si="126"/>
        <v>0</v>
      </c>
      <c r="GF17" s="110">
        <f t="shared" si="126"/>
        <v>0</v>
      </c>
      <c r="GG17" s="110"/>
      <c r="GH17" s="110"/>
      <c r="GI17" s="110"/>
      <c r="GJ17" s="110"/>
      <c r="GK17" s="110"/>
      <c r="GL17" s="110"/>
      <c r="GM17" s="110"/>
      <c r="GN17" s="110"/>
      <c r="GO17" s="110">
        <f t="shared" si="127"/>
        <v>0</v>
      </c>
      <c r="GP17" s="110">
        <f t="shared" si="127"/>
        <v>0</v>
      </c>
      <c r="GQ17" s="110"/>
      <c r="GR17" s="110"/>
      <c r="GS17" s="110"/>
      <c r="GT17" s="110"/>
      <c r="GU17" s="110"/>
      <c r="GV17" s="110"/>
      <c r="GW17" s="110"/>
      <c r="GX17" s="110"/>
      <c r="GY17" s="110">
        <f t="shared" si="128"/>
        <v>0</v>
      </c>
      <c r="GZ17" s="110">
        <f t="shared" si="128"/>
        <v>0</v>
      </c>
      <c r="HA17" s="110"/>
      <c r="HB17" s="110"/>
      <c r="HC17" s="110"/>
      <c r="HD17" s="110"/>
      <c r="HE17" s="110"/>
      <c r="HF17" s="110"/>
      <c r="HG17" s="110"/>
      <c r="HH17" s="110"/>
      <c r="HI17" s="110">
        <f t="shared" si="129"/>
        <v>0</v>
      </c>
      <c r="HJ17" s="110">
        <f t="shared" si="129"/>
        <v>0</v>
      </c>
      <c r="HK17" s="110"/>
      <c r="HL17" s="110"/>
      <c r="HM17" s="110"/>
      <c r="HN17" s="110"/>
      <c r="HO17" s="110"/>
      <c r="HP17" s="110"/>
      <c r="HQ17" s="110"/>
      <c r="HR17" s="110"/>
      <c r="HS17" s="110">
        <f t="shared" si="130"/>
        <v>0</v>
      </c>
      <c r="HT17" s="110">
        <f t="shared" si="130"/>
        <v>0</v>
      </c>
      <c r="HU17" s="110"/>
      <c r="HV17" s="110"/>
      <c r="HW17" s="110"/>
      <c r="HX17" s="110"/>
      <c r="HY17" s="110"/>
      <c r="HZ17" s="110"/>
      <c r="IA17" s="110"/>
      <c r="IB17" s="110"/>
      <c r="IC17" s="110">
        <f t="shared" si="131"/>
        <v>0</v>
      </c>
      <c r="ID17" s="110">
        <f t="shared" si="131"/>
        <v>0</v>
      </c>
      <c r="IE17" s="110"/>
      <c r="IF17" s="110"/>
      <c r="IG17" s="110"/>
      <c r="IH17" s="110"/>
      <c r="II17" s="110"/>
      <c r="IJ17" s="110"/>
      <c r="IK17" s="110"/>
      <c r="IL17" s="110"/>
      <c r="IM17" s="110">
        <f t="shared" si="132"/>
        <v>0</v>
      </c>
      <c r="IN17" s="110">
        <f t="shared" si="132"/>
        <v>0</v>
      </c>
      <c r="IO17" s="110"/>
      <c r="IP17" s="110"/>
      <c r="IQ17" s="110"/>
      <c r="IR17" s="110"/>
      <c r="IS17" s="110"/>
      <c r="IT17" s="110"/>
      <c r="IU17" s="110"/>
      <c r="IV17" s="110"/>
      <c r="IW17" s="110">
        <f t="shared" si="133"/>
        <v>0</v>
      </c>
      <c r="IX17" s="110">
        <f t="shared" si="133"/>
        <v>0</v>
      </c>
      <c r="IY17" s="110"/>
      <c r="IZ17" s="110"/>
      <c r="JA17" s="110"/>
      <c r="JB17" s="110"/>
      <c r="JC17" s="110"/>
      <c r="JD17" s="110"/>
      <c r="JE17" s="110"/>
      <c r="JF17" s="110"/>
      <c r="JG17" s="110">
        <f t="shared" si="134"/>
        <v>0</v>
      </c>
      <c r="JH17" s="110">
        <f t="shared" si="134"/>
        <v>0</v>
      </c>
      <c r="JI17" s="110"/>
      <c r="JJ17" s="110"/>
      <c r="JK17" s="110"/>
      <c r="JL17" s="110"/>
      <c r="JM17" s="110"/>
      <c r="JN17" s="110"/>
      <c r="JO17" s="110"/>
      <c r="JP17" s="110"/>
      <c r="JQ17" s="110"/>
      <c r="JR17" s="110"/>
      <c r="JS17" s="110"/>
      <c r="JT17" s="110"/>
      <c r="JU17" s="110"/>
      <c r="JV17" s="110">
        <v>188.70755</v>
      </c>
      <c r="JW17" s="110">
        <v>188.70755</v>
      </c>
      <c r="JX17" s="110">
        <f t="shared" si="89"/>
        <v>100</v>
      </c>
      <c r="JY17" s="110"/>
      <c r="JZ17" s="110"/>
      <c r="KA17" s="110" t="e">
        <f t="shared" si="136"/>
        <v>#DIV/0!</v>
      </c>
      <c r="KB17" s="110"/>
      <c r="KC17" s="110"/>
      <c r="KD17" s="110" t="e">
        <f t="shared" si="137"/>
        <v>#DIV/0!</v>
      </c>
      <c r="KE17" s="110"/>
      <c r="KF17" s="110"/>
      <c r="KG17" s="110" t="e">
        <f t="shared" si="138"/>
        <v>#DIV/0!</v>
      </c>
      <c r="KH17" s="110"/>
      <c r="KI17" s="110"/>
      <c r="KJ17" s="110" t="e">
        <f t="shared" si="139"/>
        <v>#DIV/0!</v>
      </c>
      <c r="KK17" s="110"/>
      <c r="KL17" s="110"/>
      <c r="KM17" s="110" t="e">
        <f t="shared" si="140"/>
        <v>#DIV/0!</v>
      </c>
      <c r="KN17" s="110"/>
      <c r="KO17" s="110"/>
      <c r="KP17" s="110"/>
      <c r="KQ17" s="110"/>
      <c r="KR17" s="110"/>
      <c r="KS17" s="110"/>
      <c r="KT17" s="110"/>
      <c r="KU17" s="110"/>
      <c r="KV17" s="110"/>
      <c r="KW17" s="110"/>
      <c r="KX17" s="110"/>
      <c r="KY17" s="110"/>
      <c r="KZ17" s="110"/>
      <c r="LA17" s="110"/>
      <c r="LB17" s="110"/>
      <c r="LC17" s="110"/>
      <c r="LD17" s="110"/>
      <c r="LE17" s="110"/>
      <c r="LF17" s="110"/>
      <c r="LG17" s="110"/>
      <c r="LH17" s="110"/>
      <c r="LI17" s="110"/>
      <c r="LJ17" s="110"/>
      <c r="LK17" s="110"/>
      <c r="LL17" s="110"/>
      <c r="LM17" s="110"/>
      <c r="LN17" s="110"/>
      <c r="LO17" s="110"/>
      <c r="LP17" s="110">
        <f t="shared" si="135"/>
        <v>0</v>
      </c>
      <c r="LQ17" s="110">
        <f t="shared" si="135"/>
        <v>0</v>
      </c>
      <c r="LR17" s="110"/>
      <c r="LS17" s="110"/>
      <c r="LT17" s="110"/>
      <c r="LU17" s="110"/>
      <c r="LV17" s="110"/>
      <c r="LW17" s="110"/>
      <c r="LX17" s="110"/>
      <c r="LY17" s="110"/>
      <c r="LZ17" s="110"/>
      <c r="MA17" s="110"/>
      <c r="MB17" s="110"/>
      <c r="MC17" s="110"/>
      <c r="MD17" s="110"/>
      <c r="ME17" s="110"/>
      <c r="MF17" s="4"/>
      <c r="MG17" s="5"/>
      <c r="MH17" s="37"/>
      <c r="MI17" s="37"/>
      <c r="MJ17" s="38"/>
      <c r="MK17" s="4"/>
      <c r="ML17" s="4"/>
      <c r="MM17" s="5"/>
      <c r="MN17" s="39"/>
      <c r="MO17" s="40"/>
      <c r="MP17" s="41"/>
      <c r="MQ17" s="10"/>
      <c r="MR17" s="42"/>
    </row>
    <row r="18" spans="1:360" ht="18">
      <c r="A18" s="36" t="s">
        <v>111</v>
      </c>
      <c r="B18" s="110">
        <f t="shared" si="107"/>
        <v>202.31201999999999</v>
      </c>
      <c r="C18" s="110">
        <f t="shared" si="108"/>
        <v>202.31201999999999</v>
      </c>
      <c r="D18" s="110">
        <f t="shared" si="84"/>
        <v>100</v>
      </c>
      <c r="E18" s="110">
        <f t="shared" si="2"/>
        <v>0</v>
      </c>
      <c r="F18" s="110"/>
      <c r="G18" s="110"/>
      <c r="H18" s="110"/>
      <c r="I18" s="110"/>
      <c r="J18" s="110">
        <f t="shared" si="109"/>
        <v>0</v>
      </c>
      <c r="K18" s="110">
        <f t="shared" si="109"/>
        <v>0</v>
      </c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>
        <f t="shared" si="110"/>
        <v>0</v>
      </c>
      <c r="AA18" s="110">
        <f t="shared" si="110"/>
        <v>0</v>
      </c>
      <c r="AB18" s="110"/>
      <c r="AC18" s="110"/>
      <c r="AD18" s="110"/>
      <c r="AE18" s="110"/>
      <c r="AF18" s="110"/>
      <c r="AG18" s="110"/>
      <c r="AH18" s="110"/>
      <c r="AI18" s="110"/>
      <c r="AJ18" s="110">
        <f t="shared" si="111"/>
        <v>0</v>
      </c>
      <c r="AK18" s="110">
        <f t="shared" si="111"/>
        <v>0</v>
      </c>
      <c r="AL18" s="110"/>
      <c r="AM18" s="110"/>
      <c r="AN18" s="110"/>
      <c r="AO18" s="110"/>
      <c r="AP18" s="110"/>
      <c r="AQ18" s="110"/>
      <c r="AR18" s="110"/>
      <c r="AS18" s="110"/>
      <c r="AT18" s="110">
        <f t="shared" si="112"/>
        <v>0</v>
      </c>
      <c r="AU18" s="110">
        <f t="shared" si="112"/>
        <v>0</v>
      </c>
      <c r="AV18" s="110"/>
      <c r="AW18" s="110"/>
      <c r="AX18" s="110"/>
      <c r="AY18" s="110"/>
      <c r="AZ18" s="110"/>
      <c r="BA18" s="110"/>
      <c r="BB18" s="110"/>
      <c r="BC18" s="110"/>
      <c r="BD18" s="110">
        <f t="shared" si="113"/>
        <v>0</v>
      </c>
      <c r="BE18" s="110">
        <f t="shared" si="113"/>
        <v>0</v>
      </c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>
        <f t="shared" si="115"/>
        <v>0</v>
      </c>
      <c r="BX18" s="110">
        <f t="shared" si="115"/>
        <v>0</v>
      </c>
      <c r="BY18" s="110"/>
      <c r="BZ18" s="110"/>
      <c r="CA18" s="110"/>
      <c r="CB18" s="110"/>
      <c r="CC18" s="110"/>
      <c r="CD18" s="110"/>
      <c r="CE18" s="110"/>
      <c r="CF18" s="110">
        <f t="shared" si="116"/>
        <v>0</v>
      </c>
      <c r="CG18" s="110">
        <f t="shared" si="116"/>
        <v>0</v>
      </c>
      <c r="CH18" s="110"/>
      <c r="CI18" s="110"/>
      <c r="CJ18" s="110"/>
      <c r="CK18" s="110"/>
      <c r="CL18" s="110"/>
      <c r="CM18" s="110"/>
      <c r="CN18" s="110"/>
      <c r="CO18" s="110"/>
      <c r="CP18" s="110">
        <f t="shared" si="117"/>
        <v>0</v>
      </c>
      <c r="CQ18" s="110">
        <f t="shared" si="117"/>
        <v>0</v>
      </c>
      <c r="CR18" s="110"/>
      <c r="CS18" s="110"/>
      <c r="CT18" s="110"/>
      <c r="CU18" s="110"/>
      <c r="CV18" s="110"/>
      <c r="CW18" s="110"/>
      <c r="CX18" s="110"/>
      <c r="CY18" s="110"/>
      <c r="CZ18" s="110">
        <f t="shared" si="118"/>
        <v>0</v>
      </c>
      <c r="DA18" s="110">
        <f t="shared" si="118"/>
        <v>0</v>
      </c>
      <c r="DB18" s="110"/>
      <c r="DC18" s="110"/>
      <c r="DD18" s="110"/>
      <c r="DE18" s="110"/>
      <c r="DF18" s="110"/>
      <c r="DG18" s="110"/>
      <c r="DH18" s="110"/>
      <c r="DI18" s="110"/>
      <c r="DJ18" s="110">
        <f t="shared" si="119"/>
        <v>0</v>
      </c>
      <c r="DK18" s="110">
        <f t="shared" si="119"/>
        <v>0</v>
      </c>
      <c r="DL18" s="110"/>
      <c r="DM18" s="110"/>
      <c r="DN18" s="110"/>
      <c r="DO18" s="110"/>
      <c r="DP18" s="110"/>
      <c r="DQ18" s="110"/>
      <c r="DR18" s="110"/>
      <c r="DS18" s="110"/>
      <c r="DT18" s="110">
        <f t="shared" si="120"/>
        <v>0</v>
      </c>
      <c r="DU18" s="110">
        <f t="shared" si="120"/>
        <v>0</v>
      </c>
      <c r="DV18" s="110"/>
      <c r="DW18" s="110"/>
      <c r="DX18" s="110"/>
      <c r="DY18" s="110"/>
      <c r="DZ18" s="110"/>
      <c r="EA18" s="110"/>
      <c r="EB18" s="110"/>
      <c r="EC18" s="110"/>
      <c r="ED18" s="110">
        <f t="shared" si="121"/>
        <v>0</v>
      </c>
      <c r="EE18" s="110">
        <f t="shared" si="121"/>
        <v>0</v>
      </c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>
        <f t="shared" si="122"/>
        <v>0</v>
      </c>
      <c r="ER18" s="110">
        <f t="shared" si="122"/>
        <v>0</v>
      </c>
      <c r="ES18" s="110" t="e">
        <f t="shared" si="87"/>
        <v>#DIV/0!</v>
      </c>
      <c r="ET18" s="110"/>
      <c r="EU18" s="110"/>
      <c r="EV18" s="110"/>
      <c r="EW18" s="110"/>
      <c r="EX18" s="110"/>
      <c r="EY18" s="110"/>
      <c r="EZ18" s="110"/>
      <c r="FA18" s="110">
        <f t="shared" si="124"/>
        <v>0</v>
      </c>
      <c r="FB18" s="110">
        <f t="shared" si="124"/>
        <v>0</v>
      </c>
      <c r="FC18" s="110"/>
      <c r="FD18" s="110"/>
      <c r="FE18" s="110"/>
      <c r="FF18" s="110"/>
      <c r="FG18" s="110"/>
      <c r="FH18" s="110"/>
      <c r="FI18" s="110"/>
      <c r="FJ18" s="156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>
        <f t="shared" si="125"/>
        <v>0</v>
      </c>
      <c r="FV18" s="110">
        <f t="shared" si="125"/>
        <v>0</v>
      </c>
      <c r="FW18" s="110"/>
      <c r="FX18" s="110"/>
      <c r="FY18" s="110"/>
      <c r="FZ18" s="110"/>
      <c r="GA18" s="110"/>
      <c r="GB18" s="110"/>
      <c r="GC18" s="110"/>
      <c r="GD18" s="110"/>
      <c r="GE18" s="110">
        <f t="shared" si="126"/>
        <v>0</v>
      </c>
      <c r="GF18" s="110">
        <f t="shared" si="126"/>
        <v>0</v>
      </c>
      <c r="GG18" s="110"/>
      <c r="GH18" s="110"/>
      <c r="GI18" s="110"/>
      <c r="GJ18" s="110"/>
      <c r="GK18" s="110"/>
      <c r="GL18" s="110"/>
      <c r="GM18" s="110"/>
      <c r="GN18" s="110"/>
      <c r="GO18" s="110">
        <f t="shared" si="127"/>
        <v>0</v>
      </c>
      <c r="GP18" s="110">
        <f t="shared" si="127"/>
        <v>0</v>
      </c>
      <c r="GQ18" s="110"/>
      <c r="GR18" s="110"/>
      <c r="GS18" s="110"/>
      <c r="GT18" s="110"/>
      <c r="GU18" s="110"/>
      <c r="GV18" s="110"/>
      <c r="GW18" s="110"/>
      <c r="GX18" s="110"/>
      <c r="GY18" s="110">
        <f t="shared" si="128"/>
        <v>0</v>
      </c>
      <c r="GZ18" s="110">
        <f t="shared" si="128"/>
        <v>0</v>
      </c>
      <c r="HA18" s="110"/>
      <c r="HB18" s="110"/>
      <c r="HC18" s="110"/>
      <c r="HD18" s="110"/>
      <c r="HE18" s="110"/>
      <c r="HF18" s="110"/>
      <c r="HG18" s="110"/>
      <c r="HH18" s="110"/>
      <c r="HI18" s="110">
        <f>HL18+HO18</f>
        <v>0</v>
      </c>
      <c r="HJ18" s="110">
        <f t="shared" si="129"/>
        <v>0</v>
      </c>
      <c r="HK18" s="110"/>
      <c r="HL18" s="110"/>
      <c r="HM18" s="110"/>
      <c r="HN18" s="110"/>
      <c r="HO18" s="110"/>
      <c r="HP18" s="110"/>
      <c r="HQ18" s="110"/>
      <c r="HR18" s="110"/>
      <c r="HS18" s="110">
        <f>HV18+HY18</f>
        <v>0</v>
      </c>
      <c r="HT18" s="110">
        <f t="shared" si="130"/>
        <v>0</v>
      </c>
      <c r="HU18" s="110"/>
      <c r="HV18" s="110"/>
      <c r="HW18" s="110"/>
      <c r="HX18" s="110"/>
      <c r="HY18" s="110"/>
      <c r="HZ18" s="110"/>
      <c r="IA18" s="110"/>
      <c r="IB18" s="110"/>
      <c r="IC18" s="110">
        <f>IF18+II18</f>
        <v>0</v>
      </c>
      <c r="ID18" s="110">
        <f t="shared" si="131"/>
        <v>0</v>
      </c>
      <c r="IE18" s="110"/>
      <c r="IF18" s="110"/>
      <c r="IG18" s="110"/>
      <c r="IH18" s="110"/>
      <c r="II18" s="110"/>
      <c r="IJ18" s="110"/>
      <c r="IK18" s="110"/>
      <c r="IL18" s="110"/>
      <c r="IM18" s="110">
        <f>IP18+IS18</f>
        <v>0</v>
      </c>
      <c r="IN18" s="110">
        <f t="shared" si="132"/>
        <v>0</v>
      </c>
      <c r="IO18" s="110"/>
      <c r="IP18" s="110"/>
      <c r="IQ18" s="110"/>
      <c r="IR18" s="110"/>
      <c r="IS18" s="110"/>
      <c r="IT18" s="110"/>
      <c r="IU18" s="110"/>
      <c r="IV18" s="110"/>
      <c r="IW18" s="110">
        <f>IZ18+JC18</f>
        <v>0</v>
      </c>
      <c r="IX18" s="110">
        <f t="shared" si="133"/>
        <v>0</v>
      </c>
      <c r="IY18" s="110"/>
      <c r="IZ18" s="110"/>
      <c r="JA18" s="110"/>
      <c r="JB18" s="110"/>
      <c r="JC18" s="110"/>
      <c r="JD18" s="110"/>
      <c r="JE18" s="110"/>
      <c r="JF18" s="110"/>
      <c r="JG18" s="110">
        <f t="shared" si="134"/>
        <v>0</v>
      </c>
      <c r="JH18" s="110">
        <f t="shared" si="134"/>
        <v>0</v>
      </c>
      <c r="JI18" s="110"/>
      <c r="JJ18" s="110"/>
      <c r="JK18" s="110"/>
      <c r="JL18" s="110"/>
      <c r="JM18" s="110"/>
      <c r="JN18" s="110"/>
      <c r="JO18" s="110"/>
      <c r="JP18" s="110"/>
      <c r="JQ18" s="110"/>
      <c r="JR18" s="110"/>
      <c r="JS18" s="110"/>
      <c r="JT18" s="110"/>
      <c r="JU18" s="110"/>
      <c r="JV18" s="110">
        <v>202.31201999999999</v>
      </c>
      <c r="JW18" s="110">
        <v>202.31201999999999</v>
      </c>
      <c r="JX18" s="110">
        <f t="shared" si="89"/>
        <v>100</v>
      </c>
      <c r="JY18" s="110"/>
      <c r="JZ18" s="110"/>
      <c r="KA18" s="110" t="e">
        <f t="shared" si="136"/>
        <v>#DIV/0!</v>
      </c>
      <c r="KB18" s="110"/>
      <c r="KC18" s="110"/>
      <c r="KD18" s="110" t="e">
        <f t="shared" si="137"/>
        <v>#DIV/0!</v>
      </c>
      <c r="KE18" s="110"/>
      <c r="KF18" s="110"/>
      <c r="KG18" s="110" t="e">
        <f t="shared" si="138"/>
        <v>#DIV/0!</v>
      </c>
      <c r="KH18" s="110"/>
      <c r="KI18" s="110"/>
      <c r="KJ18" s="110" t="e">
        <f t="shared" si="139"/>
        <v>#DIV/0!</v>
      </c>
      <c r="KK18" s="110"/>
      <c r="KL18" s="110"/>
      <c r="KM18" s="110" t="e">
        <f t="shared" si="140"/>
        <v>#DIV/0!</v>
      </c>
      <c r="KN18" s="110"/>
      <c r="KO18" s="110"/>
      <c r="KP18" s="110"/>
      <c r="KQ18" s="110"/>
      <c r="KR18" s="110"/>
      <c r="KS18" s="110"/>
      <c r="KT18" s="110"/>
      <c r="KU18" s="110"/>
      <c r="KV18" s="110"/>
      <c r="KW18" s="110"/>
      <c r="KX18" s="110"/>
      <c r="KY18" s="110"/>
      <c r="KZ18" s="110"/>
      <c r="LA18" s="110"/>
      <c r="LB18" s="110"/>
      <c r="LC18" s="110"/>
      <c r="LD18" s="110"/>
      <c r="LE18" s="110"/>
      <c r="LF18" s="110"/>
      <c r="LG18" s="110"/>
      <c r="LH18" s="110"/>
      <c r="LI18" s="110"/>
      <c r="LJ18" s="110"/>
      <c r="LK18" s="110"/>
      <c r="LL18" s="110"/>
      <c r="LM18" s="110"/>
      <c r="LN18" s="110"/>
      <c r="LO18" s="110"/>
      <c r="LP18" s="110">
        <f t="shared" si="135"/>
        <v>0</v>
      </c>
      <c r="LQ18" s="110">
        <f t="shared" si="135"/>
        <v>0</v>
      </c>
      <c r="LR18" s="110"/>
      <c r="LS18" s="110"/>
      <c r="LT18" s="110"/>
      <c r="LU18" s="110"/>
      <c r="LV18" s="110"/>
      <c r="LW18" s="110"/>
      <c r="LX18" s="110"/>
      <c r="LY18" s="110"/>
      <c r="LZ18" s="110"/>
      <c r="MA18" s="110"/>
      <c r="MB18" s="110"/>
      <c r="MC18" s="110"/>
      <c r="MD18" s="110"/>
      <c r="ME18" s="110"/>
      <c r="MF18" s="4"/>
      <c r="MG18" s="5"/>
      <c r="MH18" s="37"/>
      <c r="MI18" s="37"/>
      <c r="MJ18" s="38"/>
      <c r="MK18" s="4"/>
      <c r="ML18" s="4"/>
      <c r="MM18" s="5"/>
      <c r="MN18" s="39"/>
      <c r="MO18" s="40"/>
      <c r="MP18" s="41"/>
      <c r="MQ18" s="10"/>
      <c r="MR18" s="42"/>
    </row>
    <row r="19" spans="1:360" ht="18" customHeight="1">
      <c r="A19" s="36" t="s">
        <v>169</v>
      </c>
      <c r="B19" s="110">
        <f t="shared" si="107"/>
        <v>1254.57574</v>
      </c>
      <c r="C19" s="110">
        <f t="shared" si="108"/>
        <v>1254.57557</v>
      </c>
      <c r="D19" s="110">
        <f t="shared" si="84"/>
        <v>99.999986449602474</v>
      </c>
      <c r="E19" s="110">
        <f t="shared" si="2"/>
        <v>-2.8421709430404007E-14</v>
      </c>
      <c r="F19" s="110"/>
      <c r="G19" s="110"/>
      <c r="H19" s="110"/>
      <c r="I19" s="110"/>
      <c r="J19" s="110">
        <f t="shared" si="109"/>
        <v>0</v>
      </c>
      <c r="K19" s="110">
        <f t="shared" si="109"/>
        <v>0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>
        <f t="shared" si="110"/>
        <v>0</v>
      </c>
      <c r="AA19" s="110">
        <f t="shared" si="110"/>
        <v>0</v>
      </c>
      <c r="AB19" s="110"/>
      <c r="AC19" s="110"/>
      <c r="AD19" s="110"/>
      <c r="AE19" s="110"/>
      <c r="AF19" s="110"/>
      <c r="AG19" s="110"/>
      <c r="AH19" s="110"/>
      <c r="AI19" s="110"/>
      <c r="AJ19" s="110">
        <f t="shared" si="111"/>
        <v>0</v>
      </c>
      <c r="AK19" s="110">
        <f t="shared" si="111"/>
        <v>0</v>
      </c>
      <c r="AL19" s="110"/>
      <c r="AM19" s="110"/>
      <c r="AN19" s="110"/>
      <c r="AO19" s="110"/>
      <c r="AP19" s="110"/>
      <c r="AQ19" s="110"/>
      <c r="AR19" s="110"/>
      <c r="AS19" s="110"/>
      <c r="AT19" s="110">
        <f t="shared" si="112"/>
        <v>0</v>
      </c>
      <c r="AU19" s="110">
        <f t="shared" si="112"/>
        <v>0</v>
      </c>
      <c r="AV19" s="110"/>
      <c r="AW19" s="110"/>
      <c r="AX19" s="110"/>
      <c r="AY19" s="110"/>
      <c r="AZ19" s="110"/>
      <c r="BA19" s="110"/>
      <c r="BB19" s="110"/>
      <c r="BC19" s="110"/>
      <c r="BD19" s="110">
        <f t="shared" si="113"/>
        <v>0</v>
      </c>
      <c r="BE19" s="110">
        <f t="shared" si="113"/>
        <v>0</v>
      </c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>
        <f t="shared" si="115"/>
        <v>0</v>
      </c>
      <c r="BX19" s="110">
        <f t="shared" si="115"/>
        <v>0</v>
      </c>
      <c r="BY19" s="110"/>
      <c r="BZ19" s="110"/>
      <c r="CA19" s="110"/>
      <c r="CB19" s="110"/>
      <c r="CC19" s="110"/>
      <c r="CD19" s="110"/>
      <c r="CE19" s="110"/>
      <c r="CF19" s="110">
        <f t="shared" si="116"/>
        <v>0</v>
      </c>
      <c r="CG19" s="110">
        <f t="shared" si="116"/>
        <v>0</v>
      </c>
      <c r="CH19" s="110"/>
      <c r="CI19" s="110"/>
      <c r="CJ19" s="110"/>
      <c r="CK19" s="110"/>
      <c r="CL19" s="110"/>
      <c r="CM19" s="110"/>
      <c r="CN19" s="110"/>
      <c r="CO19" s="110"/>
      <c r="CP19" s="110">
        <f t="shared" si="117"/>
        <v>0</v>
      </c>
      <c r="CQ19" s="110">
        <f t="shared" si="117"/>
        <v>0</v>
      </c>
      <c r="CR19" s="110"/>
      <c r="CS19" s="110"/>
      <c r="CT19" s="110"/>
      <c r="CU19" s="110"/>
      <c r="CV19" s="110"/>
      <c r="CW19" s="110"/>
      <c r="CX19" s="110"/>
      <c r="CY19" s="110"/>
      <c r="CZ19" s="110">
        <f t="shared" si="118"/>
        <v>0</v>
      </c>
      <c r="DA19" s="110">
        <f t="shared" si="118"/>
        <v>0</v>
      </c>
      <c r="DB19" s="110"/>
      <c r="DC19" s="110"/>
      <c r="DD19" s="110"/>
      <c r="DE19" s="110"/>
      <c r="DF19" s="110"/>
      <c r="DG19" s="110"/>
      <c r="DH19" s="110"/>
      <c r="DI19" s="110"/>
      <c r="DJ19" s="110">
        <f t="shared" si="119"/>
        <v>0</v>
      </c>
      <c r="DK19" s="110">
        <f t="shared" si="119"/>
        <v>0</v>
      </c>
      <c r="DL19" s="110"/>
      <c r="DM19" s="110"/>
      <c r="DN19" s="110"/>
      <c r="DO19" s="110"/>
      <c r="DP19" s="110"/>
      <c r="DQ19" s="110"/>
      <c r="DR19" s="110"/>
      <c r="DS19" s="110"/>
      <c r="DT19" s="110">
        <f t="shared" si="120"/>
        <v>0</v>
      </c>
      <c r="DU19" s="110">
        <f t="shared" si="120"/>
        <v>0</v>
      </c>
      <c r="DV19" s="110"/>
      <c r="DW19" s="110"/>
      <c r="DX19" s="110"/>
      <c r="DY19" s="110"/>
      <c r="DZ19" s="110"/>
      <c r="EA19" s="110"/>
      <c r="EB19" s="110"/>
      <c r="EC19" s="110"/>
      <c r="ED19" s="110">
        <f t="shared" si="121"/>
        <v>0</v>
      </c>
      <c r="EE19" s="110">
        <f t="shared" si="121"/>
        <v>0</v>
      </c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>
        <v>1021.914</v>
      </c>
      <c r="EQ19" s="110">
        <f t="shared" si="122"/>
        <v>1021.914</v>
      </c>
      <c r="ER19" s="110">
        <f t="shared" si="122"/>
        <v>1021.91383</v>
      </c>
      <c r="ES19" s="110">
        <f t="shared" si="87"/>
        <v>99.999983364549266</v>
      </c>
      <c r="ET19" s="110">
        <v>1021.914</v>
      </c>
      <c r="EU19" s="110">
        <v>1021.91383</v>
      </c>
      <c r="EV19" s="110">
        <f t="shared" ref="EV19:EV20" si="141">EU19/ET19*100</f>
        <v>99.999983364549266</v>
      </c>
      <c r="EW19" s="110"/>
      <c r="EX19" s="110"/>
      <c r="EY19" s="110"/>
      <c r="EZ19" s="110"/>
      <c r="FA19" s="110">
        <f t="shared" si="124"/>
        <v>0</v>
      </c>
      <c r="FB19" s="110">
        <f t="shared" si="124"/>
        <v>0</v>
      </c>
      <c r="FC19" s="110"/>
      <c r="FD19" s="110"/>
      <c r="FE19" s="110"/>
      <c r="FF19" s="110"/>
      <c r="FG19" s="110"/>
      <c r="FH19" s="110"/>
      <c r="FI19" s="110"/>
      <c r="FJ19" s="156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>
        <f t="shared" si="125"/>
        <v>0</v>
      </c>
      <c r="FV19" s="110">
        <f t="shared" si="125"/>
        <v>0</v>
      </c>
      <c r="FW19" s="110"/>
      <c r="FX19" s="110"/>
      <c r="FY19" s="110"/>
      <c r="FZ19" s="110"/>
      <c r="GA19" s="110"/>
      <c r="GB19" s="110"/>
      <c r="GC19" s="110"/>
      <c r="GD19" s="110"/>
      <c r="GE19" s="110">
        <f t="shared" si="126"/>
        <v>0</v>
      </c>
      <c r="GF19" s="110">
        <f t="shared" si="126"/>
        <v>0</v>
      </c>
      <c r="GG19" s="110"/>
      <c r="GH19" s="110"/>
      <c r="GI19" s="110"/>
      <c r="GJ19" s="110"/>
      <c r="GK19" s="110"/>
      <c r="GL19" s="110"/>
      <c r="GM19" s="110"/>
      <c r="GN19" s="110"/>
      <c r="GO19" s="110">
        <f t="shared" si="127"/>
        <v>0</v>
      </c>
      <c r="GP19" s="110">
        <f t="shared" si="127"/>
        <v>0</v>
      </c>
      <c r="GQ19" s="110"/>
      <c r="GR19" s="110"/>
      <c r="GS19" s="110"/>
      <c r="GT19" s="110"/>
      <c r="GU19" s="110"/>
      <c r="GV19" s="110"/>
      <c r="GW19" s="110"/>
      <c r="GX19" s="110"/>
      <c r="GY19" s="110">
        <f t="shared" si="128"/>
        <v>0</v>
      </c>
      <c r="GZ19" s="110">
        <f t="shared" si="128"/>
        <v>0</v>
      </c>
      <c r="HA19" s="110"/>
      <c r="HB19" s="110"/>
      <c r="HC19" s="110"/>
      <c r="HD19" s="110"/>
      <c r="HE19" s="110"/>
      <c r="HF19" s="110"/>
      <c r="HG19" s="110"/>
      <c r="HH19" s="110"/>
      <c r="HI19" s="110">
        <f t="shared" si="129"/>
        <v>0</v>
      </c>
      <c r="HJ19" s="110">
        <f t="shared" si="129"/>
        <v>0</v>
      </c>
      <c r="HK19" s="110"/>
      <c r="HL19" s="110"/>
      <c r="HM19" s="110"/>
      <c r="HN19" s="110"/>
      <c r="HO19" s="110"/>
      <c r="HP19" s="110"/>
      <c r="HQ19" s="110"/>
      <c r="HR19" s="110"/>
      <c r="HS19" s="110">
        <f t="shared" ref="HS19:HS22" si="142">HV19+HY19</f>
        <v>0</v>
      </c>
      <c r="HT19" s="110">
        <f t="shared" si="130"/>
        <v>0</v>
      </c>
      <c r="HU19" s="110"/>
      <c r="HV19" s="110"/>
      <c r="HW19" s="110"/>
      <c r="HX19" s="110"/>
      <c r="HY19" s="110"/>
      <c r="HZ19" s="110"/>
      <c r="IA19" s="110"/>
      <c r="IB19" s="110"/>
      <c r="IC19" s="110">
        <f t="shared" ref="IC19:IC22" si="143">IF19+II19</f>
        <v>0</v>
      </c>
      <c r="ID19" s="110">
        <f t="shared" si="131"/>
        <v>0</v>
      </c>
      <c r="IE19" s="110"/>
      <c r="IF19" s="110"/>
      <c r="IG19" s="110"/>
      <c r="IH19" s="110"/>
      <c r="II19" s="110"/>
      <c r="IJ19" s="110"/>
      <c r="IK19" s="110"/>
      <c r="IL19" s="110"/>
      <c r="IM19" s="110">
        <f t="shared" ref="IM19:IM22" si="144">IP19+IS19</f>
        <v>0</v>
      </c>
      <c r="IN19" s="110">
        <f t="shared" si="132"/>
        <v>0</v>
      </c>
      <c r="IO19" s="110"/>
      <c r="IP19" s="110"/>
      <c r="IQ19" s="110"/>
      <c r="IR19" s="110"/>
      <c r="IS19" s="110"/>
      <c r="IT19" s="110"/>
      <c r="IU19" s="110"/>
      <c r="IV19" s="110"/>
      <c r="IW19" s="110">
        <f t="shared" ref="IW19:IW22" si="145">IZ19+JC19</f>
        <v>0</v>
      </c>
      <c r="IX19" s="110">
        <f t="shared" si="133"/>
        <v>0</v>
      </c>
      <c r="IY19" s="110"/>
      <c r="IZ19" s="110"/>
      <c r="JA19" s="110"/>
      <c r="JB19" s="110"/>
      <c r="JC19" s="110"/>
      <c r="JD19" s="110"/>
      <c r="JE19" s="110"/>
      <c r="JF19" s="110"/>
      <c r="JG19" s="110">
        <f t="shared" si="134"/>
        <v>0</v>
      </c>
      <c r="JH19" s="110">
        <f t="shared" si="134"/>
        <v>0</v>
      </c>
      <c r="JI19" s="110"/>
      <c r="JJ19" s="110"/>
      <c r="JK19" s="110"/>
      <c r="JL19" s="110"/>
      <c r="JM19" s="110"/>
      <c r="JN19" s="110"/>
      <c r="JO19" s="110"/>
      <c r="JP19" s="110"/>
      <c r="JQ19" s="110"/>
      <c r="JR19" s="110"/>
      <c r="JS19" s="110"/>
      <c r="JT19" s="110"/>
      <c r="JU19" s="110"/>
      <c r="JV19" s="110">
        <v>232.66173999999998</v>
      </c>
      <c r="JW19" s="110">
        <v>232.66173999999998</v>
      </c>
      <c r="JX19" s="110">
        <f t="shared" si="89"/>
        <v>100</v>
      </c>
      <c r="JY19" s="110"/>
      <c r="JZ19" s="110"/>
      <c r="KA19" s="110" t="e">
        <f t="shared" si="136"/>
        <v>#DIV/0!</v>
      </c>
      <c r="KB19" s="110"/>
      <c r="KC19" s="110"/>
      <c r="KD19" s="110" t="e">
        <f t="shared" si="137"/>
        <v>#DIV/0!</v>
      </c>
      <c r="KE19" s="110"/>
      <c r="KF19" s="110"/>
      <c r="KG19" s="110" t="e">
        <f t="shared" si="138"/>
        <v>#DIV/0!</v>
      </c>
      <c r="KH19" s="110"/>
      <c r="KI19" s="110"/>
      <c r="KJ19" s="110" t="e">
        <f t="shared" si="139"/>
        <v>#DIV/0!</v>
      </c>
      <c r="KK19" s="110"/>
      <c r="KL19" s="110"/>
      <c r="KM19" s="110" t="e">
        <f t="shared" si="140"/>
        <v>#DIV/0!</v>
      </c>
      <c r="KN19" s="110"/>
      <c r="KO19" s="110"/>
      <c r="KP19" s="110"/>
      <c r="KQ19" s="110"/>
      <c r="KR19" s="110"/>
      <c r="KS19" s="110"/>
      <c r="KT19" s="110"/>
      <c r="KU19" s="110"/>
      <c r="KV19" s="110"/>
      <c r="KW19" s="110"/>
      <c r="KX19" s="110"/>
      <c r="KY19" s="110"/>
      <c r="KZ19" s="110"/>
      <c r="LA19" s="110"/>
      <c r="LB19" s="110"/>
      <c r="LC19" s="110"/>
      <c r="LD19" s="110"/>
      <c r="LE19" s="110"/>
      <c r="LF19" s="110"/>
      <c r="LG19" s="110"/>
      <c r="LH19" s="110"/>
      <c r="LI19" s="110"/>
      <c r="LJ19" s="110"/>
      <c r="LK19" s="110"/>
      <c r="LL19" s="110"/>
      <c r="LM19" s="110"/>
      <c r="LN19" s="110"/>
      <c r="LO19" s="110"/>
      <c r="LP19" s="110">
        <f t="shared" si="135"/>
        <v>0</v>
      </c>
      <c r="LQ19" s="110">
        <f t="shared" si="135"/>
        <v>0</v>
      </c>
      <c r="LR19" s="110"/>
      <c r="LS19" s="110"/>
      <c r="LT19" s="110"/>
      <c r="LU19" s="110"/>
      <c r="LV19" s="110"/>
      <c r="LW19" s="110"/>
      <c r="LX19" s="110"/>
      <c r="LY19" s="110"/>
      <c r="LZ19" s="110"/>
      <c r="MA19" s="110"/>
      <c r="MB19" s="110"/>
      <c r="MC19" s="110"/>
      <c r="MD19" s="110"/>
      <c r="ME19" s="110"/>
      <c r="MF19" s="4"/>
      <c r="MG19" s="5"/>
      <c r="MH19" s="37"/>
      <c r="MI19" s="37"/>
      <c r="MJ19" s="38"/>
      <c r="MK19" s="4"/>
      <c r="ML19" s="4"/>
      <c r="MM19" s="5"/>
      <c r="MN19" s="39"/>
      <c r="MO19" s="40"/>
      <c r="MP19" s="41"/>
      <c r="MQ19" s="10"/>
      <c r="MR19" s="42"/>
    </row>
    <row r="20" spans="1:360" ht="18">
      <c r="A20" s="36" t="s">
        <v>120</v>
      </c>
      <c r="B20" s="110">
        <f t="shared" si="107"/>
        <v>944.69430999999997</v>
      </c>
      <c r="C20" s="110">
        <f t="shared" si="108"/>
        <v>944.69430999999997</v>
      </c>
      <c r="D20" s="110">
        <f t="shared" si="84"/>
        <v>100</v>
      </c>
      <c r="E20" s="110">
        <f t="shared" si="2"/>
        <v>-2.8421709430404007E-14</v>
      </c>
      <c r="F20" s="110"/>
      <c r="G20" s="110"/>
      <c r="H20" s="110"/>
      <c r="I20" s="110"/>
      <c r="J20" s="110">
        <f t="shared" si="109"/>
        <v>0</v>
      </c>
      <c r="K20" s="110">
        <f t="shared" si="109"/>
        <v>0</v>
      </c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>
        <f t="shared" si="110"/>
        <v>0</v>
      </c>
      <c r="AA20" s="110">
        <f t="shared" si="110"/>
        <v>0</v>
      </c>
      <c r="AB20" s="110"/>
      <c r="AC20" s="110"/>
      <c r="AD20" s="110"/>
      <c r="AE20" s="110"/>
      <c r="AF20" s="110"/>
      <c r="AG20" s="110"/>
      <c r="AH20" s="110"/>
      <c r="AI20" s="110"/>
      <c r="AJ20" s="110">
        <f t="shared" si="111"/>
        <v>0</v>
      </c>
      <c r="AK20" s="110">
        <f t="shared" si="111"/>
        <v>0</v>
      </c>
      <c r="AL20" s="110"/>
      <c r="AM20" s="110"/>
      <c r="AN20" s="110"/>
      <c r="AO20" s="110"/>
      <c r="AP20" s="110"/>
      <c r="AQ20" s="110"/>
      <c r="AR20" s="110"/>
      <c r="AS20" s="110"/>
      <c r="AT20" s="110">
        <f t="shared" si="112"/>
        <v>0</v>
      </c>
      <c r="AU20" s="110">
        <f t="shared" si="112"/>
        <v>0</v>
      </c>
      <c r="AV20" s="110"/>
      <c r="AW20" s="110"/>
      <c r="AX20" s="110"/>
      <c r="AY20" s="110"/>
      <c r="AZ20" s="110"/>
      <c r="BA20" s="110"/>
      <c r="BB20" s="110"/>
      <c r="BC20" s="110"/>
      <c r="BD20" s="110">
        <f t="shared" si="113"/>
        <v>0</v>
      </c>
      <c r="BE20" s="110">
        <f t="shared" si="113"/>
        <v>0</v>
      </c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>
        <f t="shared" si="115"/>
        <v>0</v>
      </c>
      <c r="BX20" s="110">
        <f t="shared" si="115"/>
        <v>0</v>
      </c>
      <c r="BY20" s="110"/>
      <c r="BZ20" s="110"/>
      <c r="CA20" s="110"/>
      <c r="CB20" s="110"/>
      <c r="CC20" s="110"/>
      <c r="CD20" s="110"/>
      <c r="CE20" s="110"/>
      <c r="CF20" s="110">
        <f t="shared" si="116"/>
        <v>0</v>
      </c>
      <c r="CG20" s="110">
        <f t="shared" si="116"/>
        <v>0</v>
      </c>
      <c r="CH20" s="110"/>
      <c r="CI20" s="110"/>
      <c r="CJ20" s="110"/>
      <c r="CK20" s="110"/>
      <c r="CL20" s="110"/>
      <c r="CM20" s="110"/>
      <c r="CN20" s="110"/>
      <c r="CO20" s="110"/>
      <c r="CP20" s="110">
        <f t="shared" si="117"/>
        <v>0</v>
      </c>
      <c r="CQ20" s="110">
        <f t="shared" si="117"/>
        <v>0</v>
      </c>
      <c r="CR20" s="110"/>
      <c r="CS20" s="110"/>
      <c r="CT20" s="110"/>
      <c r="CU20" s="110"/>
      <c r="CV20" s="110"/>
      <c r="CW20" s="110"/>
      <c r="CX20" s="110"/>
      <c r="CY20" s="110"/>
      <c r="CZ20" s="110">
        <f t="shared" si="118"/>
        <v>0</v>
      </c>
      <c r="DA20" s="110">
        <f t="shared" si="118"/>
        <v>0</v>
      </c>
      <c r="DB20" s="110"/>
      <c r="DC20" s="110"/>
      <c r="DD20" s="110"/>
      <c r="DE20" s="110"/>
      <c r="DF20" s="110"/>
      <c r="DG20" s="110"/>
      <c r="DH20" s="110"/>
      <c r="DI20" s="110"/>
      <c r="DJ20" s="110">
        <f t="shared" si="119"/>
        <v>0</v>
      </c>
      <c r="DK20" s="110">
        <f t="shared" si="119"/>
        <v>0</v>
      </c>
      <c r="DL20" s="110"/>
      <c r="DM20" s="110"/>
      <c r="DN20" s="110"/>
      <c r="DO20" s="110"/>
      <c r="DP20" s="110"/>
      <c r="DQ20" s="110"/>
      <c r="DR20" s="110"/>
      <c r="DS20" s="110"/>
      <c r="DT20" s="110">
        <f t="shared" si="120"/>
        <v>0</v>
      </c>
      <c r="DU20" s="110">
        <f t="shared" si="120"/>
        <v>0</v>
      </c>
      <c r="DV20" s="110"/>
      <c r="DW20" s="110"/>
      <c r="DX20" s="110"/>
      <c r="DY20" s="110"/>
      <c r="DZ20" s="110"/>
      <c r="EA20" s="110"/>
      <c r="EB20" s="110"/>
      <c r="EC20" s="110"/>
      <c r="ED20" s="110">
        <f t="shared" si="121"/>
        <v>0</v>
      </c>
      <c r="EE20" s="110">
        <f t="shared" si="121"/>
        <v>0</v>
      </c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>
        <v>741.55575999999996</v>
      </c>
      <c r="EQ20" s="110">
        <f t="shared" si="122"/>
        <v>741.55575999999996</v>
      </c>
      <c r="ER20" s="110">
        <f t="shared" si="122"/>
        <v>741.55575999999996</v>
      </c>
      <c r="ES20" s="110">
        <f t="shared" si="87"/>
        <v>100</v>
      </c>
      <c r="ET20" s="110">
        <v>741.55575999999996</v>
      </c>
      <c r="EU20" s="110">
        <v>741.55575999999996</v>
      </c>
      <c r="EV20" s="110">
        <f t="shared" si="141"/>
        <v>100</v>
      </c>
      <c r="EW20" s="110"/>
      <c r="EX20" s="110"/>
      <c r="EY20" s="110"/>
      <c r="EZ20" s="110"/>
      <c r="FA20" s="110">
        <f t="shared" si="124"/>
        <v>0</v>
      </c>
      <c r="FB20" s="110">
        <f t="shared" si="124"/>
        <v>0</v>
      </c>
      <c r="FC20" s="110"/>
      <c r="FD20" s="110"/>
      <c r="FE20" s="110"/>
      <c r="FF20" s="110"/>
      <c r="FG20" s="110"/>
      <c r="FH20" s="110"/>
      <c r="FI20" s="110"/>
      <c r="FJ20" s="156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>
        <f t="shared" si="125"/>
        <v>0</v>
      </c>
      <c r="FV20" s="110">
        <f t="shared" si="125"/>
        <v>0</v>
      </c>
      <c r="FW20" s="110"/>
      <c r="FX20" s="110"/>
      <c r="FY20" s="110"/>
      <c r="FZ20" s="110"/>
      <c r="GA20" s="110"/>
      <c r="GB20" s="110"/>
      <c r="GC20" s="110"/>
      <c r="GD20" s="110"/>
      <c r="GE20" s="110">
        <f t="shared" si="126"/>
        <v>0</v>
      </c>
      <c r="GF20" s="110">
        <f t="shared" si="126"/>
        <v>0</v>
      </c>
      <c r="GG20" s="110"/>
      <c r="GH20" s="110"/>
      <c r="GI20" s="110"/>
      <c r="GJ20" s="110"/>
      <c r="GK20" s="110"/>
      <c r="GL20" s="110"/>
      <c r="GM20" s="110"/>
      <c r="GN20" s="110"/>
      <c r="GO20" s="110">
        <f t="shared" si="127"/>
        <v>0</v>
      </c>
      <c r="GP20" s="110">
        <f t="shared" si="127"/>
        <v>0</v>
      </c>
      <c r="GQ20" s="110"/>
      <c r="GR20" s="110"/>
      <c r="GS20" s="110"/>
      <c r="GT20" s="110"/>
      <c r="GU20" s="110"/>
      <c r="GV20" s="110"/>
      <c r="GW20" s="110"/>
      <c r="GX20" s="110"/>
      <c r="GY20" s="110">
        <f t="shared" si="128"/>
        <v>0</v>
      </c>
      <c r="GZ20" s="110">
        <f t="shared" si="128"/>
        <v>0</v>
      </c>
      <c r="HA20" s="110"/>
      <c r="HB20" s="110"/>
      <c r="HC20" s="110"/>
      <c r="HD20" s="110"/>
      <c r="HE20" s="110"/>
      <c r="HF20" s="110"/>
      <c r="HG20" s="110"/>
      <c r="HH20" s="110"/>
      <c r="HI20" s="110">
        <f t="shared" si="129"/>
        <v>0</v>
      </c>
      <c r="HJ20" s="110">
        <f t="shared" si="129"/>
        <v>0</v>
      </c>
      <c r="HK20" s="110"/>
      <c r="HL20" s="110"/>
      <c r="HM20" s="110"/>
      <c r="HN20" s="110"/>
      <c r="HO20" s="110"/>
      <c r="HP20" s="110"/>
      <c r="HQ20" s="110"/>
      <c r="HR20" s="110"/>
      <c r="HS20" s="110">
        <f t="shared" si="142"/>
        <v>0</v>
      </c>
      <c r="HT20" s="110">
        <f t="shared" si="130"/>
        <v>0</v>
      </c>
      <c r="HU20" s="110"/>
      <c r="HV20" s="110"/>
      <c r="HW20" s="110"/>
      <c r="HX20" s="110"/>
      <c r="HY20" s="110"/>
      <c r="HZ20" s="110"/>
      <c r="IA20" s="110"/>
      <c r="IB20" s="110"/>
      <c r="IC20" s="110">
        <f t="shared" si="143"/>
        <v>0</v>
      </c>
      <c r="ID20" s="110">
        <f t="shared" si="131"/>
        <v>0</v>
      </c>
      <c r="IE20" s="110"/>
      <c r="IF20" s="110"/>
      <c r="IG20" s="110"/>
      <c r="IH20" s="110"/>
      <c r="II20" s="110"/>
      <c r="IJ20" s="110"/>
      <c r="IK20" s="110"/>
      <c r="IL20" s="110"/>
      <c r="IM20" s="110">
        <f t="shared" si="144"/>
        <v>0</v>
      </c>
      <c r="IN20" s="110">
        <f t="shared" si="132"/>
        <v>0</v>
      </c>
      <c r="IO20" s="110"/>
      <c r="IP20" s="110"/>
      <c r="IQ20" s="110"/>
      <c r="IR20" s="110"/>
      <c r="IS20" s="110"/>
      <c r="IT20" s="110"/>
      <c r="IU20" s="110"/>
      <c r="IV20" s="110"/>
      <c r="IW20" s="110">
        <f t="shared" si="145"/>
        <v>0</v>
      </c>
      <c r="IX20" s="110">
        <f t="shared" si="133"/>
        <v>0</v>
      </c>
      <c r="IY20" s="110"/>
      <c r="IZ20" s="110"/>
      <c r="JA20" s="110"/>
      <c r="JB20" s="110"/>
      <c r="JC20" s="110"/>
      <c r="JD20" s="110"/>
      <c r="JE20" s="110"/>
      <c r="JF20" s="110"/>
      <c r="JG20" s="110">
        <f t="shared" si="134"/>
        <v>0</v>
      </c>
      <c r="JH20" s="110">
        <f t="shared" si="134"/>
        <v>0</v>
      </c>
      <c r="JI20" s="110"/>
      <c r="JJ20" s="110"/>
      <c r="JK20" s="110"/>
      <c r="JL20" s="110"/>
      <c r="JM20" s="110"/>
      <c r="JN20" s="110"/>
      <c r="JO20" s="110"/>
      <c r="JP20" s="110"/>
      <c r="JQ20" s="110"/>
      <c r="JR20" s="110"/>
      <c r="JS20" s="110"/>
      <c r="JT20" s="110"/>
      <c r="JU20" s="110"/>
      <c r="JV20" s="110">
        <v>203.13854999999998</v>
      </c>
      <c r="JW20" s="110">
        <v>203.13854999999998</v>
      </c>
      <c r="JX20" s="110">
        <f t="shared" si="89"/>
        <v>100</v>
      </c>
      <c r="JY20" s="110"/>
      <c r="JZ20" s="110"/>
      <c r="KA20" s="110" t="e">
        <f t="shared" si="136"/>
        <v>#DIV/0!</v>
      </c>
      <c r="KB20" s="110"/>
      <c r="KC20" s="110"/>
      <c r="KD20" s="110" t="e">
        <f t="shared" si="137"/>
        <v>#DIV/0!</v>
      </c>
      <c r="KE20" s="110"/>
      <c r="KF20" s="110"/>
      <c r="KG20" s="110" t="e">
        <f t="shared" si="138"/>
        <v>#DIV/0!</v>
      </c>
      <c r="KH20" s="110"/>
      <c r="KI20" s="110"/>
      <c r="KJ20" s="110" t="e">
        <f t="shared" si="139"/>
        <v>#DIV/0!</v>
      </c>
      <c r="KK20" s="110"/>
      <c r="KL20" s="110"/>
      <c r="KM20" s="110" t="e">
        <f t="shared" si="140"/>
        <v>#DIV/0!</v>
      </c>
      <c r="KN20" s="110"/>
      <c r="KO20" s="110"/>
      <c r="KP20" s="110"/>
      <c r="KQ20" s="110"/>
      <c r="KR20" s="110"/>
      <c r="KS20" s="110"/>
      <c r="KT20" s="110"/>
      <c r="KU20" s="110"/>
      <c r="KV20" s="110"/>
      <c r="KW20" s="110"/>
      <c r="KX20" s="110"/>
      <c r="KY20" s="110"/>
      <c r="KZ20" s="110"/>
      <c r="LA20" s="110"/>
      <c r="LB20" s="110"/>
      <c r="LC20" s="110"/>
      <c r="LD20" s="110"/>
      <c r="LE20" s="110"/>
      <c r="LF20" s="110"/>
      <c r="LG20" s="110"/>
      <c r="LH20" s="110"/>
      <c r="LI20" s="110"/>
      <c r="LJ20" s="110"/>
      <c r="LK20" s="110"/>
      <c r="LL20" s="110"/>
      <c r="LM20" s="110"/>
      <c r="LN20" s="110"/>
      <c r="LO20" s="110"/>
      <c r="LP20" s="110">
        <f t="shared" si="135"/>
        <v>0</v>
      </c>
      <c r="LQ20" s="110">
        <f t="shared" si="135"/>
        <v>0</v>
      </c>
      <c r="LR20" s="110"/>
      <c r="LS20" s="110"/>
      <c r="LT20" s="110"/>
      <c r="LU20" s="110"/>
      <c r="LV20" s="110"/>
      <c r="LW20" s="110"/>
      <c r="LX20" s="110"/>
      <c r="LY20" s="110"/>
      <c r="LZ20" s="110"/>
      <c r="MA20" s="110"/>
      <c r="MB20" s="110"/>
      <c r="MC20" s="110"/>
      <c r="MD20" s="110"/>
      <c r="ME20" s="110"/>
      <c r="MF20" s="4"/>
      <c r="MG20" s="5"/>
      <c r="MH20" s="37"/>
      <c r="MI20" s="37"/>
      <c r="MJ20" s="38"/>
      <c r="MK20" s="4"/>
      <c r="ML20" s="4"/>
      <c r="MM20" s="5"/>
      <c r="MN20" s="39"/>
      <c r="MO20" s="40"/>
      <c r="MP20" s="41"/>
      <c r="MQ20" s="10"/>
      <c r="MR20" s="42"/>
    </row>
    <row r="21" spans="1:360" ht="18" customHeight="1">
      <c r="A21" s="36" t="s">
        <v>53</v>
      </c>
      <c r="B21" s="110">
        <f t="shared" si="107"/>
        <v>1631.46019</v>
      </c>
      <c r="C21" s="110">
        <f t="shared" si="108"/>
        <v>1631.46019</v>
      </c>
      <c r="D21" s="110">
        <f t="shared" si="84"/>
        <v>100</v>
      </c>
      <c r="E21" s="110">
        <f t="shared" si="2"/>
        <v>8.5265128291212022E-14</v>
      </c>
      <c r="F21" s="110"/>
      <c r="G21" s="110"/>
      <c r="H21" s="110"/>
      <c r="I21" s="110"/>
      <c r="J21" s="110">
        <f t="shared" si="109"/>
        <v>0</v>
      </c>
      <c r="K21" s="110">
        <f t="shared" si="109"/>
        <v>0</v>
      </c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>
        <f t="shared" si="110"/>
        <v>0</v>
      </c>
      <c r="AA21" s="110">
        <f t="shared" si="110"/>
        <v>0</v>
      </c>
      <c r="AB21" s="110"/>
      <c r="AC21" s="110"/>
      <c r="AD21" s="110"/>
      <c r="AE21" s="110"/>
      <c r="AF21" s="110"/>
      <c r="AG21" s="110"/>
      <c r="AH21" s="110"/>
      <c r="AI21" s="110"/>
      <c r="AJ21" s="110">
        <f t="shared" si="111"/>
        <v>0</v>
      </c>
      <c r="AK21" s="110">
        <f t="shared" si="111"/>
        <v>0</v>
      </c>
      <c r="AL21" s="110"/>
      <c r="AM21" s="110"/>
      <c r="AN21" s="110"/>
      <c r="AO21" s="110"/>
      <c r="AP21" s="110"/>
      <c r="AQ21" s="110"/>
      <c r="AR21" s="110"/>
      <c r="AS21" s="110"/>
      <c r="AT21" s="110">
        <f t="shared" si="112"/>
        <v>0</v>
      </c>
      <c r="AU21" s="110">
        <f t="shared" si="112"/>
        <v>0</v>
      </c>
      <c r="AV21" s="110"/>
      <c r="AW21" s="110"/>
      <c r="AX21" s="110"/>
      <c r="AY21" s="110"/>
      <c r="AZ21" s="110"/>
      <c r="BA21" s="110"/>
      <c r="BB21" s="110"/>
      <c r="BC21" s="110"/>
      <c r="BD21" s="110">
        <f t="shared" si="113"/>
        <v>0</v>
      </c>
      <c r="BE21" s="110">
        <f t="shared" si="113"/>
        <v>0</v>
      </c>
      <c r="BF21" s="110"/>
      <c r="BG21" s="110"/>
      <c r="BH21" s="110"/>
      <c r="BI21" s="110"/>
      <c r="BJ21" s="110"/>
      <c r="BK21" s="110"/>
      <c r="BL21" s="110"/>
      <c r="BM21" s="110">
        <v>470.03318999999999</v>
      </c>
      <c r="BN21" s="110">
        <f t="shared" si="114"/>
        <v>470.03318999999999</v>
      </c>
      <c r="BO21" s="110">
        <f t="shared" si="114"/>
        <v>470.03318999999999</v>
      </c>
      <c r="BP21" s="110">
        <f t="shared" si="85"/>
        <v>100</v>
      </c>
      <c r="BQ21" s="110">
        <v>460.63252999999997</v>
      </c>
      <c r="BR21" s="110">
        <v>460.63252999999997</v>
      </c>
      <c r="BS21" s="110">
        <f t="shared" si="86"/>
        <v>100</v>
      </c>
      <c r="BT21" s="110">
        <v>9.4006600000000002</v>
      </c>
      <c r="BU21" s="110">
        <v>9.4006600000000002</v>
      </c>
      <c r="BV21" s="110">
        <f>BU21/BT21*100</f>
        <v>100</v>
      </c>
      <c r="BW21" s="110">
        <f t="shared" si="115"/>
        <v>0</v>
      </c>
      <c r="BX21" s="110">
        <f t="shared" si="115"/>
        <v>0</v>
      </c>
      <c r="BY21" s="110" t="e">
        <f>BX21/BW21*100</f>
        <v>#DIV/0!</v>
      </c>
      <c r="BZ21" s="110"/>
      <c r="CA21" s="110"/>
      <c r="CB21" s="110"/>
      <c r="CC21" s="110"/>
      <c r="CD21" s="110"/>
      <c r="CE21" s="110"/>
      <c r="CF21" s="110">
        <f t="shared" si="116"/>
        <v>0</v>
      </c>
      <c r="CG21" s="110">
        <f t="shared" si="116"/>
        <v>0</v>
      </c>
      <c r="CH21" s="110"/>
      <c r="CI21" s="110"/>
      <c r="CJ21" s="110"/>
      <c r="CK21" s="110"/>
      <c r="CL21" s="110"/>
      <c r="CM21" s="110"/>
      <c r="CN21" s="110"/>
      <c r="CO21" s="110"/>
      <c r="CP21" s="110">
        <f t="shared" si="117"/>
        <v>0</v>
      </c>
      <c r="CQ21" s="110">
        <f t="shared" si="117"/>
        <v>0</v>
      </c>
      <c r="CR21" s="110"/>
      <c r="CS21" s="110"/>
      <c r="CT21" s="110"/>
      <c r="CU21" s="110"/>
      <c r="CV21" s="110"/>
      <c r="CW21" s="110"/>
      <c r="CX21" s="110"/>
      <c r="CY21" s="110"/>
      <c r="CZ21" s="110">
        <f t="shared" si="118"/>
        <v>0</v>
      </c>
      <c r="DA21" s="110">
        <f t="shared" si="118"/>
        <v>0</v>
      </c>
      <c r="DB21" s="110"/>
      <c r="DC21" s="110"/>
      <c r="DD21" s="110"/>
      <c r="DE21" s="110"/>
      <c r="DF21" s="110"/>
      <c r="DG21" s="110"/>
      <c r="DH21" s="110"/>
      <c r="DI21" s="110"/>
      <c r="DJ21" s="110">
        <f t="shared" si="119"/>
        <v>0</v>
      </c>
      <c r="DK21" s="110">
        <f t="shared" si="119"/>
        <v>0</v>
      </c>
      <c r="DL21" s="110"/>
      <c r="DM21" s="110"/>
      <c r="DN21" s="110"/>
      <c r="DO21" s="110"/>
      <c r="DP21" s="110"/>
      <c r="DQ21" s="110"/>
      <c r="DR21" s="110"/>
      <c r="DS21" s="110"/>
      <c r="DT21" s="110">
        <f t="shared" si="120"/>
        <v>0</v>
      </c>
      <c r="DU21" s="110">
        <f t="shared" si="120"/>
        <v>0</v>
      </c>
      <c r="DV21" s="110"/>
      <c r="DW21" s="110"/>
      <c r="DX21" s="110"/>
      <c r="DY21" s="110"/>
      <c r="DZ21" s="110"/>
      <c r="EA21" s="110"/>
      <c r="EB21" s="110"/>
      <c r="EC21" s="110"/>
      <c r="ED21" s="110">
        <f t="shared" si="121"/>
        <v>0</v>
      </c>
      <c r="EE21" s="110">
        <f t="shared" si="121"/>
        <v>0</v>
      </c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>
        <v>961.529</v>
      </c>
      <c r="EQ21" s="110">
        <f t="shared" si="122"/>
        <v>961.529</v>
      </c>
      <c r="ER21" s="110">
        <f>EU21+EX21</f>
        <v>961.529</v>
      </c>
      <c r="ES21" s="110">
        <f t="shared" si="87"/>
        <v>100</v>
      </c>
      <c r="ET21" s="110">
        <v>961.529</v>
      </c>
      <c r="EU21" s="110">
        <v>961.529</v>
      </c>
      <c r="EV21" s="110">
        <f>EU21/ET21*100</f>
        <v>100</v>
      </c>
      <c r="EW21" s="110"/>
      <c r="EX21" s="110"/>
      <c r="EY21" s="110"/>
      <c r="EZ21" s="110"/>
      <c r="FA21" s="110">
        <f t="shared" si="124"/>
        <v>0</v>
      </c>
      <c r="FB21" s="110">
        <f t="shared" si="124"/>
        <v>0</v>
      </c>
      <c r="FC21" s="110"/>
      <c r="FD21" s="110"/>
      <c r="FE21" s="110"/>
      <c r="FF21" s="110"/>
      <c r="FG21" s="110"/>
      <c r="FH21" s="110"/>
      <c r="FI21" s="110"/>
      <c r="FJ21" s="156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>
        <f t="shared" si="125"/>
        <v>0</v>
      </c>
      <c r="FV21" s="110">
        <f t="shared" si="125"/>
        <v>0</v>
      </c>
      <c r="FW21" s="110"/>
      <c r="FX21" s="110"/>
      <c r="FY21" s="110"/>
      <c r="FZ21" s="110"/>
      <c r="GA21" s="110"/>
      <c r="GB21" s="110"/>
      <c r="GC21" s="110"/>
      <c r="GD21" s="110"/>
      <c r="GE21" s="110">
        <f t="shared" si="126"/>
        <v>0</v>
      </c>
      <c r="GF21" s="110">
        <f t="shared" si="126"/>
        <v>0</v>
      </c>
      <c r="GG21" s="110"/>
      <c r="GH21" s="110"/>
      <c r="GI21" s="110"/>
      <c r="GJ21" s="110"/>
      <c r="GK21" s="110"/>
      <c r="GL21" s="110"/>
      <c r="GM21" s="110"/>
      <c r="GN21" s="110"/>
      <c r="GO21" s="110">
        <f t="shared" si="127"/>
        <v>0</v>
      </c>
      <c r="GP21" s="110">
        <f t="shared" si="127"/>
        <v>0</v>
      </c>
      <c r="GQ21" s="110"/>
      <c r="GR21" s="110"/>
      <c r="GS21" s="110"/>
      <c r="GT21" s="110"/>
      <c r="GU21" s="110"/>
      <c r="GV21" s="110"/>
      <c r="GW21" s="110"/>
      <c r="GX21" s="110"/>
      <c r="GY21" s="110">
        <f t="shared" si="128"/>
        <v>0</v>
      </c>
      <c r="GZ21" s="110">
        <f t="shared" si="128"/>
        <v>0</v>
      </c>
      <c r="HA21" s="110"/>
      <c r="HB21" s="110"/>
      <c r="HC21" s="110"/>
      <c r="HD21" s="110"/>
      <c r="HE21" s="110"/>
      <c r="HF21" s="110"/>
      <c r="HG21" s="110"/>
      <c r="HH21" s="110"/>
      <c r="HI21" s="110">
        <f t="shared" si="129"/>
        <v>0</v>
      </c>
      <c r="HJ21" s="110">
        <f t="shared" si="129"/>
        <v>0</v>
      </c>
      <c r="HK21" s="110"/>
      <c r="HL21" s="110"/>
      <c r="HM21" s="110"/>
      <c r="HN21" s="110"/>
      <c r="HO21" s="110"/>
      <c r="HP21" s="110"/>
      <c r="HQ21" s="110"/>
      <c r="HR21" s="110"/>
      <c r="HS21" s="110">
        <f t="shared" si="142"/>
        <v>0</v>
      </c>
      <c r="HT21" s="110">
        <f t="shared" si="130"/>
        <v>0</v>
      </c>
      <c r="HU21" s="110"/>
      <c r="HV21" s="110"/>
      <c r="HW21" s="110"/>
      <c r="HX21" s="110"/>
      <c r="HY21" s="110"/>
      <c r="HZ21" s="110"/>
      <c r="IA21" s="110"/>
      <c r="IB21" s="110"/>
      <c r="IC21" s="110">
        <f t="shared" si="143"/>
        <v>0</v>
      </c>
      <c r="ID21" s="110">
        <f t="shared" si="131"/>
        <v>0</v>
      </c>
      <c r="IE21" s="110"/>
      <c r="IF21" s="110"/>
      <c r="IG21" s="110"/>
      <c r="IH21" s="110"/>
      <c r="II21" s="110"/>
      <c r="IJ21" s="110"/>
      <c r="IK21" s="110"/>
      <c r="IL21" s="110"/>
      <c r="IM21" s="110">
        <f t="shared" si="144"/>
        <v>0</v>
      </c>
      <c r="IN21" s="110">
        <f t="shared" si="132"/>
        <v>0</v>
      </c>
      <c r="IO21" s="110"/>
      <c r="IP21" s="110"/>
      <c r="IQ21" s="110"/>
      <c r="IR21" s="110"/>
      <c r="IS21" s="110"/>
      <c r="IT21" s="110"/>
      <c r="IU21" s="110"/>
      <c r="IV21" s="110"/>
      <c r="IW21" s="110">
        <f t="shared" si="145"/>
        <v>0</v>
      </c>
      <c r="IX21" s="110">
        <f t="shared" si="133"/>
        <v>0</v>
      </c>
      <c r="IY21" s="110"/>
      <c r="IZ21" s="110"/>
      <c r="JA21" s="110"/>
      <c r="JB21" s="110"/>
      <c r="JC21" s="110"/>
      <c r="JD21" s="110"/>
      <c r="JE21" s="110"/>
      <c r="JF21" s="110"/>
      <c r="JG21" s="110">
        <f t="shared" si="134"/>
        <v>0</v>
      </c>
      <c r="JH21" s="110">
        <f t="shared" si="134"/>
        <v>0</v>
      </c>
      <c r="JI21" s="110"/>
      <c r="JJ21" s="110"/>
      <c r="JK21" s="110"/>
      <c r="JL21" s="110"/>
      <c r="JM21" s="110"/>
      <c r="JN21" s="110"/>
      <c r="JO21" s="110"/>
      <c r="JP21" s="110"/>
      <c r="JQ21" s="110"/>
      <c r="JR21" s="110"/>
      <c r="JS21" s="110"/>
      <c r="JT21" s="110"/>
      <c r="JU21" s="110"/>
      <c r="JV21" s="110">
        <v>199.898</v>
      </c>
      <c r="JW21" s="110">
        <v>199.898</v>
      </c>
      <c r="JX21" s="110">
        <f t="shared" si="89"/>
        <v>100</v>
      </c>
      <c r="JY21" s="110"/>
      <c r="JZ21" s="110"/>
      <c r="KA21" s="110" t="e">
        <f t="shared" si="136"/>
        <v>#DIV/0!</v>
      </c>
      <c r="KB21" s="110"/>
      <c r="KC21" s="110"/>
      <c r="KD21" s="110" t="e">
        <f t="shared" si="137"/>
        <v>#DIV/0!</v>
      </c>
      <c r="KE21" s="110"/>
      <c r="KF21" s="110"/>
      <c r="KG21" s="110" t="e">
        <f t="shared" si="138"/>
        <v>#DIV/0!</v>
      </c>
      <c r="KH21" s="110"/>
      <c r="KI21" s="110"/>
      <c r="KJ21" s="110" t="e">
        <f t="shared" si="139"/>
        <v>#DIV/0!</v>
      </c>
      <c r="KK21" s="110"/>
      <c r="KL21" s="110"/>
      <c r="KM21" s="110" t="e">
        <f t="shared" si="140"/>
        <v>#DIV/0!</v>
      </c>
      <c r="KN21" s="110"/>
      <c r="KO21" s="110"/>
      <c r="KP21" s="110"/>
      <c r="KQ21" s="110"/>
      <c r="KR21" s="110"/>
      <c r="KS21" s="110"/>
      <c r="KT21" s="110"/>
      <c r="KU21" s="110"/>
      <c r="KV21" s="110"/>
      <c r="KW21" s="110"/>
      <c r="KX21" s="110"/>
      <c r="KY21" s="110"/>
      <c r="KZ21" s="110"/>
      <c r="LA21" s="110"/>
      <c r="LB21" s="110"/>
      <c r="LC21" s="110"/>
      <c r="LD21" s="110"/>
      <c r="LE21" s="110"/>
      <c r="LF21" s="110"/>
      <c r="LG21" s="110"/>
      <c r="LH21" s="110"/>
      <c r="LI21" s="110"/>
      <c r="LJ21" s="110"/>
      <c r="LK21" s="110"/>
      <c r="LL21" s="110"/>
      <c r="LM21" s="110"/>
      <c r="LN21" s="110"/>
      <c r="LO21" s="110"/>
      <c r="LP21" s="110">
        <f t="shared" si="135"/>
        <v>0</v>
      </c>
      <c r="LQ21" s="110">
        <f t="shared" si="135"/>
        <v>0</v>
      </c>
      <c r="LR21" s="110"/>
      <c r="LS21" s="110"/>
      <c r="LT21" s="110"/>
      <c r="LU21" s="110"/>
      <c r="LV21" s="110"/>
      <c r="LW21" s="110"/>
      <c r="LX21" s="110"/>
      <c r="LY21" s="110"/>
      <c r="LZ21" s="110"/>
      <c r="MA21" s="110"/>
      <c r="MB21" s="110"/>
      <c r="MC21" s="110"/>
      <c r="MD21" s="110"/>
      <c r="ME21" s="110"/>
      <c r="MF21" s="4"/>
      <c r="MG21" s="5"/>
      <c r="MH21" s="37"/>
      <c r="MI21" s="37"/>
      <c r="MJ21" s="38"/>
      <c r="MK21" s="4"/>
      <c r="ML21" s="4"/>
      <c r="MM21" s="5"/>
      <c r="MN21" s="39"/>
      <c r="MO21" s="40"/>
      <c r="MP21" s="41"/>
      <c r="MQ21" s="10"/>
      <c r="MR21" s="42"/>
    </row>
    <row r="22" spans="1:360" ht="18">
      <c r="A22" s="36" t="s">
        <v>48</v>
      </c>
      <c r="B22" s="110">
        <f t="shared" si="107"/>
        <v>2144.5140499999998</v>
      </c>
      <c r="C22" s="110">
        <f t="shared" si="108"/>
        <v>2144.5140499999998</v>
      </c>
      <c r="D22" s="110">
        <f t="shared" si="84"/>
        <v>100</v>
      </c>
      <c r="E22" s="110">
        <f t="shared" si="2"/>
        <v>2.2737367544323206E-13</v>
      </c>
      <c r="F22" s="110"/>
      <c r="G22" s="110"/>
      <c r="H22" s="110"/>
      <c r="I22" s="110"/>
      <c r="J22" s="110">
        <f t="shared" si="109"/>
        <v>0</v>
      </c>
      <c r="K22" s="110">
        <f t="shared" si="109"/>
        <v>0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>
        <v>0</v>
      </c>
      <c r="AA22" s="110">
        <f t="shared" si="110"/>
        <v>0</v>
      </c>
      <c r="AB22" s="110"/>
      <c r="AC22" s="110"/>
      <c r="AD22" s="110"/>
      <c r="AE22" s="110"/>
      <c r="AF22" s="110"/>
      <c r="AG22" s="110"/>
      <c r="AH22" s="110"/>
      <c r="AI22" s="110"/>
      <c r="AJ22" s="110">
        <f t="shared" si="111"/>
        <v>0</v>
      </c>
      <c r="AK22" s="110">
        <f t="shared" si="111"/>
        <v>0</v>
      </c>
      <c r="AL22" s="110"/>
      <c r="AM22" s="110"/>
      <c r="AN22" s="110"/>
      <c r="AO22" s="110"/>
      <c r="AP22" s="110"/>
      <c r="AQ22" s="110"/>
      <c r="AR22" s="110"/>
      <c r="AS22" s="110"/>
      <c r="AT22" s="110">
        <f t="shared" si="112"/>
        <v>0</v>
      </c>
      <c r="AU22" s="110">
        <f t="shared" si="112"/>
        <v>0</v>
      </c>
      <c r="AV22" s="110"/>
      <c r="AW22" s="110"/>
      <c r="AX22" s="110"/>
      <c r="AY22" s="110"/>
      <c r="AZ22" s="110"/>
      <c r="BA22" s="110"/>
      <c r="BB22" s="110"/>
      <c r="BC22" s="110"/>
      <c r="BD22" s="110">
        <f t="shared" si="113"/>
        <v>0</v>
      </c>
      <c r="BE22" s="110">
        <f t="shared" si="113"/>
        <v>0</v>
      </c>
      <c r="BF22" s="110"/>
      <c r="BG22" s="110"/>
      <c r="BH22" s="110"/>
      <c r="BI22" s="110"/>
      <c r="BJ22" s="110"/>
      <c r="BK22" s="110"/>
      <c r="BL22" s="110"/>
      <c r="BM22" s="110">
        <v>799.05643000000009</v>
      </c>
      <c r="BN22" s="110">
        <f t="shared" si="114"/>
        <v>799.05642999999998</v>
      </c>
      <c r="BO22" s="110">
        <f t="shared" si="114"/>
        <v>799.05642999999998</v>
      </c>
      <c r="BP22" s="110">
        <f t="shared" si="85"/>
        <v>100</v>
      </c>
      <c r="BQ22" s="110">
        <v>783.07529999999997</v>
      </c>
      <c r="BR22" s="110">
        <v>783.07529999999997</v>
      </c>
      <c r="BS22" s="110">
        <f t="shared" si="86"/>
        <v>100</v>
      </c>
      <c r="BT22" s="110">
        <v>15.98113</v>
      </c>
      <c r="BU22" s="110">
        <v>15.98113</v>
      </c>
      <c r="BV22" s="110">
        <f>BU22/BT22*100</f>
        <v>100</v>
      </c>
      <c r="BW22" s="110">
        <f t="shared" si="115"/>
        <v>288.798</v>
      </c>
      <c r="BX22" s="110">
        <f t="shared" si="115"/>
        <v>288.798</v>
      </c>
      <c r="BY22" s="110"/>
      <c r="BZ22" s="110">
        <v>288.798</v>
      </c>
      <c r="CA22" s="110">
        <v>288.798</v>
      </c>
      <c r="CB22" s="110">
        <f>CA22/BZ22*100</f>
        <v>100</v>
      </c>
      <c r="CC22" s="110"/>
      <c r="CD22" s="110"/>
      <c r="CE22" s="110"/>
      <c r="CF22" s="110">
        <f t="shared" si="116"/>
        <v>0</v>
      </c>
      <c r="CG22" s="110">
        <f t="shared" si="116"/>
        <v>0</v>
      </c>
      <c r="CH22" s="110"/>
      <c r="CI22" s="110"/>
      <c r="CJ22" s="110"/>
      <c r="CK22" s="110"/>
      <c r="CL22" s="110"/>
      <c r="CM22" s="110"/>
      <c r="CN22" s="110"/>
      <c r="CO22" s="110"/>
      <c r="CP22" s="110">
        <f t="shared" si="117"/>
        <v>0</v>
      </c>
      <c r="CQ22" s="110">
        <f t="shared" si="117"/>
        <v>0</v>
      </c>
      <c r="CR22" s="110"/>
      <c r="CS22" s="110"/>
      <c r="CT22" s="110"/>
      <c r="CU22" s="110"/>
      <c r="CV22" s="110"/>
      <c r="CW22" s="110"/>
      <c r="CX22" s="110"/>
      <c r="CY22" s="110"/>
      <c r="CZ22" s="110">
        <f t="shared" si="118"/>
        <v>0</v>
      </c>
      <c r="DA22" s="110">
        <f t="shared" si="118"/>
        <v>0</v>
      </c>
      <c r="DB22" s="110"/>
      <c r="DC22" s="110"/>
      <c r="DD22" s="110"/>
      <c r="DE22" s="110"/>
      <c r="DF22" s="110"/>
      <c r="DG22" s="110"/>
      <c r="DH22" s="110"/>
      <c r="DI22" s="110"/>
      <c r="DJ22" s="110">
        <f t="shared" si="119"/>
        <v>0</v>
      </c>
      <c r="DK22" s="110">
        <f t="shared" si="119"/>
        <v>0</v>
      </c>
      <c r="DL22" s="110"/>
      <c r="DM22" s="110"/>
      <c r="DN22" s="110"/>
      <c r="DO22" s="110"/>
      <c r="DP22" s="110"/>
      <c r="DQ22" s="110"/>
      <c r="DR22" s="110"/>
      <c r="DS22" s="110"/>
      <c r="DT22" s="110">
        <f t="shared" si="120"/>
        <v>0</v>
      </c>
      <c r="DU22" s="110">
        <f t="shared" si="120"/>
        <v>0</v>
      </c>
      <c r="DV22" s="110"/>
      <c r="DW22" s="110"/>
      <c r="DX22" s="110"/>
      <c r="DY22" s="110"/>
      <c r="DZ22" s="110"/>
      <c r="EA22" s="110"/>
      <c r="EB22" s="110"/>
      <c r="EC22" s="110"/>
      <c r="ED22" s="110">
        <f t="shared" si="121"/>
        <v>0</v>
      </c>
      <c r="EE22" s="110">
        <f t="shared" si="121"/>
        <v>0</v>
      </c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>
        <v>797.101</v>
      </c>
      <c r="EQ22" s="110">
        <f t="shared" si="122"/>
        <v>797.101</v>
      </c>
      <c r="ER22" s="110">
        <f t="shared" si="122"/>
        <v>797.101</v>
      </c>
      <c r="ES22" s="110">
        <f t="shared" si="87"/>
        <v>100</v>
      </c>
      <c r="ET22" s="110">
        <v>797.101</v>
      </c>
      <c r="EU22" s="110">
        <v>797.101</v>
      </c>
      <c r="EV22" s="110">
        <f>EU22/ET22*100</f>
        <v>100</v>
      </c>
      <c r="EW22" s="110"/>
      <c r="EX22" s="110"/>
      <c r="EY22" s="110"/>
      <c r="EZ22" s="110"/>
      <c r="FA22" s="110">
        <f t="shared" si="124"/>
        <v>0</v>
      </c>
      <c r="FB22" s="110">
        <f t="shared" si="124"/>
        <v>0</v>
      </c>
      <c r="FC22" s="110"/>
      <c r="FD22" s="110"/>
      <c r="FE22" s="110"/>
      <c r="FF22" s="110"/>
      <c r="FG22" s="110"/>
      <c r="FH22" s="110"/>
      <c r="FI22" s="110"/>
      <c r="FJ22" s="156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>
        <f t="shared" si="125"/>
        <v>0</v>
      </c>
      <c r="FV22" s="110">
        <f t="shared" si="125"/>
        <v>0</v>
      </c>
      <c r="FW22" s="110"/>
      <c r="FX22" s="110"/>
      <c r="FY22" s="110"/>
      <c r="FZ22" s="110"/>
      <c r="GA22" s="110"/>
      <c r="GB22" s="110"/>
      <c r="GC22" s="110"/>
      <c r="GD22" s="110"/>
      <c r="GE22" s="110">
        <f t="shared" si="126"/>
        <v>0</v>
      </c>
      <c r="GF22" s="110">
        <f t="shared" si="126"/>
        <v>0</v>
      </c>
      <c r="GG22" s="110"/>
      <c r="GH22" s="110"/>
      <c r="GI22" s="110"/>
      <c r="GJ22" s="110"/>
      <c r="GK22" s="110"/>
      <c r="GL22" s="110"/>
      <c r="GM22" s="110"/>
      <c r="GN22" s="110"/>
      <c r="GO22" s="110">
        <f t="shared" si="127"/>
        <v>0</v>
      </c>
      <c r="GP22" s="110">
        <f t="shared" si="127"/>
        <v>0</v>
      </c>
      <c r="GQ22" s="110"/>
      <c r="GR22" s="110"/>
      <c r="GS22" s="110"/>
      <c r="GT22" s="110"/>
      <c r="GU22" s="110"/>
      <c r="GV22" s="110"/>
      <c r="GW22" s="110"/>
      <c r="GX22" s="110"/>
      <c r="GY22" s="110">
        <f t="shared" si="128"/>
        <v>0</v>
      </c>
      <c r="GZ22" s="110">
        <f t="shared" si="128"/>
        <v>0</v>
      </c>
      <c r="HA22" s="110"/>
      <c r="HB22" s="110"/>
      <c r="HC22" s="110"/>
      <c r="HD22" s="110"/>
      <c r="HE22" s="110"/>
      <c r="HF22" s="110"/>
      <c r="HG22" s="110"/>
      <c r="HH22" s="110"/>
      <c r="HI22" s="110">
        <f t="shared" si="129"/>
        <v>0</v>
      </c>
      <c r="HJ22" s="110">
        <f t="shared" si="129"/>
        <v>0</v>
      </c>
      <c r="HK22" s="110"/>
      <c r="HL22" s="110"/>
      <c r="HM22" s="110"/>
      <c r="HN22" s="110"/>
      <c r="HO22" s="110"/>
      <c r="HP22" s="110"/>
      <c r="HQ22" s="110"/>
      <c r="HR22" s="110"/>
      <c r="HS22" s="110">
        <f t="shared" si="142"/>
        <v>0</v>
      </c>
      <c r="HT22" s="110">
        <f t="shared" si="130"/>
        <v>0</v>
      </c>
      <c r="HU22" s="110"/>
      <c r="HV22" s="110"/>
      <c r="HW22" s="110"/>
      <c r="HX22" s="110"/>
      <c r="HY22" s="110"/>
      <c r="HZ22" s="110"/>
      <c r="IA22" s="110"/>
      <c r="IB22" s="110"/>
      <c r="IC22" s="110">
        <f t="shared" si="143"/>
        <v>0</v>
      </c>
      <c r="ID22" s="110">
        <f t="shared" si="131"/>
        <v>0</v>
      </c>
      <c r="IE22" s="110"/>
      <c r="IF22" s="110"/>
      <c r="IG22" s="110"/>
      <c r="IH22" s="110"/>
      <c r="II22" s="110"/>
      <c r="IJ22" s="110"/>
      <c r="IK22" s="110"/>
      <c r="IL22" s="110"/>
      <c r="IM22" s="110">
        <f t="shared" si="144"/>
        <v>0</v>
      </c>
      <c r="IN22" s="110">
        <f t="shared" si="132"/>
        <v>0</v>
      </c>
      <c r="IO22" s="110"/>
      <c r="IP22" s="110"/>
      <c r="IQ22" s="110"/>
      <c r="IR22" s="110"/>
      <c r="IS22" s="110"/>
      <c r="IT22" s="110"/>
      <c r="IU22" s="110"/>
      <c r="IV22" s="110"/>
      <c r="IW22" s="110">
        <f t="shared" si="145"/>
        <v>0</v>
      </c>
      <c r="IX22" s="110">
        <f t="shared" si="133"/>
        <v>0</v>
      </c>
      <c r="IY22" s="110"/>
      <c r="IZ22" s="110"/>
      <c r="JA22" s="110"/>
      <c r="JB22" s="110"/>
      <c r="JC22" s="110"/>
      <c r="JD22" s="110"/>
      <c r="JE22" s="110"/>
      <c r="JF22" s="110"/>
      <c r="JG22" s="110">
        <f t="shared" si="134"/>
        <v>0</v>
      </c>
      <c r="JH22" s="110">
        <f t="shared" si="134"/>
        <v>0</v>
      </c>
      <c r="JI22" s="110"/>
      <c r="JJ22" s="110"/>
      <c r="JK22" s="110"/>
      <c r="JL22" s="110"/>
      <c r="JM22" s="110"/>
      <c r="JN22" s="110"/>
      <c r="JO22" s="110"/>
      <c r="JP22" s="110"/>
      <c r="JQ22" s="110"/>
      <c r="JR22" s="110"/>
      <c r="JS22" s="110">
        <v>259.55862000000002</v>
      </c>
      <c r="JT22" s="110">
        <v>259.55862000000002</v>
      </c>
      <c r="JU22" s="110">
        <f t="shared" si="88"/>
        <v>100</v>
      </c>
      <c r="JV22" s="110"/>
      <c r="JW22" s="110"/>
      <c r="JX22" s="110"/>
      <c r="JY22" s="110"/>
      <c r="JZ22" s="110"/>
      <c r="KA22" s="110"/>
      <c r="KB22" s="110"/>
      <c r="KC22" s="110"/>
      <c r="KD22" s="110"/>
      <c r="KE22" s="110"/>
      <c r="KF22" s="110"/>
      <c r="KG22" s="110"/>
      <c r="KH22" s="110"/>
      <c r="KI22" s="110"/>
      <c r="KJ22" s="110"/>
      <c r="KK22" s="110"/>
      <c r="KL22" s="110"/>
      <c r="KM22" s="110"/>
      <c r="KN22" s="110"/>
      <c r="KO22" s="110"/>
      <c r="KP22" s="110"/>
      <c r="KQ22" s="110"/>
      <c r="KR22" s="110"/>
      <c r="KS22" s="110"/>
      <c r="KT22" s="110"/>
      <c r="KU22" s="110"/>
      <c r="KV22" s="110"/>
      <c r="KW22" s="110"/>
      <c r="KX22" s="110"/>
      <c r="KY22" s="110"/>
      <c r="KZ22" s="110"/>
      <c r="LA22" s="110"/>
      <c r="LB22" s="110"/>
      <c r="LC22" s="110"/>
      <c r="LD22" s="110"/>
      <c r="LE22" s="110"/>
      <c r="LF22" s="110"/>
      <c r="LG22" s="110"/>
      <c r="LH22" s="110"/>
      <c r="LI22" s="110"/>
      <c r="LJ22" s="110"/>
      <c r="LK22" s="110"/>
      <c r="LL22" s="110"/>
      <c r="LM22" s="110"/>
      <c r="LN22" s="110"/>
      <c r="LO22" s="110"/>
      <c r="LP22" s="110">
        <f t="shared" si="135"/>
        <v>0</v>
      </c>
      <c r="LQ22" s="110">
        <f t="shared" si="135"/>
        <v>0</v>
      </c>
      <c r="LR22" s="110"/>
      <c r="LS22" s="110"/>
      <c r="LT22" s="110"/>
      <c r="LU22" s="110"/>
      <c r="LV22" s="110"/>
      <c r="LW22" s="110"/>
      <c r="LX22" s="110"/>
      <c r="LY22" s="110"/>
      <c r="LZ22" s="110"/>
      <c r="MA22" s="110"/>
      <c r="MB22" s="110"/>
      <c r="MC22" s="110"/>
      <c r="MD22" s="110"/>
      <c r="ME22" s="4"/>
      <c r="MF22" s="4"/>
      <c r="MG22" s="5"/>
      <c r="MH22" s="37"/>
      <c r="MI22" s="37"/>
      <c r="MJ22" s="38"/>
      <c r="MK22" s="4"/>
      <c r="ML22" s="4"/>
      <c r="MM22" s="5"/>
      <c r="MN22" s="39"/>
      <c r="MO22" s="40"/>
      <c r="MP22" s="41"/>
      <c r="MQ22" s="10"/>
      <c r="MR22" s="42"/>
    </row>
    <row r="23" spans="1:360" s="65" customFormat="1" ht="18" customHeight="1">
      <c r="A23" s="62" t="s">
        <v>143</v>
      </c>
      <c r="B23" s="155">
        <f>B25+B24</f>
        <v>351885.61342000001</v>
      </c>
      <c r="C23" s="155">
        <f>C25+C24</f>
        <v>346906.28327000001</v>
      </c>
      <c r="D23" s="155">
        <f t="shared" si="1"/>
        <v>98.584957736235495</v>
      </c>
      <c r="E23" s="155">
        <f t="shared" si="2"/>
        <v>-1.1482370609883219E-11</v>
      </c>
      <c r="F23" s="155">
        <f>F24+F25</f>
        <v>8543.5</v>
      </c>
      <c r="G23" s="155">
        <f>G24+G25</f>
        <v>8543.5</v>
      </c>
      <c r="H23" s="155">
        <f>G23/F23*100</f>
        <v>100</v>
      </c>
      <c r="I23" s="155">
        <f>I24+I25</f>
        <v>1040.7653700000001</v>
      </c>
      <c r="J23" s="155">
        <f>J24+J25</f>
        <v>1040.7653700000001</v>
      </c>
      <c r="K23" s="155">
        <f>K24+K25</f>
        <v>1040.7653700000001</v>
      </c>
      <c r="L23" s="155">
        <f>K23/J23*100</f>
        <v>100</v>
      </c>
      <c r="M23" s="155">
        <f>M24+M25</f>
        <v>1030.35772</v>
      </c>
      <c r="N23" s="155">
        <f>N24+N25</f>
        <v>1030.35772</v>
      </c>
      <c r="O23" s="155">
        <f>N23/M23*100</f>
        <v>100</v>
      </c>
      <c r="P23" s="155">
        <f>P24+P25</f>
        <v>10.40765</v>
      </c>
      <c r="Q23" s="155">
        <f>Q24+Q25</f>
        <v>10.40765</v>
      </c>
      <c r="R23" s="155">
        <f>Q23/P23*100</f>
        <v>100</v>
      </c>
      <c r="S23" s="155">
        <f>S24+S25</f>
        <v>373.4</v>
      </c>
      <c r="T23" s="155">
        <f>T24+T25</f>
        <v>373.4</v>
      </c>
      <c r="U23" s="155">
        <f>T23/S23*100</f>
        <v>100</v>
      </c>
      <c r="V23" s="155">
        <f>V24+V25</f>
        <v>0</v>
      </c>
      <c r="W23" s="155">
        <f>W24+W25</f>
        <v>0</v>
      </c>
      <c r="X23" s="155" t="e">
        <f>W23/V23*100</f>
        <v>#DIV/0!</v>
      </c>
      <c r="Y23" s="155">
        <f>Y24+Y25</f>
        <v>4386.3214500000004</v>
      </c>
      <c r="Z23" s="155">
        <f>Z24+Z25</f>
        <v>4386.3214499999995</v>
      </c>
      <c r="AA23" s="155">
        <f>AA24+AA25</f>
        <v>4386.3214499999995</v>
      </c>
      <c r="AB23" s="155">
        <f>AA23/Z23*100</f>
        <v>100</v>
      </c>
      <c r="AC23" s="155">
        <f>AC24+AC25</f>
        <v>2766.6782899999998</v>
      </c>
      <c r="AD23" s="155">
        <f>AD24+AD25</f>
        <v>2766.6782899999998</v>
      </c>
      <c r="AE23" s="155">
        <f>AD23/AC23*100</f>
        <v>100</v>
      </c>
      <c r="AF23" s="155">
        <f>AF24+AF25</f>
        <v>1619.6431600000001</v>
      </c>
      <c r="AG23" s="155">
        <f>AG24+AG25</f>
        <v>1619.6431600000001</v>
      </c>
      <c r="AH23" s="155">
        <f>AG23/AF23*100</f>
        <v>100</v>
      </c>
      <c r="AI23" s="155">
        <f>AI24+AI25</f>
        <v>0</v>
      </c>
      <c r="AJ23" s="155">
        <f>AJ24+AJ25</f>
        <v>0</v>
      </c>
      <c r="AK23" s="155">
        <f>AK24+AK25</f>
        <v>0</v>
      </c>
      <c r="AL23" s="155"/>
      <c r="AM23" s="155">
        <f>AM24+AM25</f>
        <v>0</v>
      </c>
      <c r="AN23" s="155">
        <f>AN24+AN25</f>
        <v>0</v>
      </c>
      <c r="AO23" s="155"/>
      <c r="AP23" s="155">
        <f>AP24+AP25</f>
        <v>0</v>
      </c>
      <c r="AQ23" s="155">
        <f>AQ24+AQ25</f>
        <v>0</v>
      </c>
      <c r="AR23" s="155"/>
      <c r="AS23" s="155">
        <f>AS24+AS25</f>
        <v>4390.2526699999999</v>
      </c>
      <c r="AT23" s="155">
        <f>AT24+AT25</f>
        <v>4390.2526699999999</v>
      </c>
      <c r="AU23" s="155">
        <f>AU24+AU25</f>
        <v>4390.2526600000001</v>
      </c>
      <c r="AV23" s="155"/>
      <c r="AW23" s="155">
        <f>AW24+AW25</f>
        <v>4302.4476199999999</v>
      </c>
      <c r="AX23" s="155">
        <f>AX24+AX25</f>
        <v>4302.4476199999999</v>
      </c>
      <c r="AY23" s="155">
        <f>AX23/AW23*100</f>
        <v>100</v>
      </c>
      <c r="AZ23" s="155">
        <f>AZ24+AZ25</f>
        <v>87.805049999999994</v>
      </c>
      <c r="BA23" s="155">
        <f>BA24+BA25</f>
        <v>87.805040000000005</v>
      </c>
      <c r="BB23" s="155">
        <f>BA23/AZ23*100</f>
        <v>99.999988611133432</v>
      </c>
      <c r="BC23" s="155">
        <f>BC24+BC25</f>
        <v>0</v>
      </c>
      <c r="BD23" s="155">
        <f>BD24+BD25</f>
        <v>0</v>
      </c>
      <c r="BE23" s="155">
        <f>BE24+BE25</f>
        <v>0</v>
      </c>
      <c r="BF23" s="155"/>
      <c r="BG23" s="155">
        <f>BG24+BG25</f>
        <v>0</v>
      </c>
      <c r="BH23" s="155">
        <f>BH24+BH25</f>
        <v>0</v>
      </c>
      <c r="BI23" s="155"/>
      <c r="BJ23" s="155">
        <f>BJ24+BJ25</f>
        <v>0</v>
      </c>
      <c r="BK23" s="155">
        <f>BK24+BK25</f>
        <v>0</v>
      </c>
      <c r="BL23" s="155"/>
      <c r="BM23" s="155">
        <f>BM24+BM25</f>
        <v>1034.07302</v>
      </c>
      <c r="BN23" s="155">
        <f>BN24+BN25</f>
        <v>1034.07302</v>
      </c>
      <c r="BO23" s="155">
        <f>BO24+BO25</f>
        <v>1034.07302</v>
      </c>
      <c r="BP23" s="155">
        <f>BO23/BN23*100</f>
        <v>100</v>
      </c>
      <c r="BQ23" s="155">
        <f>BQ24+BQ25</f>
        <v>1013.39156</v>
      </c>
      <c r="BR23" s="155">
        <f>BR24+BR25</f>
        <v>1013.39156</v>
      </c>
      <c r="BS23" s="155">
        <f>BR23/BQ23*100</f>
        <v>100</v>
      </c>
      <c r="BT23" s="155">
        <f>BT24+BT25</f>
        <v>20.681460000000001</v>
      </c>
      <c r="BU23" s="155">
        <f>BU24+BU25</f>
        <v>20.681460000000001</v>
      </c>
      <c r="BV23" s="155">
        <f>BU23/BT23*100</f>
        <v>100</v>
      </c>
      <c r="BW23" s="155">
        <f>BW24+BW25</f>
        <v>923.16746999999987</v>
      </c>
      <c r="BX23" s="155">
        <f>BX24+BX25</f>
        <v>923.16746999999987</v>
      </c>
      <c r="BY23" s="155">
        <f>BX23/BW23*100</f>
        <v>100</v>
      </c>
      <c r="BZ23" s="155">
        <f>BZ24+BZ25</f>
        <v>923.16746999999987</v>
      </c>
      <c r="CA23" s="155">
        <f>CA24+CA25</f>
        <v>923.16746999999987</v>
      </c>
      <c r="CB23" s="155">
        <f>CA23/BZ23*100</f>
        <v>100</v>
      </c>
      <c r="CC23" s="155">
        <f>CC24+CC25</f>
        <v>0</v>
      </c>
      <c r="CD23" s="155">
        <f>CD24+CD25</f>
        <v>0</v>
      </c>
      <c r="CE23" s="155"/>
      <c r="CF23" s="155">
        <f>CF24+CF25</f>
        <v>0</v>
      </c>
      <c r="CG23" s="155">
        <f>CG24+CG25</f>
        <v>0</v>
      </c>
      <c r="CH23" s="155"/>
      <c r="CI23" s="155">
        <f>CI24+CI25</f>
        <v>0</v>
      </c>
      <c r="CJ23" s="155">
        <f>CJ24+CJ25</f>
        <v>0</v>
      </c>
      <c r="CK23" s="155"/>
      <c r="CL23" s="155">
        <f>CL24+CL25</f>
        <v>0</v>
      </c>
      <c r="CM23" s="155">
        <f>CM24+CM25</f>
        <v>0</v>
      </c>
      <c r="CN23" s="155"/>
      <c r="CO23" s="155">
        <f>CO24+CO25</f>
        <v>0</v>
      </c>
      <c r="CP23" s="155">
        <f>CP24+CP25</f>
        <v>0</v>
      </c>
      <c r="CQ23" s="155">
        <f>CQ24+CQ25</f>
        <v>0</v>
      </c>
      <c r="CR23" s="155"/>
      <c r="CS23" s="155">
        <f>CS24+CS25</f>
        <v>0</v>
      </c>
      <c r="CT23" s="155">
        <f>CT24+CT25</f>
        <v>0</v>
      </c>
      <c r="CU23" s="155"/>
      <c r="CV23" s="155">
        <f>CV24+CV25</f>
        <v>0</v>
      </c>
      <c r="CW23" s="155">
        <f>CW24+CW25</f>
        <v>0</v>
      </c>
      <c r="CX23" s="155"/>
      <c r="CY23" s="155">
        <f>CY24+CY25</f>
        <v>0</v>
      </c>
      <c r="CZ23" s="155">
        <f>CZ24+CZ25</f>
        <v>0</v>
      </c>
      <c r="DA23" s="155">
        <f>DA24+DA25</f>
        <v>0</v>
      </c>
      <c r="DB23" s="155"/>
      <c r="DC23" s="155"/>
      <c r="DD23" s="155"/>
      <c r="DE23" s="155"/>
      <c r="DF23" s="155"/>
      <c r="DG23" s="155"/>
      <c r="DH23" s="155"/>
      <c r="DI23" s="155">
        <f>DI24+DI25</f>
        <v>0</v>
      </c>
      <c r="DJ23" s="155">
        <f>DJ24+DJ25</f>
        <v>0</v>
      </c>
      <c r="DK23" s="155">
        <f>DK24+DK25</f>
        <v>0</v>
      </c>
      <c r="DL23" s="155"/>
      <c r="DM23" s="155">
        <f>DM24+DM25</f>
        <v>0</v>
      </c>
      <c r="DN23" s="155">
        <f>DN24+DN25</f>
        <v>0</v>
      </c>
      <c r="DO23" s="155"/>
      <c r="DP23" s="155">
        <f>DP24+DP25</f>
        <v>0</v>
      </c>
      <c r="DQ23" s="155">
        <f>DQ24+DQ25</f>
        <v>0</v>
      </c>
      <c r="DR23" s="155"/>
      <c r="DS23" s="155">
        <f>DS24+DS25</f>
        <v>0</v>
      </c>
      <c r="DT23" s="155">
        <f>DT24+DT25</f>
        <v>0</v>
      </c>
      <c r="DU23" s="155">
        <f>DU24+DU25</f>
        <v>0</v>
      </c>
      <c r="DV23" s="155"/>
      <c r="DW23" s="155">
        <f>DW24+DW25</f>
        <v>0</v>
      </c>
      <c r="DX23" s="155">
        <f>DX24+DX25</f>
        <v>0</v>
      </c>
      <c r="DY23" s="155"/>
      <c r="DZ23" s="155">
        <f>DZ24+DZ25</f>
        <v>0</v>
      </c>
      <c r="EA23" s="155">
        <f>EA24+EA25</f>
        <v>0</v>
      </c>
      <c r="EB23" s="155"/>
      <c r="EC23" s="155">
        <f>EC24+EC25</f>
        <v>0</v>
      </c>
      <c r="ED23" s="155">
        <f>ED24+ED25</f>
        <v>0</v>
      </c>
      <c r="EE23" s="155">
        <f>EE24+EE25</f>
        <v>0</v>
      </c>
      <c r="EF23" s="155"/>
      <c r="EG23" s="155">
        <f>EG24+EG25</f>
        <v>0</v>
      </c>
      <c r="EH23" s="155">
        <f>EH24+EH25</f>
        <v>0</v>
      </c>
      <c r="EI23" s="155"/>
      <c r="EJ23" s="155">
        <f>EJ24+EJ25</f>
        <v>0</v>
      </c>
      <c r="EK23" s="155">
        <f>EK24+EK25</f>
        <v>0</v>
      </c>
      <c r="EL23" s="155"/>
      <c r="EM23" s="155">
        <f>EM24+EM25</f>
        <v>0</v>
      </c>
      <c r="EN23" s="155">
        <f>EN24+EN25</f>
        <v>0</v>
      </c>
      <c r="EO23" s="155"/>
      <c r="EP23" s="155">
        <f>EP24+EP25</f>
        <v>220783.823</v>
      </c>
      <c r="EQ23" s="155">
        <f>EQ24+EQ25</f>
        <v>220783.823</v>
      </c>
      <c r="ER23" s="155">
        <f>ER24+ER25</f>
        <v>215804.49286</v>
      </c>
      <c r="ES23" s="155">
        <f t="shared" ref="ES23" si="146">ER23/EQ23*100</f>
        <v>97.744703360807378</v>
      </c>
      <c r="ET23" s="155">
        <f>ET24+ET25</f>
        <v>3445.0708599999998</v>
      </c>
      <c r="EU23" s="155">
        <f>EU24+EU25</f>
        <v>3445.0708599999998</v>
      </c>
      <c r="EV23" s="155">
        <f>EU23/ET23*100</f>
        <v>100</v>
      </c>
      <c r="EW23" s="155">
        <f>EW24+EW25</f>
        <v>217338.75214</v>
      </c>
      <c r="EX23" s="155">
        <f>EX24+EX25</f>
        <v>212359.42199999999</v>
      </c>
      <c r="EY23" s="155"/>
      <c r="EZ23" s="155">
        <f>EZ24+EZ25</f>
        <v>0</v>
      </c>
      <c r="FA23" s="155">
        <f>FA24+FA25</f>
        <v>0</v>
      </c>
      <c r="FB23" s="155">
        <f>FB24+FB25</f>
        <v>0</v>
      </c>
      <c r="FC23" s="155"/>
      <c r="FD23" s="155">
        <f>FD24+FD25</f>
        <v>0</v>
      </c>
      <c r="FE23" s="155">
        <f>FE24+FE25</f>
        <v>0</v>
      </c>
      <c r="FF23" s="155"/>
      <c r="FG23" s="155">
        <f>FG24+FG25</f>
        <v>0</v>
      </c>
      <c r="FH23" s="155">
        <f>FH24+FH25</f>
        <v>0</v>
      </c>
      <c r="FI23" s="155"/>
      <c r="FJ23" s="155">
        <f>FJ24+FJ25</f>
        <v>97.906229999999994</v>
      </c>
      <c r="FK23" s="155">
        <f>FK24+FK25</f>
        <v>97.906230000000008</v>
      </c>
      <c r="FL23" s="155">
        <f>FL24+FL25</f>
        <v>97.906230000000008</v>
      </c>
      <c r="FM23" s="155">
        <f>FL23/FK23*100</f>
        <v>100</v>
      </c>
      <c r="FN23" s="155">
        <f>FN24+FN25</f>
        <v>96.927170000000004</v>
      </c>
      <c r="FO23" s="155">
        <f>FO24+FO25</f>
        <v>96.927170000000004</v>
      </c>
      <c r="FP23" s="155">
        <f>FO23/FN23*100</f>
        <v>100</v>
      </c>
      <c r="FQ23" s="155">
        <f>FQ24+FQ25</f>
        <v>0.97906000000000004</v>
      </c>
      <c r="FR23" s="155">
        <f>FR24+FR25</f>
        <v>0.97906000000000004</v>
      </c>
      <c r="FS23" s="155">
        <f>FR23/FQ23*100</f>
        <v>100</v>
      </c>
      <c r="FT23" s="155">
        <f>FT24+FT25</f>
        <v>0</v>
      </c>
      <c r="FU23" s="155">
        <f>FU24+FU25</f>
        <v>0</v>
      </c>
      <c r="FV23" s="155">
        <f>FV24+FV25</f>
        <v>0</v>
      </c>
      <c r="FW23" s="155"/>
      <c r="FX23" s="155">
        <f>FX24+FX25</f>
        <v>0</v>
      </c>
      <c r="FY23" s="155">
        <f>FY24+FY25</f>
        <v>0</v>
      </c>
      <c r="FZ23" s="155" t="e">
        <f>FY23/FX23*100</f>
        <v>#DIV/0!</v>
      </c>
      <c r="GA23" s="155">
        <f>GA24+GA25</f>
        <v>0</v>
      </c>
      <c r="GB23" s="155">
        <f>GB24+GB25</f>
        <v>0</v>
      </c>
      <c r="GC23" s="155" t="e">
        <f>GB23/GA23*100</f>
        <v>#DIV/0!</v>
      </c>
      <c r="GD23" s="155">
        <f>GD24+GD25</f>
        <v>0</v>
      </c>
      <c r="GE23" s="155">
        <f>GE24+GE25</f>
        <v>0</v>
      </c>
      <c r="GF23" s="155">
        <f>GF24+GF25</f>
        <v>0</v>
      </c>
      <c r="GG23" s="155"/>
      <c r="GH23" s="155">
        <f>GH24+GH25</f>
        <v>0</v>
      </c>
      <c r="GI23" s="155">
        <f>GI24+GI25</f>
        <v>0</v>
      </c>
      <c r="GJ23" s="155" t="e">
        <f>GI23/GH23*100</f>
        <v>#DIV/0!</v>
      </c>
      <c r="GK23" s="155">
        <f>GK24+GK25</f>
        <v>0</v>
      </c>
      <c r="GL23" s="155">
        <f>GL24+GL25</f>
        <v>0</v>
      </c>
      <c r="GM23" s="155" t="e">
        <f>GL23/GK23*100</f>
        <v>#DIV/0!</v>
      </c>
      <c r="GN23" s="155">
        <f>GN24+GN25</f>
        <v>9024.6275600000008</v>
      </c>
      <c r="GO23" s="155">
        <f>GO24+GO25</f>
        <v>9024.627559999999</v>
      </c>
      <c r="GP23" s="155">
        <f>GP24+GP25</f>
        <v>9024.627559999999</v>
      </c>
      <c r="GQ23" s="155">
        <f>GP23/GN23*100</f>
        <v>99.999999999999972</v>
      </c>
      <c r="GR23" s="155">
        <f>GR24+GR25</f>
        <v>8934.3812799999996</v>
      </c>
      <c r="GS23" s="155">
        <f>GS24+GS25</f>
        <v>8934.3812799999996</v>
      </c>
      <c r="GT23" s="155">
        <f>GS23/GR23*100</f>
        <v>100</v>
      </c>
      <c r="GU23" s="155">
        <f>GU24+GU25</f>
        <v>90.246279999999999</v>
      </c>
      <c r="GV23" s="155">
        <f>GV24+GV25</f>
        <v>90.246279999999999</v>
      </c>
      <c r="GW23" s="155">
        <f>GV23/GU23*100</f>
        <v>100</v>
      </c>
      <c r="GX23" s="155">
        <f>GX24+GX25</f>
        <v>0</v>
      </c>
      <c r="GY23" s="155">
        <f>GY24+GY25</f>
        <v>0</v>
      </c>
      <c r="GZ23" s="155">
        <f>GZ24+GZ25</f>
        <v>0</v>
      </c>
      <c r="HA23" s="155"/>
      <c r="HB23" s="155">
        <f>HB24+HB25</f>
        <v>0</v>
      </c>
      <c r="HC23" s="155">
        <f>HC24+HC25</f>
        <v>0</v>
      </c>
      <c r="HD23" s="155" t="e">
        <f>HC23/HB23*100</f>
        <v>#DIV/0!</v>
      </c>
      <c r="HE23" s="155">
        <f>HE24+HE25</f>
        <v>0</v>
      </c>
      <c r="HF23" s="155">
        <f>HF24+HF25</f>
        <v>0</v>
      </c>
      <c r="HG23" s="155" t="e">
        <f>HF23/HE23*100</f>
        <v>#DIV/0!</v>
      </c>
      <c r="HH23" s="155">
        <f>HH24+HH25</f>
        <v>87600.808080000003</v>
      </c>
      <c r="HI23" s="155">
        <f>HI24+HI25</f>
        <v>87600.808080000003</v>
      </c>
      <c r="HJ23" s="155">
        <f>HJ24+HJ25</f>
        <v>87600.808080000003</v>
      </c>
      <c r="HK23" s="155"/>
      <c r="HL23" s="155">
        <f>HL24+HL25</f>
        <v>86724.800000000003</v>
      </c>
      <c r="HM23" s="155">
        <f>HM24+HM25</f>
        <v>86724.800000000003</v>
      </c>
      <c r="HN23" s="155">
        <f>HM23/HL23*100</f>
        <v>100</v>
      </c>
      <c r="HO23" s="155">
        <f>HO24+HO25</f>
        <v>876.00807999999995</v>
      </c>
      <c r="HP23" s="155">
        <f>HP24+HP25</f>
        <v>876.00807999999995</v>
      </c>
      <c r="HQ23" s="155">
        <f>HP23/HO23*100</f>
        <v>100</v>
      </c>
      <c r="HR23" s="155">
        <f>HR24+HR25</f>
        <v>0</v>
      </c>
      <c r="HS23" s="155">
        <f>HS24+HS25</f>
        <v>0</v>
      </c>
      <c r="HT23" s="155">
        <f>HT24+HT25</f>
        <v>0</v>
      </c>
      <c r="HU23" s="155"/>
      <c r="HV23" s="155">
        <f>HV24+HV25</f>
        <v>0</v>
      </c>
      <c r="HW23" s="155">
        <f>HW24+HW25</f>
        <v>0</v>
      </c>
      <c r="HX23" s="155" t="e">
        <f>HW23/HV23*100</f>
        <v>#DIV/0!</v>
      </c>
      <c r="HY23" s="155">
        <f>HY24+HY25</f>
        <v>0</v>
      </c>
      <c r="HZ23" s="155">
        <f>HZ24+HZ25</f>
        <v>0</v>
      </c>
      <c r="IA23" s="155" t="e">
        <f>HZ23/HY23*100</f>
        <v>#DIV/0!</v>
      </c>
      <c r="IB23" s="155">
        <f>IB24+IB25</f>
        <v>0</v>
      </c>
      <c r="IC23" s="155">
        <f>IC24+IC25</f>
        <v>0</v>
      </c>
      <c r="ID23" s="155">
        <f>ID24+ID25</f>
        <v>0</v>
      </c>
      <c r="IE23" s="155"/>
      <c r="IF23" s="155">
        <f>IF24+IF25</f>
        <v>0</v>
      </c>
      <c r="IG23" s="155">
        <f>IG24+IG25</f>
        <v>0</v>
      </c>
      <c r="IH23" s="155" t="e">
        <f>IG23/IF23*100</f>
        <v>#DIV/0!</v>
      </c>
      <c r="II23" s="155">
        <f>II24+II25</f>
        <v>0</v>
      </c>
      <c r="IJ23" s="155">
        <f>IJ24+IJ25</f>
        <v>0</v>
      </c>
      <c r="IK23" s="155" t="e">
        <f>IJ23/II23*100</f>
        <v>#DIV/0!</v>
      </c>
      <c r="IL23" s="155">
        <f>IL24+IL25</f>
        <v>661.22448999999995</v>
      </c>
      <c r="IM23" s="155">
        <f>IM24+IM25</f>
        <v>661.22448999999995</v>
      </c>
      <c r="IN23" s="155">
        <f>IN24+IN25</f>
        <v>661.22448999999995</v>
      </c>
      <c r="IO23" s="155">
        <f t="shared" ref="IO23:IO24" si="147">IN23/IM23*100</f>
        <v>100</v>
      </c>
      <c r="IP23" s="155">
        <f>IP24+IP25</f>
        <v>648</v>
      </c>
      <c r="IQ23" s="155">
        <f>IQ24+IQ25</f>
        <v>648</v>
      </c>
      <c r="IR23" s="155">
        <f t="shared" ref="IR23:IR24" si="148">IQ23/IP23*100</f>
        <v>100</v>
      </c>
      <c r="IS23" s="155">
        <f>IS24+IS25</f>
        <v>13.224489999999999</v>
      </c>
      <c r="IT23" s="155">
        <f>IT24+IT25</f>
        <v>13.224489999999999</v>
      </c>
      <c r="IU23" s="155">
        <f t="shared" ref="IU23:IU24" si="149">IT23/IS23*100</f>
        <v>100</v>
      </c>
      <c r="IV23" s="155">
        <f>IV24+IV25</f>
        <v>6393.7481299999999</v>
      </c>
      <c r="IW23" s="155">
        <f>IW24+IW25</f>
        <v>6393.7481299999999</v>
      </c>
      <c r="IX23" s="155">
        <f>IX24+IX25</f>
        <v>6393.7481299999999</v>
      </c>
      <c r="IY23" s="155">
        <f t="shared" ref="IY23:IY24" si="150">IX23/IW23*100</f>
        <v>100</v>
      </c>
      <c r="IZ23" s="155">
        <f>IZ24+IZ25</f>
        <v>6265.8731699999998</v>
      </c>
      <c r="JA23" s="155">
        <f>JA24+JA25</f>
        <v>6265.8731699999998</v>
      </c>
      <c r="JB23" s="155">
        <f t="shared" ref="JB23:JB24" si="151">JA23/IZ23*100</f>
        <v>100</v>
      </c>
      <c r="JC23" s="155">
        <f>JC24+JC25</f>
        <v>127.87496</v>
      </c>
      <c r="JD23" s="155">
        <f>JD24+JD25</f>
        <v>127.87496</v>
      </c>
      <c r="JE23" s="155">
        <f t="shared" ref="JE23:JE24" si="152">JD23/JC23*100</f>
        <v>100</v>
      </c>
      <c r="JF23" s="155">
        <f>JF24+JF25</f>
        <v>0</v>
      </c>
      <c r="JG23" s="155">
        <f>JG24+JG25</f>
        <v>0</v>
      </c>
      <c r="JH23" s="155">
        <f>JH24+JH25</f>
        <v>0</v>
      </c>
      <c r="JI23" s="155"/>
      <c r="JJ23" s="155">
        <f>JJ24+JJ25</f>
        <v>0</v>
      </c>
      <c r="JK23" s="155">
        <f>JK24+JK25</f>
        <v>0</v>
      </c>
      <c r="JL23" s="155"/>
      <c r="JM23" s="155">
        <f>JM24+JM25</f>
        <v>0</v>
      </c>
      <c r="JN23" s="155">
        <f>JN24+JN25</f>
        <v>0</v>
      </c>
      <c r="JO23" s="155"/>
      <c r="JP23" s="155">
        <f>JP24+JP25</f>
        <v>0</v>
      </c>
      <c r="JQ23" s="155">
        <f>JQ24+JQ25</f>
        <v>0</v>
      </c>
      <c r="JR23" s="155"/>
      <c r="JS23" s="155">
        <f>JS24+JS25</f>
        <v>162.09179</v>
      </c>
      <c r="JT23" s="155">
        <f>JT24+JT25</f>
        <v>162.09179</v>
      </c>
      <c r="JU23" s="155">
        <f t="shared" si="30"/>
        <v>100</v>
      </c>
      <c r="JV23" s="155">
        <f>JV24+JV25</f>
        <v>2655.7999999999997</v>
      </c>
      <c r="JW23" s="155">
        <f>JW24+JW25</f>
        <v>2655.7999999999997</v>
      </c>
      <c r="JX23" s="155">
        <f t="shared" si="31"/>
        <v>100</v>
      </c>
      <c r="JY23" s="155">
        <f>JY24+JY25</f>
        <v>0</v>
      </c>
      <c r="JZ23" s="155">
        <f>JZ24+JZ25</f>
        <v>0</v>
      </c>
      <c r="KA23" s="155" t="e">
        <f t="shared" ref="KA23" si="153">JZ23/JY23*100</f>
        <v>#DIV/0!</v>
      </c>
      <c r="KB23" s="155">
        <f>KB24+KB25</f>
        <v>0</v>
      </c>
      <c r="KC23" s="155">
        <f>KC24+KC25</f>
        <v>0</v>
      </c>
      <c r="KD23" s="155" t="e">
        <f t="shared" ref="KD23" si="154">KC23/KB23*100</f>
        <v>#DIV/0!</v>
      </c>
      <c r="KE23" s="155">
        <f>KE24+KE25</f>
        <v>3294.7041599999998</v>
      </c>
      <c r="KF23" s="155">
        <f>KF24+KF25</f>
        <v>3294.7041599999998</v>
      </c>
      <c r="KG23" s="155">
        <f t="shared" ref="KG23" si="155">KF23/KE23*100</f>
        <v>100</v>
      </c>
      <c r="KH23" s="155">
        <f>KH24+KH25</f>
        <v>0</v>
      </c>
      <c r="KI23" s="155">
        <f>KI24+KI25</f>
        <v>0</v>
      </c>
      <c r="KJ23" s="155" t="e">
        <f t="shared" ref="KJ23" si="156">KI23/KH23*100</f>
        <v>#DIV/0!</v>
      </c>
      <c r="KK23" s="155">
        <f>KK24+KK25</f>
        <v>0</v>
      </c>
      <c r="KL23" s="155">
        <f>KL24+KL25</f>
        <v>0</v>
      </c>
      <c r="KM23" s="155" t="e">
        <f t="shared" ref="KM23" si="157">KL23/KK23*100</f>
        <v>#DIV/0!</v>
      </c>
      <c r="KN23" s="155">
        <f>KN24+KN25</f>
        <v>0</v>
      </c>
      <c r="KO23" s="155">
        <f>KO24+KO25</f>
        <v>0</v>
      </c>
      <c r="KP23" s="155" t="e">
        <f t="shared" ref="KP23" si="158">KO23/KN23*100</f>
        <v>#DIV/0!</v>
      </c>
      <c r="KQ23" s="155">
        <f>KQ24+KQ25</f>
        <v>0</v>
      </c>
      <c r="KR23" s="155">
        <f>KR24+KR25</f>
        <v>0</v>
      </c>
      <c r="KS23" s="155" t="e">
        <f t="shared" ref="KS23" si="159">KR23/KQ23*100</f>
        <v>#DIV/0!</v>
      </c>
      <c r="KT23" s="155">
        <f>KT24+KT25</f>
        <v>0</v>
      </c>
      <c r="KU23" s="155">
        <f>KU24+KU25</f>
        <v>0</v>
      </c>
      <c r="KV23" s="155" t="e">
        <f t="shared" ref="KV23" si="160">KU23/KT23*100</f>
        <v>#DIV/0!</v>
      </c>
      <c r="KW23" s="155">
        <f>KW24+KW25</f>
        <v>519.4</v>
      </c>
      <c r="KX23" s="155">
        <f>KX24+KX25</f>
        <v>519.4</v>
      </c>
      <c r="KY23" s="155">
        <f t="shared" ref="KY23" si="161">KX23/KW23*100</f>
        <v>100</v>
      </c>
      <c r="KZ23" s="155">
        <f>KZ24+KZ25</f>
        <v>0</v>
      </c>
      <c r="LA23" s="155">
        <f>LA24+LA25</f>
        <v>0</v>
      </c>
      <c r="LB23" s="155" t="e">
        <f t="shared" ref="LB23" si="162">LA23/KZ23*100</f>
        <v>#DIV/0!</v>
      </c>
      <c r="LC23" s="155">
        <f>LC24+LC25</f>
        <v>0</v>
      </c>
      <c r="LD23" s="155">
        <f>LD24+LD25</f>
        <v>0</v>
      </c>
      <c r="LE23" s="155" t="e">
        <f t="shared" ref="LE23" si="163">LD23/LC23*100</f>
        <v>#DIV/0!</v>
      </c>
      <c r="LF23" s="155">
        <f>LF24+LF25</f>
        <v>0</v>
      </c>
      <c r="LG23" s="155">
        <f>LG24+LG25</f>
        <v>0</v>
      </c>
      <c r="LH23" s="155" t="e">
        <f t="shared" ref="LH23" si="164">LG23/LF23*100</f>
        <v>#DIV/0!</v>
      </c>
      <c r="LI23" s="155">
        <f>LI24+LI25</f>
        <v>0</v>
      </c>
      <c r="LJ23" s="155">
        <f>LJ24+LJ25</f>
        <v>0</v>
      </c>
      <c r="LK23" s="155" t="e">
        <f t="shared" ref="LK23" si="165">LJ23/LI23*100</f>
        <v>#DIV/0!</v>
      </c>
      <c r="LL23" s="155">
        <f>LL24+LL25</f>
        <v>0</v>
      </c>
      <c r="LM23" s="155">
        <f>LM24+LM25</f>
        <v>0</v>
      </c>
      <c r="LN23" s="155" t="e">
        <f t="shared" ref="LN23" si="166">LM23/LL23*100</f>
        <v>#DIV/0!</v>
      </c>
      <c r="LO23" s="155">
        <f>LO24+LO25</f>
        <v>0</v>
      </c>
      <c r="LP23" s="155">
        <f>LP24+LP25</f>
        <v>0</v>
      </c>
      <c r="LQ23" s="155">
        <f>LQ24+LQ25</f>
        <v>0</v>
      </c>
      <c r="LR23" s="155"/>
      <c r="LS23" s="155">
        <f>LS24+LS25</f>
        <v>0</v>
      </c>
      <c r="LT23" s="155">
        <f>LT24+LT25</f>
        <v>0</v>
      </c>
      <c r="LU23" s="155"/>
      <c r="LV23" s="155">
        <f>LV24+LV25</f>
        <v>0</v>
      </c>
      <c r="LW23" s="155">
        <f>LW24+LW25</f>
        <v>0</v>
      </c>
      <c r="LX23" s="155"/>
      <c r="LY23" s="155">
        <f>LY24+LY25</f>
        <v>0</v>
      </c>
      <c r="LZ23" s="155">
        <f>LZ24+LZ25</f>
        <v>0</v>
      </c>
      <c r="MA23" s="155" t="e">
        <f t="shared" ref="MA23" si="167">LZ23/LY23*100</f>
        <v>#DIV/0!</v>
      </c>
      <c r="MB23" s="155">
        <f>MB24+MB25</f>
        <v>0</v>
      </c>
      <c r="MC23" s="155">
        <f>MC24+MC25</f>
        <v>0</v>
      </c>
      <c r="MD23" s="155" t="e">
        <f t="shared" ref="MD23" si="168">MC23/MB23*100</f>
        <v>#DIV/0!</v>
      </c>
      <c r="ME23" s="34">
        <f>ME24+ME25</f>
        <v>0</v>
      </c>
      <c r="MF23" s="34">
        <f>MF24+MF25</f>
        <v>0</v>
      </c>
      <c r="MG23" s="63" t="e">
        <f t="shared" ref="MG23" si="169">MF23/ME23*100</f>
        <v>#DIV/0!</v>
      </c>
      <c r="MH23" s="108"/>
      <c r="MI23" s="108"/>
      <c r="MK23" s="34"/>
      <c r="ML23" s="34"/>
      <c r="MM23" s="63"/>
      <c r="MN23" s="111"/>
      <c r="MO23" s="92"/>
      <c r="MP23" s="8"/>
      <c r="MQ23" s="92"/>
      <c r="MR23" s="109"/>
      <c r="MS23" s="40"/>
      <c r="MT23" s="35"/>
      <c r="MU23" s="40"/>
    </row>
    <row r="24" spans="1:360">
      <c r="A24" s="36" t="s">
        <v>129</v>
      </c>
      <c r="B24" s="110">
        <f>I24+S24+V24+Y24+AI24+AS24+BC24+BM24+BW24+CF24+CO24+CY24+DI24+DS24+EC24+EP24+F24+EZ24+FJ24+FT24+GD24+GN24+GX24+HH24+HR24+IB24+IL24+IV24+JF24+JP24+EM24+JS24+JV24+JY24+KB24+KE24+KH24+KK24+KN24+KQ24+KT24+KW24+KZ24+LC24+LF24+LI24+LL24+LO24+LY24+MB24+ME24</f>
        <v>346591.08114000002</v>
      </c>
      <c r="C24" s="110">
        <f>K24+T24+W24+AA24+AK24+AU24+BE24+BO24+BX24+CG24+CQ24+DA24+DK24+DU24+EE24+ER24+G24+FB24+FL24+FV24+GF24+GP24+GZ24+HJ24+HT24+ID24+IN24+IX24+JH24+JQ24+EN24+JT24+JW24+JZ24+KC24+KF24+KI24+KL24+KO24+KR24+KU24+KX24+LA24+LD24+LG24+LJ24+LM24+LQ24+LZ24+MC24+MF24</f>
        <v>341611.75099000003</v>
      </c>
      <c r="D24" s="110">
        <f t="shared" si="1"/>
        <v>98.563341522343251</v>
      </c>
      <c r="E24" s="110">
        <f t="shared" si="2"/>
        <v>-2.319211489520967E-11</v>
      </c>
      <c r="F24" s="110">
        <v>8543.5</v>
      </c>
      <c r="G24" s="110">
        <v>8543.5</v>
      </c>
      <c r="H24" s="110">
        <f>G24/F24*100</f>
        <v>100</v>
      </c>
      <c r="I24" s="110">
        <v>1040.7653700000001</v>
      </c>
      <c r="J24" s="110">
        <f>M24+P24</f>
        <v>1040.7653700000001</v>
      </c>
      <c r="K24" s="110">
        <f t="shared" ref="K24" si="170">N24+Q24</f>
        <v>1040.7653700000001</v>
      </c>
      <c r="L24" s="110"/>
      <c r="M24" s="110">
        <v>1030.35772</v>
      </c>
      <c r="N24" s="110">
        <v>1030.35772</v>
      </c>
      <c r="O24" s="110">
        <f>N24/M24*100</f>
        <v>100</v>
      </c>
      <c r="P24" s="110">
        <v>10.40765</v>
      </c>
      <c r="Q24" s="110">
        <v>10.40765</v>
      </c>
      <c r="R24" s="110">
        <f>Q24/P24*100</f>
        <v>100</v>
      </c>
      <c r="S24" s="110">
        <v>373.4</v>
      </c>
      <c r="T24" s="110">
        <v>373.4</v>
      </c>
      <c r="U24" s="110"/>
      <c r="V24" s="110"/>
      <c r="W24" s="110"/>
      <c r="X24" s="110"/>
      <c r="Y24" s="110">
        <v>4386.3214500000004</v>
      </c>
      <c r="Z24" s="110">
        <f t="shared" ref="Z24:AA24" si="171">AC24+AF24</f>
        <v>4386.3214499999995</v>
      </c>
      <c r="AA24" s="110">
        <f t="shared" si="171"/>
        <v>4386.3214499999995</v>
      </c>
      <c r="AB24" s="155">
        <f>AA24/Z24*100</f>
        <v>100</v>
      </c>
      <c r="AC24" s="110">
        <v>2766.6782899999998</v>
      </c>
      <c r="AD24" s="110">
        <v>2766.6782899999998</v>
      </c>
      <c r="AE24" s="110">
        <f>AD24/AC24*100</f>
        <v>100</v>
      </c>
      <c r="AF24" s="110">
        <v>1619.6431600000001</v>
      </c>
      <c r="AG24" s="110">
        <v>1619.6431600000001</v>
      </c>
      <c r="AH24" s="110">
        <f>AG24/AF24*100</f>
        <v>100</v>
      </c>
      <c r="AI24" s="110"/>
      <c r="AJ24" s="110">
        <f t="shared" ref="AJ24:AK24" si="172">AJ25+AJ26</f>
        <v>0</v>
      </c>
      <c r="AK24" s="110">
        <f t="shared" si="172"/>
        <v>0</v>
      </c>
      <c r="AL24" s="110"/>
      <c r="AM24" s="110"/>
      <c r="AN24" s="110"/>
      <c r="AO24" s="110"/>
      <c r="AP24" s="110"/>
      <c r="AQ24" s="110"/>
      <c r="AR24" s="110"/>
      <c r="AS24" s="110">
        <v>4390.2526699999999</v>
      </c>
      <c r="AT24" s="110">
        <f>AW24+AZ24</f>
        <v>4390.2526699999999</v>
      </c>
      <c r="AU24" s="110">
        <f>AX24+BA24</f>
        <v>4390.2526600000001</v>
      </c>
      <c r="AV24" s="110"/>
      <c r="AW24" s="110">
        <v>4302.4476199999999</v>
      </c>
      <c r="AX24" s="110">
        <v>4302.4476199999999</v>
      </c>
      <c r="AY24" s="110">
        <f>AX24/AW24*100</f>
        <v>100</v>
      </c>
      <c r="AZ24" s="110">
        <v>87.805049999999994</v>
      </c>
      <c r="BA24" s="110">
        <v>87.805040000000005</v>
      </c>
      <c r="BB24" s="110">
        <f>BA24/AZ24*100</f>
        <v>99.999988611133432</v>
      </c>
      <c r="BC24" s="110"/>
      <c r="BD24" s="110">
        <f t="shared" ref="BD24:BE24" si="173">BG24+BJ24</f>
        <v>0</v>
      </c>
      <c r="BE24" s="110">
        <f t="shared" si="173"/>
        <v>0</v>
      </c>
      <c r="BF24" s="110"/>
      <c r="BG24" s="110"/>
      <c r="BH24" s="110"/>
      <c r="BI24" s="110"/>
      <c r="BJ24" s="110"/>
      <c r="BK24" s="110"/>
      <c r="BL24" s="110"/>
      <c r="BM24" s="110"/>
      <c r="BN24" s="110">
        <f t="shared" ref="BN24:BO24" si="174">BQ24+BT24</f>
        <v>0</v>
      </c>
      <c r="BO24" s="110">
        <f t="shared" si="174"/>
        <v>0</v>
      </c>
      <c r="BP24" s="110"/>
      <c r="BQ24" s="110"/>
      <c r="BR24" s="110"/>
      <c r="BS24" s="110"/>
      <c r="BT24" s="110"/>
      <c r="BU24" s="110"/>
      <c r="BV24" s="110"/>
      <c r="BW24" s="110">
        <f>BZ24+CC24</f>
        <v>0</v>
      </c>
      <c r="BX24" s="110">
        <f t="shared" ref="BX24" si="175">CA24+CD24</f>
        <v>0</v>
      </c>
      <c r="BY24" s="110"/>
      <c r="BZ24" s="110"/>
      <c r="CA24" s="110"/>
      <c r="CB24" s="110"/>
      <c r="CC24" s="110"/>
      <c r="CD24" s="110"/>
      <c r="CE24" s="110"/>
      <c r="CF24" s="110">
        <f>CI24+CL24</f>
        <v>0</v>
      </c>
      <c r="CG24" s="110">
        <f>CJ24+CM24</f>
        <v>0</v>
      </c>
      <c r="CH24" s="110"/>
      <c r="CI24" s="110"/>
      <c r="CJ24" s="110"/>
      <c r="CK24" s="110"/>
      <c r="CL24" s="110"/>
      <c r="CM24" s="110"/>
      <c r="CN24" s="110"/>
      <c r="CO24" s="110"/>
      <c r="CP24" s="110">
        <f t="shared" ref="CP24:CQ24" si="176">CS24+CV24</f>
        <v>0</v>
      </c>
      <c r="CQ24" s="110">
        <f t="shared" si="176"/>
        <v>0</v>
      </c>
      <c r="CR24" s="110"/>
      <c r="CS24" s="110"/>
      <c r="CT24" s="110"/>
      <c r="CU24" s="110"/>
      <c r="CV24" s="110"/>
      <c r="CW24" s="110"/>
      <c r="CX24" s="110"/>
      <c r="CY24" s="110"/>
      <c r="CZ24" s="110">
        <f>DC24+DF24</f>
        <v>0</v>
      </c>
      <c r="DA24" s="110">
        <f>DD24+DG24</f>
        <v>0</v>
      </c>
      <c r="DB24" s="110"/>
      <c r="DC24" s="110"/>
      <c r="DD24" s="110"/>
      <c r="DE24" s="110"/>
      <c r="DF24" s="110"/>
      <c r="DG24" s="110"/>
      <c r="DH24" s="110"/>
      <c r="DI24" s="110"/>
      <c r="DJ24" s="110">
        <f t="shared" ref="DJ24:DK24" si="177">DM24+DP24</f>
        <v>0</v>
      </c>
      <c r="DK24" s="110">
        <f t="shared" si="177"/>
        <v>0</v>
      </c>
      <c r="DL24" s="110"/>
      <c r="DM24" s="110"/>
      <c r="DN24" s="110"/>
      <c r="DO24" s="110"/>
      <c r="DP24" s="110"/>
      <c r="DQ24" s="110"/>
      <c r="DR24" s="110"/>
      <c r="DS24" s="110"/>
      <c r="DT24" s="110">
        <f t="shared" ref="DT24:DU24" si="178">DW24+DZ24</f>
        <v>0</v>
      </c>
      <c r="DU24" s="110">
        <f t="shared" si="178"/>
        <v>0</v>
      </c>
      <c r="DV24" s="110"/>
      <c r="DW24" s="110"/>
      <c r="DX24" s="110"/>
      <c r="DY24" s="110"/>
      <c r="DZ24" s="110"/>
      <c r="EA24" s="110"/>
      <c r="EB24" s="110"/>
      <c r="EC24" s="110"/>
      <c r="ED24" s="110">
        <f t="shared" ref="ED24:EE24" si="179">EG24+EJ24</f>
        <v>0</v>
      </c>
      <c r="EE24" s="110">
        <f t="shared" si="179"/>
        <v>0</v>
      </c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>
        <f>217338.75214+3445.07086</f>
        <v>220783.823</v>
      </c>
      <c r="EQ24" s="110">
        <f t="shared" ref="EQ24:ER24" si="180">ET24+EW24</f>
        <v>220783.823</v>
      </c>
      <c r="ER24" s="110">
        <f t="shared" si="180"/>
        <v>215804.49286</v>
      </c>
      <c r="ES24" s="110">
        <v>0</v>
      </c>
      <c r="ET24" s="110">
        <v>3445.0708599999998</v>
      </c>
      <c r="EU24" s="110">
        <v>3445.0708599999998</v>
      </c>
      <c r="EV24" s="155">
        <f>EU24/ET24*100</f>
        <v>100</v>
      </c>
      <c r="EW24" s="110">
        <v>217338.75214</v>
      </c>
      <c r="EX24" s="110">
        <v>212359.42199999999</v>
      </c>
      <c r="EY24" s="110"/>
      <c r="EZ24" s="110"/>
      <c r="FA24" s="110">
        <f t="shared" ref="FA24:FB24" si="181">FD24+FG24</f>
        <v>0</v>
      </c>
      <c r="FB24" s="110">
        <f t="shared" si="181"/>
        <v>0</v>
      </c>
      <c r="FC24" s="110"/>
      <c r="FD24" s="110"/>
      <c r="FE24" s="110"/>
      <c r="FF24" s="110"/>
      <c r="FG24" s="110"/>
      <c r="FH24" s="110"/>
      <c r="FI24" s="110"/>
      <c r="FJ24" s="156">
        <v>97.906229999999994</v>
      </c>
      <c r="FK24" s="110">
        <f>FN24+FQ24</f>
        <v>97.906230000000008</v>
      </c>
      <c r="FL24" s="110">
        <f>FO24+FR24</f>
        <v>97.906230000000008</v>
      </c>
      <c r="FM24" s="110">
        <v>100</v>
      </c>
      <c r="FN24" s="110">
        <v>96.927170000000004</v>
      </c>
      <c r="FO24" s="110">
        <v>96.927170000000004</v>
      </c>
      <c r="FP24" s="110">
        <f>FO24/FN24*100</f>
        <v>100</v>
      </c>
      <c r="FQ24" s="110">
        <v>0.97906000000000004</v>
      </c>
      <c r="FR24" s="110">
        <v>0.97906000000000004</v>
      </c>
      <c r="FS24" s="110">
        <f>FR24/FQ24*100</f>
        <v>100</v>
      </c>
      <c r="FT24" s="110"/>
      <c r="FU24" s="110">
        <f>FX24+GA24</f>
        <v>0</v>
      </c>
      <c r="FV24" s="110">
        <f>FY24+GB24</f>
        <v>0</v>
      </c>
      <c r="FW24" s="110"/>
      <c r="FX24" s="110"/>
      <c r="FY24" s="110"/>
      <c r="FZ24" s="110"/>
      <c r="GA24" s="110"/>
      <c r="GB24" s="110"/>
      <c r="GC24" s="110"/>
      <c r="GD24" s="110"/>
      <c r="GE24" s="110">
        <f>GH24+GK24</f>
        <v>0</v>
      </c>
      <c r="GF24" s="110">
        <f>GI24+GL24</f>
        <v>0</v>
      </c>
      <c r="GG24" s="110"/>
      <c r="GH24" s="110"/>
      <c r="GI24" s="110"/>
      <c r="GJ24" s="110"/>
      <c r="GK24" s="110"/>
      <c r="GL24" s="110"/>
      <c r="GM24" s="110"/>
      <c r="GN24" s="110">
        <v>9024.6275600000008</v>
      </c>
      <c r="GO24" s="110">
        <f>GR24+GU24</f>
        <v>9024.627559999999</v>
      </c>
      <c r="GP24" s="110">
        <f>GS24+GV24</f>
        <v>9024.627559999999</v>
      </c>
      <c r="GQ24" s="155">
        <f>GP24/GN24*100</f>
        <v>99.999999999999972</v>
      </c>
      <c r="GR24" s="110">
        <v>8934.3812799999996</v>
      </c>
      <c r="GS24" s="110">
        <v>8934.3812799999996</v>
      </c>
      <c r="GT24" s="157">
        <f>GS24/GR24*100</f>
        <v>100</v>
      </c>
      <c r="GU24" s="110">
        <v>90.246279999999999</v>
      </c>
      <c r="GV24" s="110">
        <v>90.246279999999999</v>
      </c>
      <c r="GW24" s="157">
        <f>GV24/GU24*100</f>
        <v>100</v>
      </c>
      <c r="GX24" s="110"/>
      <c r="GY24" s="110">
        <f>HB24+HE24</f>
        <v>0</v>
      </c>
      <c r="GZ24" s="110">
        <f>HC24+HF24</f>
        <v>0</v>
      </c>
      <c r="HA24" s="110"/>
      <c r="HB24" s="110"/>
      <c r="HC24" s="110"/>
      <c r="HD24" s="110"/>
      <c r="HE24" s="110"/>
      <c r="HF24" s="110"/>
      <c r="HG24" s="110"/>
      <c r="HH24" s="110">
        <v>87600.808080000003</v>
      </c>
      <c r="HI24" s="110">
        <f>HL24+HO24</f>
        <v>87600.808080000003</v>
      </c>
      <c r="HJ24" s="110">
        <f>HM24+HP24</f>
        <v>87600.808080000003</v>
      </c>
      <c r="HK24" s="110"/>
      <c r="HL24" s="110">
        <v>86724.800000000003</v>
      </c>
      <c r="HM24" s="110">
        <v>86724.800000000003</v>
      </c>
      <c r="HN24" s="110">
        <f>HM24/HL24*100</f>
        <v>100</v>
      </c>
      <c r="HO24" s="110">
        <v>876.00807999999995</v>
      </c>
      <c r="HP24" s="110">
        <v>876.00807999999995</v>
      </c>
      <c r="HQ24" s="110">
        <f>HP24/HO24*100</f>
        <v>100</v>
      </c>
      <c r="HR24" s="110"/>
      <c r="HS24" s="110">
        <f>HV24+HY24</f>
        <v>0</v>
      </c>
      <c r="HT24" s="110">
        <f>HW24+HZ24</f>
        <v>0</v>
      </c>
      <c r="HU24" s="110"/>
      <c r="HV24" s="110"/>
      <c r="HW24" s="110"/>
      <c r="HX24" s="110"/>
      <c r="HY24" s="110"/>
      <c r="HZ24" s="110"/>
      <c r="IA24" s="110"/>
      <c r="IB24" s="110"/>
      <c r="IC24" s="110">
        <f>IF24+II24</f>
        <v>0</v>
      </c>
      <c r="ID24" s="110">
        <f>IG24+IJ24</f>
        <v>0</v>
      </c>
      <c r="IE24" s="110"/>
      <c r="IF24" s="110"/>
      <c r="IG24" s="110"/>
      <c r="IH24" s="110"/>
      <c r="II24" s="110"/>
      <c r="IJ24" s="110"/>
      <c r="IK24" s="110"/>
      <c r="IL24" s="110">
        <v>661.22448999999995</v>
      </c>
      <c r="IM24" s="110">
        <f>IP24+IS24</f>
        <v>661.22448999999995</v>
      </c>
      <c r="IN24" s="110">
        <f>IQ24+IT24</f>
        <v>661.22448999999995</v>
      </c>
      <c r="IO24" s="110">
        <f t="shared" si="147"/>
        <v>100</v>
      </c>
      <c r="IP24" s="110">
        <v>648</v>
      </c>
      <c r="IQ24" s="110">
        <v>648</v>
      </c>
      <c r="IR24" s="110">
        <f t="shared" si="148"/>
        <v>100</v>
      </c>
      <c r="IS24" s="110">
        <v>13.224489999999999</v>
      </c>
      <c r="IT24" s="110">
        <v>13.224489999999999</v>
      </c>
      <c r="IU24" s="110">
        <f t="shared" si="149"/>
        <v>100</v>
      </c>
      <c r="IV24" s="110">
        <v>6393.7481299999999</v>
      </c>
      <c r="IW24" s="110">
        <f>IZ24+JC24</f>
        <v>6393.7481299999999</v>
      </c>
      <c r="IX24" s="110">
        <f>JA24+JD24</f>
        <v>6393.7481299999999</v>
      </c>
      <c r="IY24" s="110">
        <f t="shared" si="150"/>
        <v>100</v>
      </c>
      <c r="IZ24" s="110">
        <v>6265.8731699999998</v>
      </c>
      <c r="JA24" s="110">
        <v>6265.8731699999998</v>
      </c>
      <c r="JB24" s="110">
        <f t="shared" si="151"/>
        <v>100</v>
      </c>
      <c r="JC24" s="110">
        <v>127.87496</v>
      </c>
      <c r="JD24" s="110">
        <v>127.87496</v>
      </c>
      <c r="JE24" s="110">
        <f t="shared" si="152"/>
        <v>100</v>
      </c>
      <c r="JF24" s="110"/>
      <c r="JG24" s="110">
        <f t="shared" ref="JG24:JH24" si="182">JG25+JG26</f>
        <v>0</v>
      </c>
      <c r="JH24" s="110">
        <f t="shared" si="182"/>
        <v>0</v>
      </c>
      <c r="JI24" s="110"/>
      <c r="JJ24" s="110"/>
      <c r="JK24" s="110"/>
      <c r="JL24" s="110"/>
      <c r="JM24" s="110"/>
      <c r="JN24" s="110"/>
      <c r="JO24" s="110"/>
      <c r="JP24" s="110"/>
      <c r="JQ24" s="110"/>
      <c r="JR24" s="110"/>
      <c r="JS24" s="110"/>
      <c r="JT24" s="110"/>
      <c r="JU24" s="110"/>
      <c r="JV24" s="110"/>
      <c r="JW24" s="110"/>
      <c r="JX24" s="110"/>
      <c r="JY24" s="110"/>
      <c r="JZ24" s="110"/>
      <c r="KA24" s="110"/>
      <c r="KB24" s="110"/>
      <c r="KC24" s="110"/>
      <c r="KD24" s="110"/>
      <c r="KE24" s="110">
        <v>3294.7041599999998</v>
      </c>
      <c r="KF24" s="110">
        <v>3294.7041599999998</v>
      </c>
      <c r="KG24" s="110"/>
      <c r="KH24" s="110"/>
      <c r="KI24" s="110"/>
      <c r="KJ24" s="110"/>
      <c r="KK24" s="110"/>
      <c r="KL24" s="110"/>
      <c r="KM24" s="110"/>
      <c r="KN24" s="110"/>
      <c r="KO24" s="110"/>
      <c r="KP24" s="110"/>
      <c r="KQ24" s="110"/>
      <c r="KR24" s="110"/>
      <c r="KS24" s="110"/>
      <c r="KT24" s="110"/>
      <c r="KU24" s="110"/>
      <c r="KV24" s="110"/>
      <c r="KW24" s="110"/>
      <c r="KX24" s="110"/>
      <c r="KY24" s="110"/>
      <c r="KZ24" s="110"/>
      <c r="LA24" s="110"/>
      <c r="LB24" s="110"/>
      <c r="LC24" s="110"/>
      <c r="LD24" s="110"/>
      <c r="LE24" s="110"/>
      <c r="LF24" s="110"/>
      <c r="LG24" s="110"/>
      <c r="LH24" s="110"/>
      <c r="LI24" s="110"/>
      <c r="LJ24" s="110"/>
      <c r="LK24" s="110"/>
      <c r="LL24" s="110"/>
      <c r="LM24" s="110"/>
      <c r="LN24" s="110"/>
      <c r="LO24" s="110"/>
      <c r="LP24" s="110">
        <f t="shared" ref="LP24:LQ24" si="183">LP25+LP26</f>
        <v>0</v>
      </c>
      <c r="LQ24" s="110">
        <f t="shared" si="183"/>
        <v>0</v>
      </c>
      <c r="LR24" s="110"/>
      <c r="LS24" s="110"/>
      <c r="LT24" s="110"/>
      <c r="LU24" s="110"/>
      <c r="LV24" s="110"/>
      <c r="LW24" s="110"/>
      <c r="LX24" s="110"/>
      <c r="LY24" s="110"/>
      <c r="LZ24" s="110"/>
      <c r="MA24" s="110"/>
      <c r="MB24" s="110"/>
      <c r="MC24" s="110"/>
      <c r="MD24" s="110"/>
      <c r="ME24" s="4"/>
      <c r="MF24" s="4"/>
      <c r="MG24" s="5"/>
      <c r="MH24" s="37"/>
      <c r="MI24" s="37"/>
      <c r="MJ24" s="11"/>
      <c r="MK24" s="4"/>
      <c r="ML24" s="4"/>
      <c r="MM24" s="5"/>
      <c r="MN24" s="112"/>
      <c r="MO24" s="113"/>
      <c r="MP24" s="114"/>
      <c r="MQ24" s="113"/>
      <c r="MR24" s="115"/>
      <c r="MS24" s="40"/>
      <c r="MT24" s="40"/>
      <c r="MU24" s="40"/>
    </row>
    <row r="25" spans="1:360" s="65" customFormat="1" ht="18.75" customHeight="1">
      <c r="A25" s="62" t="s">
        <v>159</v>
      </c>
      <c r="B25" s="155">
        <f>SUM(B26:B35)</f>
        <v>5294.5322799999994</v>
      </c>
      <c r="C25" s="155">
        <f>SUM(C26:C35)</f>
        <v>5294.5322799999994</v>
      </c>
      <c r="D25" s="155">
        <f t="shared" si="1"/>
        <v>100</v>
      </c>
      <c r="E25" s="155">
        <f t="shared" si="2"/>
        <v>3.4106051316484809E-13</v>
      </c>
      <c r="F25" s="155">
        <f t="shared" ref="F25:G25" si="184">SUM(F26:F35)</f>
        <v>0</v>
      </c>
      <c r="G25" s="155">
        <f t="shared" si="184"/>
        <v>0</v>
      </c>
      <c r="H25" s="155"/>
      <c r="I25" s="155">
        <f>SUM(I26:I35)</f>
        <v>0</v>
      </c>
      <c r="J25" s="155">
        <f t="shared" ref="J25" si="185">SUM(J26:J35)</f>
        <v>0</v>
      </c>
      <c r="K25" s="155">
        <f>SUM(K26:K35)</f>
        <v>0</v>
      </c>
      <c r="L25" s="155"/>
      <c r="M25" s="155">
        <f t="shared" ref="M25:N25" si="186">SUM(M26:M35)</f>
        <v>0</v>
      </c>
      <c r="N25" s="155">
        <f t="shared" si="186"/>
        <v>0</v>
      </c>
      <c r="O25" s="155"/>
      <c r="P25" s="155">
        <f t="shared" ref="P25:Q25" si="187">SUM(P26:P35)</f>
        <v>0</v>
      </c>
      <c r="Q25" s="155">
        <f t="shared" si="187"/>
        <v>0</v>
      </c>
      <c r="R25" s="155"/>
      <c r="S25" s="155">
        <f t="shared" ref="S25:T25" si="188">SUM(S26:S35)</f>
        <v>0</v>
      </c>
      <c r="T25" s="155">
        <f t="shared" si="188"/>
        <v>0</v>
      </c>
      <c r="U25" s="155"/>
      <c r="V25" s="155">
        <f>SUM(V26:V35)</f>
        <v>0</v>
      </c>
      <c r="W25" s="155">
        <f>SUM(W26:W35)</f>
        <v>0</v>
      </c>
      <c r="X25" s="155"/>
      <c r="Y25" s="155">
        <f>SUM(Y26:Y35)</f>
        <v>0</v>
      </c>
      <c r="Z25" s="155">
        <f>SUM(Z26:Z35)</f>
        <v>0</v>
      </c>
      <c r="AA25" s="155">
        <f>SUM(AA26:AA35)</f>
        <v>0</v>
      </c>
      <c r="AB25" s="155"/>
      <c r="AC25" s="155">
        <f t="shared" ref="AC25:AD25" si="189">SUM(AC26:AC35)</f>
        <v>0</v>
      </c>
      <c r="AD25" s="155">
        <f t="shared" si="189"/>
        <v>0</v>
      </c>
      <c r="AE25" s="155"/>
      <c r="AF25" s="155">
        <f>SUM(AF26:AF35)</f>
        <v>0</v>
      </c>
      <c r="AG25" s="155">
        <f>SUM(AG26:AG35)</f>
        <v>0</v>
      </c>
      <c r="AH25" s="155"/>
      <c r="AI25" s="155">
        <f>SUM(AI26:AI35)</f>
        <v>0</v>
      </c>
      <c r="AJ25" s="155">
        <f t="shared" ref="AJ25:AK25" si="190">SUM(AJ26:AJ35)</f>
        <v>0</v>
      </c>
      <c r="AK25" s="155">
        <f t="shared" si="190"/>
        <v>0</v>
      </c>
      <c r="AL25" s="155"/>
      <c r="AM25" s="155">
        <f t="shared" ref="AM25:AN25" si="191">SUM(AM26:AM35)</f>
        <v>0</v>
      </c>
      <c r="AN25" s="155">
        <f t="shared" si="191"/>
        <v>0</v>
      </c>
      <c r="AO25" s="155"/>
      <c r="AP25" s="155">
        <f t="shared" ref="AP25:AQ25" si="192">SUM(AP26:AP35)</f>
        <v>0</v>
      </c>
      <c r="AQ25" s="155">
        <f t="shared" si="192"/>
        <v>0</v>
      </c>
      <c r="AR25" s="155"/>
      <c r="AS25" s="155">
        <f>SUM(AS26:AS35)</f>
        <v>0</v>
      </c>
      <c r="AT25" s="155">
        <f t="shared" ref="AT25:AU25" si="193">SUM(AT26:AT35)</f>
        <v>0</v>
      </c>
      <c r="AU25" s="155">
        <f t="shared" si="193"/>
        <v>0</v>
      </c>
      <c r="AV25" s="155"/>
      <c r="AW25" s="155">
        <f t="shared" ref="AW25:AX25" si="194">SUM(AW26:AW35)</f>
        <v>0</v>
      </c>
      <c r="AX25" s="155">
        <f t="shared" si="194"/>
        <v>0</v>
      </c>
      <c r="AY25" s="155"/>
      <c r="AZ25" s="155">
        <f t="shared" ref="AZ25:BA25" si="195">SUM(AZ26:AZ35)</f>
        <v>0</v>
      </c>
      <c r="BA25" s="155">
        <f t="shared" si="195"/>
        <v>0</v>
      </c>
      <c r="BB25" s="155"/>
      <c r="BC25" s="155">
        <f>SUM(BC26:BC35)</f>
        <v>0</v>
      </c>
      <c r="BD25" s="155">
        <f t="shared" ref="BD25:BE25" si="196">SUM(BD26:BD35)</f>
        <v>0</v>
      </c>
      <c r="BE25" s="155">
        <f t="shared" si="196"/>
        <v>0</v>
      </c>
      <c r="BF25" s="155"/>
      <c r="BG25" s="155">
        <f t="shared" ref="BG25:BH25" si="197">SUM(BG26:BG35)</f>
        <v>0</v>
      </c>
      <c r="BH25" s="155">
        <f t="shared" si="197"/>
        <v>0</v>
      </c>
      <c r="BI25" s="155"/>
      <c r="BJ25" s="155">
        <f t="shared" ref="BJ25:BO25" si="198">SUM(BJ26:BJ35)</f>
        <v>0</v>
      </c>
      <c r="BK25" s="155">
        <f t="shared" si="198"/>
        <v>0</v>
      </c>
      <c r="BL25" s="155"/>
      <c r="BM25" s="155">
        <f t="shared" si="198"/>
        <v>1034.07302</v>
      </c>
      <c r="BN25" s="155">
        <f t="shared" si="198"/>
        <v>1034.07302</v>
      </c>
      <c r="BO25" s="155">
        <f t="shared" si="198"/>
        <v>1034.07302</v>
      </c>
      <c r="BP25" s="155">
        <v>0</v>
      </c>
      <c r="BQ25" s="155">
        <f>SUM(BQ26:BQ35)</f>
        <v>1013.39156</v>
      </c>
      <c r="BR25" s="155">
        <f t="shared" ref="BR25" si="199">SUM(BR26:BR35)</f>
        <v>1013.39156</v>
      </c>
      <c r="BS25" s="155">
        <v>0</v>
      </c>
      <c r="BT25" s="155">
        <f t="shared" ref="BT25:BU25" si="200">SUM(BT26:BT35)</f>
        <v>20.681460000000001</v>
      </c>
      <c r="BU25" s="155">
        <f t="shared" si="200"/>
        <v>20.681460000000001</v>
      </c>
      <c r="BV25" s="155">
        <v>0</v>
      </c>
      <c r="BW25" s="155">
        <f t="shared" ref="BW25:BX25" si="201">SUM(BW26:BW35)</f>
        <v>923.16746999999987</v>
      </c>
      <c r="BX25" s="155">
        <f t="shared" si="201"/>
        <v>923.16746999999987</v>
      </c>
      <c r="BY25" s="155">
        <v>0</v>
      </c>
      <c r="BZ25" s="155">
        <f>SUM(BZ26:BZ35)</f>
        <v>923.16746999999987</v>
      </c>
      <c r="CA25" s="155">
        <f t="shared" ref="CA25" si="202">SUM(CA26:CA35)</f>
        <v>923.16746999999987</v>
      </c>
      <c r="CB25" s="155">
        <v>0</v>
      </c>
      <c r="CC25" s="155">
        <f t="shared" ref="CC25:CD25" si="203">SUM(CC26:CC35)</f>
        <v>0</v>
      </c>
      <c r="CD25" s="155">
        <f t="shared" si="203"/>
        <v>0</v>
      </c>
      <c r="CE25" s="155"/>
      <c r="CF25" s="155">
        <f t="shared" ref="CF25:CG25" si="204">SUM(CF26:CF35)</f>
        <v>0</v>
      </c>
      <c r="CG25" s="155">
        <f t="shared" si="204"/>
        <v>0</v>
      </c>
      <c r="CH25" s="155"/>
      <c r="CI25" s="155">
        <f t="shared" ref="CI25:CJ25" si="205">SUM(CI26:CI35)</f>
        <v>0</v>
      </c>
      <c r="CJ25" s="155">
        <f t="shared" si="205"/>
        <v>0</v>
      </c>
      <c r="CK25" s="155"/>
      <c r="CL25" s="155">
        <f t="shared" ref="CL25:CM25" si="206">SUM(CL26:CL35)</f>
        <v>0</v>
      </c>
      <c r="CM25" s="155">
        <f t="shared" si="206"/>
        <v>0</v>
      </c>
      <c r="CN25" s="155"/>
      <c r="CO25" s="155">
        <f t="shared" ref="CO25:CQ25" si="207">SUM(CO26:CO35)</f>
        <v>0</v>
      </c>
      <c r="CP25" s="155">
        <f t="shared" si="207"/>
        <v>0</v>
      </c>
      <c r="CQ25" s="155">
        <f t="shared" si="207"/>
        <v>0</v>
      </c>
      <c r="CR25" s="155"/>
      <c r="CS25" s="155">
        <f t="shared" ref="CS25:CT25" si="208">SUM(CS26:CS35)</f>
        <v>0</v>
      </c>
      <c r="CT25" s="155">
        <f t="shared" si="208"/>
        <v>0</v>
      </c>
      <c r="CU25" s="155"/>
      <c r="CV25" s="155">
        <f t="shared" ref="CV25:CW25" si="209">SUM(CV26:CV35)</f>
        <v>0</v>
      </c>
      <c r="CW25" s="155">
        <f t="shared" si="209"/>
        <v>0</v>
      </c>
      <c r="CX25" s="155"/>
      <c r="CY25" s="155">
        <f t="shared" ref="CY25:DA25" si="210">SUM(CY26:CY35)</f>
        <v>0</v>
      </c>
      <c r="CZ25" s="155">
        <f t="shared" si="210"/>
        <v>0</v>
      </c>
      <c r="DA25" s="155">
        <f t="shared" si="210"/>
        <v>0</v>
      </c>
      <c r="DB25" s="155"/>
      <c r="DC25" s="155"/>
      <c r="DD25" s="155"/>
      <c r="DE25" s="155"/>
      <c r="DF25" s="155"/>
      <c r="DG25" s="155"/>
      <c r="DH25" s="155"/>
      <c r="DI25" s="155">
        <f t="shared" ref="DI25:DU25" si="211">SUM(DI26:DI35)</f>
        <v>0</v>
      </c>
      <c r="DJ25" s="155">
        <f t="shared" si="211"/>
        <v>0</v>
      </c>
      <c r="DK25" s="155">
        <f t="shared" si="211"/>
        <v>0</v>
      </c>
      <c r="DL25" s="155"/>
      <c r="DM25" s="155">
        <f t="shared" si="211"/>
        <v>0</v>
      </c>
      <c r="DN25" s="155">
        <f t="shared" si="211"/>
        <v>0</v>
      </c>
      <c r="DO25" s="155"/>
      <c r="DP25" s="155">
        <f t="shared" si="211"/>
        <v>0</v>
      </c>
      <c r="DQ25" s="155">
        <f t="shared" si="211"/>
        <v>0</v>
      </c>
      <c r="DR25" s="155"/>
      <c r="DS25" s="155">
        <f t="shared" si="211"/>
        <v>0</v>
      </c>
      <c r="DT25" s="155">
        <f t="shared" si="211"/>
        <v>0</v>
      </c>
      <c r="DU25" s="155">
        <f t="shared" si="211"/>
        <v>0</v>
      </c>
      <c r="DV25" s="155"/>
      <c r="DW25" s="155">
        <f t="shared" ref="DW25:DX25" si="212">SUM(DW26:DW35)</f>
        <v>0</v>
      </c>
      <c r="DX25" s="155">
        <f t="shared" si="212"/>
        <v>0</v>
      </c>
      <c r="DY25" s="155"/>
      <c r="DZ25" s="155">
        <f t="shared" ref="DZ25:EA25" si="213">SUM(DZ26:DZ35)</f>
        <v>0</v>
      </c>
      <c r="EA25" s="155">
        <f t="shared" si="213"/>
        <v>0</v>
      </c>
      <c r="EB25" s="155"/>
      <c r="EC25" s="155">
        <f t="shared" ref="EC25:EE25" si="214">SUM(EC26:EC35)</f>
        <v>0</v>
      </c>
      <c r="ED25" s="155">
        <f t="shared" si="214"/>
        <v>0</v>
      </c>
      <c r="EE25" s="155">
        <f t="shared" si="214"/>
        <v>0</v>
      </c>
      <c r="EF25" s="155"/>
      <c r="EG25" s="155">
        <f t="shared" ref="EG25:EH25" si="215">SUM(EG26:EG35)</f>
        <v>0</v>
      </c>
      <c r="EH25" s="155">
        <f t="shared" si="215"/>
        <v>0</v>
      </c>
      <c r="EI25" s="155"/>
      <c r="EJ25" s="155">
        <f t="shared" ref="EJ25:EK25" si="216">SUM(EJ26:EJ35)</f>
        <v>0</v>
      </c>
      <c r="EK25" s="155">
        <f t="shared" si="216"/>
        <v>0</v>
      </c>
      <c r="EL25" s="155"/>
      <c r="EM25" s="155">
        <f t="shared" ref="EM25:EN25" si="217">SUM(EM26:EM35)</f>
        <v>0</v>
      </c>
      <c r="EN25" s="155">
        <f t="shared" si="217"/>
        <v>0</v>
      </c>
      <c r="EO25" s="155"/>
      <c r="EP25" s="155">
        <f t="shared" ref="EP25:ER25" si="218">SUM(EP26:EP35)</f>
        <v>0</v>
      </c>
      <c r="EQ25" s="155">
        <f t="shared" si="218"/>
        <v>0</v>
      </c>
      <c r="ER25" s="155">
        <f t="shared" si="218"/>
        <v>0</v>
      </c>
      <c r="ES25" s="155"/>
      <c r="ET25" s="155">
        <f>SUM(ET26:ET35)</f>
        <v>0</v>
      </c>
      <c r="EU25" s="155">
        <f t="shared" ref="EU25" si="219">SUM(EU26:EU35)</f>
        <v>0</v>
      </c>
      <c r="EV25" s="155">
        <v>0</v>
      </c>
      <c r="EW25" s="155">
        <f t="shared" ref="EW25:EX25" si="220">SUM(EW26:EW35)</f>
        <v>0</v>
      </c>
      <c r="EX25" s="155">
        <f t="shared" si="220"/>
        <v>0</v>
      </c>
      <c r="EY25" s="155"/>
      <c r="EZ25" s="155">
        <f t="shared" ref="EZ25:FB25" si="221">SUM(EZ26:EZ35)</f>
        <v>0</v>
      </c>
      <c r="FA25" s="155">
        <f t="shared" si="221"/>
        <v>0</v>
      </c>
      <c r="FB25" s="155">
        <f t="shared" si="221"/>
        <v>0</v>
      </c>
      <c r="FC25" s="155"/>
      <c r="FD25" s="155">
        <f t="shared" ref="FD25:FE25" si="222">SUM(FD26:FD35)</f>
        <v>0</v>
      </c>
      <c r="FE25" s="155">
        <f t="shared" si="222"/>
        <v>0</v>
      </c>
      <c r="FF25" s="155"/>
      <c r="FG25" s="155">
        <f t="shared" ref="FG25:FH25" si="223">SUM(FG26:FG35)</f>
        <v>0</v>
      </c>
      <c r="FH25" s="155">
        <f t="shared" si="223"/>
        <v>0</v>
      </c>
      <c r="FI25" s="155"/>
      <c r="FJ25" s="155">
        <f t="shared" ref="FJ25:FL25" si="224">SUM(FJ26:FJ35)</f>
        <v>0</v>
      </c>
      <c r="FK25" s="155">
        <f t="shared" si="224"/>
        <v>0</v>
      </c>
      <c r="FL25" s="155">
        <f t="shared" si="224"/>
        <v>0</v>
      </c>
      <c r="FM25" s="155"/>
      <c r="FN25" s="155">
        <f t="shared" ref="FN25:FO25" si="225">SUM(FN26:FN35)</f>
        <v>0</v>
      </c>
      <c r="FO25" s="155">
        <f t="shared" si="225"/>
        <v>0</v>
      </c>
      <c r="FP25" s="155"/>
      <c r="FQ25" s="155">
        <f t="shared" ref="FQ25:FR25" si="226">SUM(FQ26:FQ35)</f>
        <v>0</v>
      </c>
      <c r="FR25" s="155">
        <f t="shared" si="226"/>
        <v>0</v>
      </c>
      <c r="FS25" s="155"/>
      <c r="FT25" s="155">
        <f t="shared" ref="FT25:FV25" si="227">SUM(FT26:FT35)</f>
        <v>0</v>
      </c>
      <c r="FU25" s="155">
        <f t="shared" si="227"/>
        <v>0</v>
      </c>
      <c r="FV25" s="155">
        <f t="shared" si="227"/>
        <v>0</v>
      </c>
      <c r="FW25" s="155"/>
      <c r="FX25" s="155">
        <f t="shared" ref="FX25:FY25" si="228">SUM(FX26:FX35)</f>
        <v>0</v>
      </c>
      <c r="FY25" s="155">
        <f t="shared" si="228"/>
        <v>0</v>
      </c>
      <c r="FZ25" s="155"/>
      <c r="GA25" s="155">
        <f t="shared" ref="GA25:GB25" si="229">SUM(GA26:GA35)</f>
        <v>0</v>
      </c>
      <c r="GB25" s="155">
        <f t="shared" si="229"/>
        <v>0</v>
      </c>
      <c r="GC25" s="155"/>
      <c r="GD25" s="155">
        <f t="shared" ref="GD25:GF25" si="230">SUM(GD26:GD35)</f>
        <v>0</v>
      </c>
      <c r="GE25" s="155">
        <f t="shared" si="230"/>
        <v>0</v>
      </c>
      <c r="GF25" s="155">
        <f t="shared" si="230"/>
        <v>0</v>
      </c>
      <c r="GG25" s="155"/>
      <c r="GH25" s="155">
        <f t="shared" ref="GH25:GI25" si="231">SUM(GH26:GH35)</f>
        <v>0</v>
      </c>
      <c r="GI25" s="155">
        <f t="shared" si="231"/>
        <v>0</v>
      </c>
      <c r="GJ25" s="155"/>
      <c r="GK25" s="155">
        <f t="shared" ref="GK25:GL25" si="232">SUM(GK26:GK35)</f>
        <v>0</v>
      </c>
      <c r="GL25" s="155">
        <f t="shared" si="232"/>
        <v>0</v>
      </c>
      <c r="GM25" s="155"/>
      <c r="GN25" s="155">
        <f t="shared" ref="GN25:GP25" si="233">SUM(GN26:GN35)</f>
        <v>0</v>
      </c>
      <c r="GO25" s="155">
        <f t="shared" si="233"/>
        <v>0</v>
      </c>
      <c r="GP25" s="155">
        <f t="shared" si="233"/>
        <v>0</v>
      </c>
      <c r="GQ25" s="155"/>
      <c r="GR25" s="155">
        <f t="shared" ref="GR25:GS25" si="234">SUM(GR26:GR35)</f>
        <v>0</v>
      </c>
      <c r="GS25" s="155">
        <f t="shared" si="234"/>
        <v>0</v>
      </c>
      <c r="GT25" s="155"/>
      <c r="GU25" s="155">
        <f t="shared" ref="GU25:GV25" si="235">SUM(GU26:GU35)</f>
        <v>0</v>
      </c>
      <c r="GV25" s="155">
        <f t="shared" si="235"/>
        <v>0</v>
      </c>
      <c r="GW25" s="155"/>
      <c r="GX25" s="155">
        <f t="shared" ref="GX25:GZ25" si="236">SUM(GX26:GX35)</f>
        <v>0</v>
      </c>
      <c r="GY25" s="155">
        <f t="shared" si="236"/>
        <v>0</v>
      </c>
      <c r="GZ25" s="155">
        <f t="shared" si="236"/>
        <v>0</v>
      </c>
      <c r="HA25" s="155"/>
      <c r="HB25" s="155">
        <f t="shared" ref="HB25:HC25" si="237">SUM(HB26:HB35)</f>
        <v>0</v>
      </c>
      <c r="HC25" s="155">
        <f t="shared" si="237"/>
        <v>0</v>
      </c>
      <c r="HD25" s="155"/>
      <c r="HE25" s="155">
        <f t="shared" ref="HE25:HF25" si="238">SUM(HE26:HE35)</f>
        <v>0</v>
      </c>
      <c r="HF25" s="155">
        <f t="shared" si="238"/>
        <v>0</v>
      </c>
      <c r="HG25" s="155"/>
      <c r="HH25" s="155">
        <f t="shared" ref="HH25:HJ25" si="239">SUM(HH26:HH35)</f>
        <v>0</v>
      </c>
      <c r="HI25" s="155">
        <f t="shared" si="239"/>
        <v>0</v>
      </c>
      <c r="HJ25" s="155">
        <f t="shared" si="239"/>
        <v>0</v>
      </c>
      <c r="HK25" s="155"/>
      <c r="HL25" s="155">
        <f t="shared" ref="HL25:HM25" si="240">SUM(HL26:HL35)</f>
        <v>0</v>
      </c>
      <c r="HM25" s="155">
        <f t="shared" si="240"/>
        <v>0</v>
      </c>
      <c r="HN25" s="155"/>
      <c r="HO25" s="155">
        <f t="shared" ref="HO25:HP25" si="241">SUM(HO26:HO35)</f>
        <v>0</v>
      </c>
      <c r="HP25" s="155">
        <f t="shared" si="241"/>
        <v>0</v>
      </c>
      <c r="HQ25" s="155"/>
      <c r="HR25" s="155">
        <f t="shared" ref="HR25:HT25" si="242">SUM(HR26:HR35)</f>
        <v>0</v>
      </c>
      <c r="HS25" s="155">
        <f t="shared" si="242"/>
        <v>0</v>
      </c>
      <c r="HT25" s="155">
        <f t="shared" si="242"/>
        <v>0</v>
      </c>
      <c r="HU25" s="155"/>
      <c r="HV25" s="155">
        <f t="shared" ref="HV25:HW25" si="243">SUM(HV26:HV35)</f>
        <v>0</v>
      </c>
      <c r="HW25" s="155">
        <f t="shared" si="243"/>
        <v>0</v>
      </c>
      <c r="HX25" s="155"/>
      <c r="HY25" s="155">
        <f t="shared" ref="HY25:HZ25" si="244">SUM(HY26:HY35)</f>
        <v>0</v>
      </c>
      <c r="HZ25" s="155">
        <f t="shared" si="244"/>
        <v>0</v>
      </c>
      <c r="IA25" s="155"/>
      <c r="IB25" s="155">
        <f t="shared" ref="IB25:ID25" si="245">SUM(IB26:IB35)</f>
        <v>0</v>
      </c>
      <c r="IC25" s="155">
        <f t="shared" si="245"/>
        <v>0</v>
      </c>
      <c r="ID25" s="155">
        <f t="shared" si="245"/>
        <v>0</v>
      </c>
      <c r="IE25" s="155"/>
      <c r="IF25" s="155">
        <f t="shared" ref="IF25:IG25" si="246">SUM(IF26:IF35)</f>
        <v>0</v>
      </c>
      <c r="IG25" s="155">
        <f t="shared" si="246"/>
        <v>0</v>
      </c>
      <c r="IH25" s="155"/>
      <c r="II25" s="155">
        <f t="shared" ref="II25:IJ25" si="247">SUM(II26:II35)</f>
        <v>0</v>
      </c>
      <c r="IJ25" s="155">
        <f t="shared" si="247"/>
        <v>0</v>
      </c>
      <c r="IK25" s="155"/>
      <c r="IL25" s="155">
        <f t="shared" ref="IL25:IN25" si="248">SUM(IL26:IL35)</f>
        <v>0</v>
      </c>
      <c r="IM25" s="155">
        <f t="shared" si="248"/>
        <v>0</v>
      </c>
      <c r="IN25" s="155">
        <f t="shared" si="248"/>
        <v>0</v>
      </c>
      <c r="IO25" s="155"/>
      <c r="IP25" s="155">
        <f t="shared" ref="IP25:IQ25" si="249">SUM(IP26:IP35)</f>
        <v>0</v>
      </c>
      <c r="IQ25" s="155">
        <f t="shared" si="249"/>
        <v>0</v>
      </c>
      <c r="IR25" s="155"/>
      <c r="IS25" s="155">
        <f t="shared" ref="IS25:IT25" si="250">SUM(IS26:IS35)</f>
        <v>0</v>
      </c>
      <c r="IT25" s="155">
        <f t="shared" si="250"/>
        <v>0</v>
      </c>
      <c r="IU25" s="155"/>
      <c r="IV25" s="155">
        <f t="shared" ref="IV25:IX25" si="251">SUM(IV26:IV35)</f>
        <v>0</v>
      </c>
      <c r="IW25" s="155">
        <f t="shared" si="251"/>
        <v>0</v>
      </c>
      <c r="IX25" s="155">
        <f t="shared" si="251"/>
        <v>0</v>
      </c>
      <c r="IY25" s="155"/>
      <c r="IZ25" s="155">
        <f t="shared" ref="IZ25:JA25" si="252">SUM(IZ26:IZ35)</f>
        <v>0</v>
      </c>
      <c r="JA25" s="155">
        <f t="shared" si="252"/>
        <v>0</v>
      </c>
      <c r="JB25" s="155"/>
      <c r="JC25" s="155">
        <f t="shared" ref="JC25:JD25" si="253">SUM(JC26:JC35)</f>
        <v>0</v>
      </c>
      <c r="JD25" s="155">
        <f t="shared" si="253"/>
        <v>0</v>
      </c>
      <c r="JE25" s="155"/>
      <c r="JF25" s="155">
        <f>SUM(JF26:JF35)</f>
        <v>0</v>
      </c>
      <c r="JG25" s="155">
        <f t="shared" ref="JG25:JH25" si="254">SUM(JG26:JG35)</f>
        <v>0</v>
      </c>
      <c r="JH25" s="155">
        <f t="shared" si="254"/>
        <v>0</v>
      </c>
      <c r="JI25" s="155"/>
      <c r="JJ25" s="155">
        <f t="shared" ref="JJ25:JK25" si="255">SUM(JJ26:JJ35)</f>
        <v>0</v>
      </c>
      <c r="JK25" s="155">
        <f t="shared" si="255"/>
        <v>0</v>
      </c>
      <c r="JL25" s="155"/>
      <c r="JM25" s="155">
        <f t="shared" ref="JM25:JN25" si="256">SUM(JM26:JM35)</f>
        <v>0</v>
      </c>
      <c r="JN25" s="155">
        <f t="shared" si="256"/>
        <v>0</v>
      </c>
      <c r="JO25" s="155"/>
      <c r="JP25" s="155">
        <f t="shared" ref="JP25:JQ25" si="257">SUM(JP26:JP35)</f>
        <v>0</v>
      </c>
      <c r="JQ25" s="155">
        <f t="shared" si="257"/>
        <v>0</v>
      </c>
      <c r="JR25" s="155"/>
      <c r="JS25" s="155">
        <f t="shared" ref="JS25:JT25" si="258">SUM(JS26:JS35)</f>
        <v>162.09179</v>
      </c>
      <c r="JT25" s="155">
        <f t="shared" si="258"/>
        <v>162.09179</v>
      </c>
      <c r="JU25" s="155">
        <f t="shared" ref="JU25:JU27" si="259">JT25/JS25*100</f>
        <v>100</v>
      </c>
      <c r="JV25" s="155">
        <f t="shared" ref="JV25:JW25" si="260">SUM(JV26:JV35)</f>
        <v>2655.7999999999997</v>
      </c>
      <c r="JW25" s="155">
        <f t="shared" si="260"/>
        <v>2655.7999999999997</v>
      </c>
      <c r="JX25" s="155">
        <f t="shared" ref="JX25:JX27" si="261">JW25/JV25*100</f>
        <v>100</v>
      </c>
      <c r="JY25" s="155">
        <f t="shared" ref="JY25:JZ25" si="262">SUM(JY26:JY35)</f>
        <v>0</v>
      </c>
      <c r="JZ25" s="155">
        <f t="shared" si="262"/>
        <v>0</v>
      </c>
      <c r="KA25" s="155" t="e">
        <f t="shared" ref="KA25" si="263">JZ25/JY25*100</f>
        <v>#DIV/0!</v>
      </c>
      <c r="KB25" s="155">
        <f t="shared" ref="KB25:KC25" si="264">SUM(KB26:KB35)</f>
        <v>0</v>
      </c>
      <c r="KC25" s="155">
        <f t="shared" si="264"/>
        <v>0</v>
      </c>
      <c r="KD25" s="155" t="e">
        <f t="shared" ref="KD25" si="265">KC25/KB25*100</f>
        <v>#DIV/0!</v>
      </c>
      <c r="KE25" s="155">
        <f t="shared" ref="KE25:KF25" si="266">SUM(KE26:KE35)</f>
        <v>0</v>
      </c>
      <c r="KF25" s="155">
        <f t="shared" si="266"/>
        <v>0</v>
      </c>
      <c r="KG25" s="155" t="e">
        <f t="shared" ref="KG25" si="267">KF25/KE25*100</f>
        <v>#DIV/0!</v>
      </c>
      <c r="KH25" s="155">
        <f t="shared" ref="KH25:KI25" si="268">SUM(KH26:KH35)</f>
        <v>0</v>
      </c>
      <c r="KI25" s="155">
        <f t="shared" si="268"/>
        <v>0</v>
      </c>
      <c r="KJ25" s="155" t="e">
        <f t="shared" ref="KJ25" si="269">KI25/KH25*100</f>
        <v>#DIV/0!</v>
      </c>
      <c r="KK25" s="155">
        <f t="shared" ref="KK25:KL25" si="270">SUM(KK26:KK35)</f>
        <v>0</v>
      </c>
      <c r="KL25" s="155">
        <f t="shared" si="270"/>
        <v>0</v>
      </c>
      <c r="KM25" s="155" t="e">
        <f t="shared" ref="KM25" si="271">KL25/KK25*100</f>
        <v>#DIV/0!</v>
      </c>
      <c r="KN25" s="155">
        <f t="shared" ref="KN25:KO25" si="272">SUM(KN26:KN35)</f>
        <v>0</v>
      </c>
      <c r="KO25" s="155">
        <f t="shared" si="272"/>
        <v>0</v>
      </c>
      <c r="KP25" s="155" t="e">
        <f t="shared" ref="KP25" si="273">KO25/KN25*100</f>
        <v>#DIV/0!</v>
      </c>
      <c r="KQ25" s="155">
        <f t="shared" ref="KQ25:KR25" si="274">SUM(KQ26:KQ35)</f>
        <v>0</v>
      </c>
      <c r="KR25" s="155">
        <f t="shared" si="274"/>
        <v>0</v>
      </c>
      <c r="KS25" s="155" t="e">
        <f t="shared" ref="KS25" si="275">KR25/KQ25*100</f>
        <v>#DIV/0!</v>
      </c>
      <c r="KT25" s="155">
        <f t="shared" ref="KT25:KU25" si="276">SUM(KT26:KT35)</f>
        <v>0</v>
      </c>
      <c r="KU25" s="155">
        <f t="shared" si="276"/>
        <v>0</v>
      </c>
      <c r="KV25" s="155" t="e">
        <f t="shared" ref="KV25" si="277">KU25/KT25*100</f>
        <v>#DIV/0!</v>
      </c>
      <c r="KW25" s="155">
        <f t="shared" ref="KW25:KX25" si="278">SUM(KW26:KW35)</f>
        <v>519.4</v>
      </c>
      <c r="KX25" s="155">
        <f t="shared" si="278"/>
        <v>519.4</v>
      </c>
      <c r="KY25" s="155">
        <f t="shared" ref="KY25" si="279">KX25/KW25*100</f>
        <v>100</v>
      </c>
      <c r="KZ25" s="155">
        <f t="shared" ref="KZ25:LA25" si="280">SUM(KZ26:KZ35)</f>
        <v>0</v>
      </c>
      <c r="LA25" s="155">
        <f t="shared" si="280"/>
        <v>0</v>
      </c>
      <c r="LB25" s="155" t="e">
        <f t="shared" ref="LB25" si="281">LA25/KZ25*100</f>
        <v>#DIV/0!</v>
      </c>
      <c r="LC25" s="155">
        <f t="shared" ref="LC25:LD25" si="282">SUM(LC26:LC35)</f>
        <v>0</v>
      </c>
      <c r="LD25" s="155">
        <f t="shared" si="282"/>
        <v>0</v>
      </c>
      <c r="LE25" s="155" t="e">
        <f t="shared" ref="LE25" si="283">LD25/LC25*100</f>
        <v>#DIV/0!</v>
      </c>
      <c r="LF25" s="155">
        <f t="shared" ref="LF25:LG25" si="284">SUM(LF26:LF35)</f>
        <v>0</v>
      </c>
      <c r="LG25" s="155">
        <f t="shared" si="284"/>
        <v>0</v>
      </c>
      <c r="LH25" s="155" t="e">
        <f t="shared" ref="LH25" si="285">LG25/LF25*100</f>
        <v>#DIV/0!</v>
      </c>
      <c r="LI25" s="155">
        <f t="shared" ref="LI25:LJ25" si="286">SUM(LI26:LI35)</f>
        <v>0</v>
      </c>
      <c r="LJ25" s="155">
        <f t="shared" si="286"/>
        <v>0</v>
      </c>
      <c r="LK25" s="155" t="e">
        <f t="shared" ref="LK25" si="287">LJ25/LI25*100</f>
        <v>#DIV/0!</v>
      </c>
      <c r="LL25" s="155">
        <f t="shared" ref="LL25:LM25" si="288">SUM(LL26:LL35)</f>
        <v>0</v>
      </c>
      <c r="LM25" s="155">
        <f t="shared" si="288"/>
        <v>0</v>
      </c>
      <c r="LN25" s="155" t="e">
        <f t="shared" ref="LN25" si="289">LM25/LL25*100</f>
        <v>#DIV/0!</v>
      </c>
      <c r="LO25" s="155">
        <f>SUM(LO26:LO35)</f>
        <v>0</v>
      </c>
      <c r="LP25" s="155">
        <f t="shared" ref="LP25:LQ25" si="290">SUM(LP26:LP35)</f>
        <v>0</v>
      </c>
      <c r="LQ25" s="155">
        <f t="shared" si="290"/>
        <v>0</v>
      </c>
      <c r="LR25" s="155"/>
      <c r="LS25" s="155">
        <f t="shared" ref="LS25:LT25" si="291">SUM(LS26:LS35)</f>
        <v>0</v>
      </c>
      <c r="LT25" s="155">
        <f t="shared" si="291"/>
        <v>0</v>
      </c>
      <c r="LU25" s="155"/>
      <c r="LV25" s="155">
        <f t="shared" ref="LV25:LW25" si="292">SUM(LV26:LV35)</f>
        <v>0</v>
      </c>
      <c r="LW25" s="155">
        <f t="shared" si="292"/>
        <v>0</v>
      </c>
      <c r="LX25" s="155"/>
      <c r="LY25" s="155">
        <f t="shared" ref="LY25:LZ25" si="293">SUM(LY26:LY35)</f>
        <v>0</v>
      </c>
      <c r="LZ25" s="155">
        <f t="shared" si="293"/>
        <v>0</v>
      </c>
      <c r="MA25" s="155" t="e">
        <f t="shared" ref="MA25" si="294">LZ25/LY25*100</f>
        <v>#DIV/0!</v>
      </c>
      <c r="MB25" s="155">
        <f t="shared" ref="MB25:MC25" si="295">SUM(MB26:MB35)</f>
        <v>0</v>
      </c>
      <c r="MC25" s="155">
        <f t="shared" si="295"/>
        <v>0</v>
      </c>
      <c r="MD25" s="155" t="e">
        <f t="shared" ref="MD25" si="296">MC25/MB25*100</f>
        <v>#DIV/0!</v>
      </c>
      <c r="ME25" s="34">
        <f t="shared" ref="ME25:MF25" si="297">SUM(ME26:ME35)</f>
        <v>0</v>
      </c>
      <c r="MF25" s="34">
        <f t="shared" si="297"/>
        <v>0</v>
      </c>
      <c r="MG25" s="63" t="e">
        <f t="shared" ref="MG25" si="298">MF25/ME25*100</f>
        <v>#DIV/0!</v>
      </c>
      <c r="MH25" s="108"/>
      <c r="MI25" s="108"/>
      <c r="MK25" s="34"/>
      <c r="ML25" s="34"/>
      <c r="MM25" s="63"/>
      <c r="MN25" s="111"/>
      <c r="MO25" s="113"/>
      <c r="MP25" s="114"/>
      <c r="MQ25" s="113"/>
      <c r="MR25" s="115"/>
      <c r="MS25" s="40"/>
      <c r="MT25" s="40"/>
      <c r="MU25" s="40"/>
    </row>
    <row r="26" spans="1:360">
      <c r="A26" s="36" t="s">
        <v>47</v>
      </c>
      <c r="B26" s="110">
        <f t="shared" ref="B26:B35" si="299">I26+S26+V26+Y26+AI26+AS26+BC26+BM26+BW26+CF26+CO26+CY26+DI26+DS26+EC26+EP26+F26+EZ26+FJ26+FT26+GD26+GN26+GX26+HH26+HR26+IB26+IL26+IV26+JF26+JP26+EM26+JS26+JV26+JY26+KB26+KE26+KH26+KK26+KN26+KQ26+KT26+KW26+KZ26+LC26+LF26+LI26+LL26+LO26+LY26+MB26+ME26</f>
        <v>676.02655000000004</v>
      </c>
      <c r="C26" s="110">
        <f t="shared" ref="C26:C35" si="300">K26+T26+W26+AA26+AK26+AU26+BE26+BO26+BX26+CG26+CQ26+DA26+DK26+DU26+EE26+ER26+G26+FB26+FL26+FV26+GF26+GP26+GZ26+HJ26+HT26+ID26+IN26+IX26+JH26+JQ26+EN26+JT26+JW26+JZ26+KC26+KF26+KI26+KL26+KO26+KR26+KU26+KX26+LA26+LD26+LG26+LJ26+LM26+LQ26+LZ26+MC26+MF26</f>
        <v>676.02655000000004</v>
      </c>
      <c r="D26" s="110">
        <f t="shared" si="1"/>
        <v>100</v>
      </c>
      <c r="E26" s="110">
        <f t="shared" si="2"/>
        <v>0</v>
      </c>
      <c r="F26" s="110"/>
      <c r="G26" s="110"/>
      <c r="H26" s="110"/>
      <c r="I26" s="110"/>
      <c r="J26" s="110">
        <v>0</v>
      </c>
      <c r="K26" s="110">
        <v>0</v>
      </c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>
        <f t="shared" ref="Z26:AA28" si="301">SUM(Z27:Z36)</f>
        <v>0</v>
      </c>
      <c r="AA26" s="110">
        <f t="shared" si="301"/>
        <v>0</v>
      </c>
      <c r="AB26" s="110"/>
      <c r="AC26" s="110"/>
      <c r="AD26" s="110"/>
      <c r="AE26" s="110"/>
      <c r="AF26" s="110"/>
      <c r="AG26" s="110"/>
      <c r="AH26" s="110"/>
      <c r="AI26" s="110"/>
      <c r="AJ26" s="110">
        <v>0</v>
      </c>
      <c r="AK26" s="110">
        <v>0</v>
      </c>
      <c r="AL26" s="110"/>
      <c r="AM26" s="110"/>
      <c r="AN26" s="110"/>
      <c r="AO26" s="110"/>
      <c r="AP26" s="110"/>
      <c r="AQ26" s="110"/>
      <c r="AR26" s="110"/>
      <c r="AS26" s="110"/>
      <c r="AT26" s="110">
        <v>0</v>
      </c>
      <c r="AU26" s="110">
        <v>0</v>
      </c>
      <c r="AV26" s="110"/>
      <c r="AW26" s="110"/>
      <c r="AX26" s="110"/>
      <c r="AY26" s="110"/>
      <c r="AZ26" s="110"/>
      <c r="BA26" s="110"/>
      <c r="BB26" s="110"/>
      <c r="BC26" s="110"/>
      <c r="BD26" s="110">
        <f t="shared" ref="BD26:BE35" si="302">BG26+BJ26</f>
        <v>0</v>
      </c>
      <c r="BE26" s="110">
        <f t="shared" si="302"/>
        <v>0</v>
      </c>
      <c r="BF26" s="110"/>
      <c r="BG26" s="110"/>
      <c r="BH26" s="110"/>
      <c r="BI26" s="110"/>
      <c r="BJ26" s="110"/>
      <c r="BK26" s="110"/>
      <c r="BL26" s="110"/>
      <c r="BM26" s="110">
        <v>376.02654999999999</v>
      </c>
      <c r="BN26" s="110">
        <f t="shared" ref="BN26:BO27" si="303">BQ26+BT26</f>
        <v>376.02654999999999</v>
      </c>
      <c r="BO26" s="110">
        <f t="shared" si="303"/>
        <v>376.02654999999999</v>
      </c>
      <c r="BP26" s="110">
        <v>0</v>
      </c>
      <c r="BQ26" s="110">
        <v>368.50601999999998</v>
      </c>
      <c r="BR26" s="110">
        <v>368.50601999999998</v>
      </c>
      <c r="BS26" s="110">
        <v>0</v>
      </c>
      <c r="BT26" s="110">
        <v>7.5205299999999999</v>
      </c>
      <c r="BU26" s="110">
        <v>7.5205299999999999</v>
      </c>
      <c r="BV26" s="110">
        <v>0</v>
      </c>
      <c r="BW26" s="110">
        <f t="shared" ref="BW26:BX35" si="304">BZ26+CC26</f>
        <v>300</v>
      </c>
      <c r="BX26" s="110">
        <f t="shared" si="304"/>
        <v>300</v>
      </c>
      <c r="BY26" s="110"/>
      <c r="BZ26" s="110">
        <v>300</v>
      </c>
      <c r="CA26" s="110">
        <v>300</v>
      </c>
      <c r="CB26" s="110">
        <f>CA26/BZ26*100</f>
        <v>100</v>
      </c>
      <c r="CC26" s="110"/>
      <c r="CD26" s="110"/>
      <c r="CE26" s="110"/>
      <c r="CF26" s="110">
        <f t="shared" ref="CF26:CG35" si="305">CI26+CL26</f>
        <v>0</v>
      </c>
      <c r="CG26" s="110">
        <f t="shared" si="305"/>
        <v>0</v>
      </c>
      <c r="CH26" s="110"/>
      <c r="CI26" s="110"/>
      <c r="CJ26" s="110"/>
      <c r="CK26" s="110"/>
      <c r="CL26" s="110"/>
      <c r="CM26" s="110"/>
      <c r="CN26" s="110"/>
      <c r="CO26" s="110"/>
      <c r="CP26" s="110">
        <f t="shared" ref="CP26:CQ35" si="306">CS26+CV26</f>
        <v>0</v>
      </c>
      <c r="CQ26" s="110">
        <f t="shared" si="306"/>
        <v>0</v>
      </c>
      <c r="CR26" s="110"/>
      <c r="CS26" s="110"/>
      <c r="CT26" s="110"/>
      <c r="CU26" s="110"/>
      <c r="CV26" s="110"/>
      <c r="CW26" s="110"/>
      <c r="CX26" s="110"/>
      <c r="CY26" s="110"/>
      <c r="CZ26" s="110">
        <f t="shared" ref="CZ26:DA35" si="307">DC26+DF26</f>
        <v>0</v>
      </c>
      <c r="DA26" s="110">
        <f t="shared" si="307"/>
        <v>0</v>
      </c>
      <c r="DB26" s="110"/>
      <c r="DC26" s="110"/>
      <c r="DD26" s="110"/>
      <c r="DE26" s="110"/>
      <c r="DF26" s="110"/>
      <c r="DG26" s="110"/>
      <c r="DH26" s="110"/>
      <c r="DI26" s="110"/>
      <c r="DJ26" s="110">
        <f t="shared" ref="DJ26:DK35" si="308">DM26+DP26</f>
        <v>0</v>
      </c>
      <c r="DK26" s="110">
        <f t="shared" si="308"/>
        <v>0</v>
      </c>
      <c r="DL26" s="110"/>
      <c r="DM26" s="110"/>
      <c r="DN26" s="110"/>
      <c r="DO26" s="110"/>
      <c r="DP26" s="110"/>
      <c r="DQ26" s="110"/>
      <c r="DR26" s="110"/>
      <c r="DS26" s="110"/>
      <c r="DT26" s="110">
        <f t="shared" ref="DT26:DU35" si="309">DW26+DZ26</f>
        <v>0</v>
      </c>
      <c r="DU26" s="110">
        <f t="shared" si="309"/>
        <v>0</v>
      </c>
      <c r="DV26" s="110"/>
      <c r="DW26" s="110"/>
      <c r="DX26" s="110"/>
      <c r="DY26" s="110"/>
      <c r="DZ26" s="110"/>
      <c r="EA26" s="110"/>
      <c r="EB26" s="110"/>
      <c r="EC26" s="110"/>
      <c r="ED26" s="110">
        <f t="shared" ref="ED26:EE35" si="310">EG26+EJ26</f>
        <v>0</v>
      </c>
      <c r="EE26" s="110">
        <f t="shared" si="310"/>
        <v>0</v>
      </c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>
        <f t="shared" ref="EQ26:ER35" si="311">ET26+EW26</f>
        <v>0</v>
      </c>
      <c r="ER26" s="110">
        <f t="shared" si="311"/>
        <v>0</v>
      </c>
      <c r="ES26" s="110"/>
      <c r="ET26" s="110"/>
      <c r="EU26" s="110"/>
      <c r="EV26" s="110"/>
      <c r="EW26" s="110"/>
      <c r="EX26" s="110"/>
      <c r="EY26" s="110"/>
      <c r="EZ26" s="110"/>
      <c r="FA26" s="110">
        <f t="shared" ref="FA26:FB35" si="312">FD26+FG26</f>
        <v>0</v>
      </c>
      <c r="FB26" s="110">
        <f t="shared" si="312"/>
        <v>0</v>
      </c>
      <c r="FC26" s="110"/>
      <c r="FD26" s="110"/>
      <c r="FE26" s="110"/>
      <c r="FF26" s="110"/>
      <c r="FG26" s="110"/>
      <c r="FH26" s="110"/>
      <c r="FI26" s="110"/>
      <c r="FJ26" s="156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>
        <f t="shared" ref="FU26:FV35" si="313">FX26+GA26</f>
        <v>0</v>
      </c>
      <c r="FV26" s="110">
        <f t="shared" si="313"/>
        <v>0</v>
      </c>
      <c r="FW26" s="110"/>
      <c r="FX26" s="110"/>
      <c r="FY26" s="110"/>
      <c r="FZ26" s="110"/>
      <c r="GA26" s="110"/>
      <c r="GB26" s="110"/>
      <c r="GC26" s="110"/>
      <c r="GD26" s="110"/>
      <c r="GE26" s="110">
        <f t="shared" ref="GE26:GF35" si="314">GH26+GK26</f>
        <v>0</v>
      </c>
      <c r="GF26" s="110">
        <f t="shared" si="314"/>
        <v>0</v>
      </c>
      <c r="GG26" s="110"/>
      <c r="GH26" s="110"/>
      <c r="GI26" s="110"/>
      <c r="GJ26" s="110"/>
      <c r="GK26" s="110"/>
      <c r="GL26" s="110"/>
      <c r="GM26" s="110"/>
      <c r="GN26" s="110"/>
      <c r="GO26" s="110">
        <f t="shared" ref="GO26:GP35" si="315">GR26+GU26</f>
        <v>0</v>
      </c>
      <c r="GP26" s="110">
        <f t="shared" si="315"/>
        <v>0</v>
      </c>
      <c r="GQ26" s="110"/>
      <c r="GR26" s="110"/>
      <c r="GS26" s="110"/>
      <c r="GT26" s="110"/>
      <c r="GU26" s="110"/>
      <c r="GV26" s="110"/>
      <c r="GW26" s="110"/>
      <c r="GX26" s="110"/>
      <c r="GY26" s="110">
        <f t="shared" ref="GY26:GZ35" si="316">HB26+HE26</f>
        <v>0</v>
      </c>
      <c r="GZ26" s="110">
        <f t="shared" si="316"/>
        <v>0</v>
      </c>
      <c r="HA26" s="110"/>
      <c r="HB26" s="110"/>
      <c r="HC26" s="110"/>
      <c r="HD26" s="110"/>
      <c r="HE26" s="110"/>
      <c r="HF26" s="110"/>
      <c r="HG26" s="110"/>
      <c r="HH26" s="110"/>
      <c r="HI26" s="110">
        <f t="shared" ref="HI26:HJ35" si="317">HL26+HO26</f>
        <v>0</v>
      </c>
      <c r="HJ26" s="110">
        <f t="shared" si="317"/>
        <v>0</v>
      </c>
      <c r="HK26" s="110"/>
      <c r="HL26" s="110"/>
      <c r="HM26" s="110"/>
      <c r="HN26" s="110"/>
      <c r="HO26" s="110"/>
      <c r="HP26" s="110"/>
      <c r="HQ26" s="110"/>
      <c r="HR26" s="110"/>
      <c r="HS26" s="110">
        <f t="shared" ref="HS26:HT35" si="318">HV26+HY26</f>
        <v>0</v>
      </c>
      <c r="HT26" s="110">
        <f t="shared" si="318"/>
        <v>0</v>
      </c>
      <c r="HU26" s="110"/>
      <c r="HV26" s="110"/>
      <c r="HW26" s="110"/>
      <c r="HX26" s="110"/>
      <c r="HY26" s="110"/>
      <c r="HZ26" s="110"/>
      <c r="IA26" s="110"/>
      <c r="IB26" s="110"/>
      <c r="IC26" s="110">
        <f t="shared" ref="IC26:ID35" si="319">IF26+II26</f>
        <v>0</v>
      </c>
      <c r="ID26" s="110">
        <f t="shared" si="319"/>
        <v>0</v>
      </c>
      <c r="IE26" s="110"/>
      <c r="IF26" s="110"/>
      <c r="IG26" s="110"/>
      <c r="IH26" s="110"/>
      <c r="II26" s="110"/>
      <c r="IJ26" s="110"/>
      <c r="IK26" s="110"/>
      <c r="IL26" s="110"/>
      <c r="IM26" s="110">
        <f t="shared" ref="IM26:IN35" si="320">IP26+IS26</f>
        <v>0</v>
      </c>
      <c r="IN26" s="110">
        <f t="shared" si="320"/>
        <v>0</v>
      </c>
      <c r="IO26" s="110"/>
      <c r="IP26" s="110"/>
      <c r="IQ26" s="110"/>
      <c r="IR26" s="110"/>
      <c r="IS26" s="110"/>
      <c r="IT26" s="110"/>
      <c r="IU26" s="110"/>
      <c r="IV26" s="110"/>
      <c r="IW26" s="110">
        <f t="shared" ref="IW26:IX35" si="321">IZ26+JC26</f>
        <v>0</v>
      </c>
      <c r="IX26" s="110">
        <f t="shared" si="321"/>
        <v>0</v>
      </c>
      <c r="IY26" s="110"/>
      <c r="IZ26" s="110"/>
      <c r="JA26" s="110"/>
      <c r="JB26" s="110"/>
      <c r="JC26" s="110"/>
      <c r="JD26" s="110"/>
      <c r="JE26" s="110"/>
      <c r="JF26" s="110"/>
      <c r="JG26" s="110">
        <v>0</v>
      </c>
      <c r="JH26" s="110">
        <v>0</v>
      </c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  <c r="JT26" s="110"/>
      <c r="JU26" s="110"/>
      <c r="JV26" s="110"/>
      <c r="JW26" s="110"/>
      <c r="JX26" s="110"/>
      <c r="JY26" s="110"/>
      <c r="JZ26" s="110"/>
      <c r="KA26" s="110"/>
      <c r="KB26" s="110"/>
      <c r="KC26" s="110"/>
      <c r="KD26" s="110"/>
      <c r="KE26" s="110"/>
      <c r="KF26" s="110"/>
      <c r="KG26" s="110"/>
      <c r="KH26" s="110"/>
      <c r="KI26" s="110"/>
      <c r="KJ26" s="110"/>
      <c r="KK26" s="110"/>
      <c r="KL26" s="110"/>
      <c r="KM26" s="110"/>
      <c r="KN26" s="110"/>
      <c r="KO26" s="110"/>
      <c r="KP26" s="110"/>
      <c r="KQ26" s="110"/>
      <c r="KR26" s="110"/>
      <c r="KS26" s="110"/>
      <c r="KT26" s="110"/>
      <c r="KU26" s="110"/>
      <c r="KV26" s="110"/>
      <c r="KW26" s="110"/>
      <c r="KX26" s="110"/>
      <c r="KY26" s="110"/>
      <c r="KZ26" s="110"/>
      <c r="LA26" s="110"/>
      <c r="LB26" s="110"/>
      <c r="LC26" s="110"/>
      <c r="LD26" s="110"/>
      <c r="LE26" s="110"/>
      <c r="LF26" s="110"/>
      <c r="LG26" s="110"/>
      <c r="LH26" s="110"/>
      <c r="LI26" s="110"/>
      <c r="LJ26" s="110"/>
      <c r="LK26" s="110"/>
      <c r="LL26" s="110"/>
      <c r="LM26" s="110"/>
      <c r="LN26" s="110"/>
      <c r="LO26" s="110"/>
      <c r="LP26" s="110">
        <v>0</v>
      </c>
      <c r="LQ26" s="110">
        <v>0</v>
      </c>
      <c r="LR26" s="110"/>
      <c r="LS26" s="110"/>
      <c r="LT26" s="110"/>
      <c r="LU26" s="110"/>
      <c r="LV26" s="110"/>
      <c r="LW26" s="110"/>
      <c r="LX26" s="110"/>
      <c r="LY26" s="110"/>
      <c r="LZ26" s="110"/>
      <c r="MA26" s="110"/>
      <c r="MB26" s="110"/>
      <c r="MC26" s="110"/>
      <c r="MD26" s="110"/>
      <c r="ME26" s="4"/>
      <c r="MF26" s="4"/>
      <c r="MG26" s="5"/>
      <c r="MH26" s="37"/>
      <c r="MI26" s="37"/>
      <c r="MJ26" s="11"/>
      <c r="MK26" s="4"/>
      <c r="ML26" s="4"/>
      <c r="MM26" s="5"/>
      <c r="MN26" s="112"/>
      <c r="MO26" s="113"/>
      <c r="MP26" s="114"/>
      <c r="MQ26" s="113"/>
      <c r="MR26" s="115"/>
      <c r="MS26" s="40"/>
      <c r="MT26" s="40"/>
      <c r="MU26" s="40"/>
    </row>
    <row r="27" spans="1:360" ht="18.75" customHeight="1">
      <c r="A27" s="36" t="s">
        <v>36</v>
      </c>
      <c r="B27" s="110">
        <f t="shared" si="299"/>
        <v>1591.7575499999998</v>
      </c>
      <c r="C27" s="110">
        <f t="shared" si="300"/>
        <v>1591.7575499999998</v>
      </c>
      <c r="D27" s="110">
        <f t="shared" si="1"/>
        <v>100</v>
      </c>
      <c r="E27" s="110">
        <f t="shared" si="2"/>
        <v>1.1368683772161603E-13</v>
      </c>
      <c r="F27" s="110"/>
      <c r="G27" s="110"/>
      <c r="H27" s="110"/>
      <c r="I27" s="110"/>
      <c r="J27" s="110">
        <v>0</v>
      </c>
      <c r="K27" s="110">
        <v>0</v>
      </c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>
        <f t="shared" si="301"/>
        <v>0</v>
      </c>
      <c r="AA27" s="110">
        <f t="shared" si="301"/>
        <v>0</v>
      </c>
      <c r="AB27" s="110"/>
      <c r="AC27" s="110"/>
      <c r="AD27" s="110"/>
      <c r="AE27" s="110"/>
      <c r="AF27" s="110"/>
      <c r="AG27" s="110"/>
      <c r="AH27" s="110"/>
      <c r="AI27" s="110"/>
      <c r="AJ27" s="110">
        <v>0</v>
      </c>
      <c r="AK27" s="110">
        <v>0</v>
      </c>
      <c r="AL27" s="110"/>
      <c r="AM27" s="110"/>
      <c r="AN27" s="110"/>
      <c r="AO27" s="110"/>
      <c r="AP27" s="110"/>
      <c r="AQ27" s="110"/>
      <c r="AR27" s="110"/>
      <c r="AS27" s="110"/>
      <c r="AT27" s="110">
        <v>0</v>
      </c>
      <c r="AU27" s="110">
        <v>0</v>
      </c>
      <c r="AV27" s="110"/>
      <c r="AW27" s="110"/>
      <c r="AX27" s="110"/>
      <c r="AY27" s="110"/>
      <c r="AZ27" s="110"/>
      <c r="BA27" s="110"/>
      <c r="BB27" s="110"/>
      <c r="BC27" s="110"/>
      <c r="BD27" s="110">
        <f t="shared" si="302"/>
        <v>0</v>
      </c>
      <c r="BE27" s="110">
        <f t="shared" si="302"/>
        <v>0</v>
      </c>
      <c r="BF27" s="110"/>
      <c r="BG27" s="110"/>
      <c r="BH27" s="110"/>
      <c r="BI27" s="110"/>
      <c r="BJ27" s="110"/>
      <c r="BK27" s="110"/>
      <c r="BL27" s="110"/>
      <c r="BM27" s="110">
        <v>658.04647</v>
      </c>
      <c r="BN27" s="110">
        <f t="shared" si="303"/>
        <v>658.04647</v>
      </c>
      <c r="BO27" s="110">
        <f t="shared" si="303"/>
        <v>658.04647</v>
      </c>
      <c r="BP27" s="110">
        <v>0</v>
      </c>
      <c r="BQ27" s="110">
        <v>644.88553999999999</v>
      </c>
      <c r="BR27" s="110">
        <v>644.88553999999999</v>
      </c>
      <c r="BS27" s="110">
        <v>0</v>
      </c>
      <c r="BT27" s="110">
        <v>13.16093</v>
      </c>
      <c r="BU27" s="110">
        <v>13.16093</v>
      </c>
      <c r="BV27" s="110">
        <v>0</v>
      </c>
      <c r="BW27" s="110">
        <f t="shared" si="304"/>
        <v>0</v>
      </c>
      <c r="BX27" s="110">
        <f t="shared" si="304"/>
        <v>0</v>
      </c>
      <c r="BY27" s="110"/>
      <c r="BZ27" s="110"/>
      <c r="CA27" s="110"/>
      <c r="CB27" s="110"/>
      <c r="CC27" s="110"/>
      <c r="CD27" s="110"/>
      <c r="CE27" s="110"/>
      <c r="CF27" s="110">
        <f t="shared" si="305"/>
        <v>0</v>
      </c>
      <c r="CG27" s="110">
        <f t="shared" si="305"/>
        <v>0</v>
      </c>
      <c r="CH27" s="110"/>
      <c r="CI27" s="110"/>
      <c r="CJ27" s="110"/>
      <c r="CK27" s="110"/>
      <c r="CL27" s="110"/>
      <c r="CM27" s="110"/>
      <c r="CN27" s="110"/>
      <c r="CO27" s="110"/>
      <c r="CP27" s="110">
        <f t="shared" si="306"/>
        <v>0</v>
      </c>
      <c r="CQ27" s="110">
        <f t="shared" si="306"/>
        <v>0</v>
      </c>
      <c r="CR27" s="110"/>
      <c r="CS27" s="110"/>
      <c r="CT27" s="110"/>
      <c r="CU27" s="110"/>
      <c r="CV27" s="110"/>
      <c r="CW27" s="110"/>
      <c r="CX27" s="110"/>
      <c r="CY27" s="110"/>
      <c r="CZ27" s="110">
        <f t="shared" si="307"/>
        <v>0</v>
      </c>
      <c r="DA27" s="110">
        <f t="shared" si="307"/>
        <v>0</v>
      </c>
      <c r="DB27" s="110"/>
      <c r="DC27" s="110"/>
      <c r="DD27" s="110"/>
      <c r="DE27" s="110"/>
      <c r="DF27" s="110"/>
      <c r="DG27" s="110"/>
      <c r="DH27" s="110"/>
      <c r="DI27" s="110"/>
      <c r="DJ27" s="110">
        <f t="shared" si="308"/>
        <v>0</v>
      </c>
      <c r="DK27" s="110">
        <f t="shared" si="308"/>
        <v>0</v>
      </c>
      <c r="DL27" s="110"/>
      <c r="DM27" s="110"/>
      <c r="DN27" s="110"/>
      <c r="DO27" s="110"/>
      <c r="DP27" s="110"/>
      <c r="DQ27" s="110"/>
      <c r="DR27" s="110"/>
      <c r="DS27" s="110"/>
      <c r="DT27" s="110">
        <f t="shared" si="309"/>
        <v>0</v>
      </c>
      <c r="DU27" s="110">
        <f t="shared" si="309"/>
        <v>0</v>
      </c>
      <c r="DV27" s="110"/>
      <c r="DW27" s="110"/>
      <c r="DX27" s="110"/>
      <c r="DY27" s="110"/>
      <c r="DZ27" s="110"/>
      <c r="EA27" s="110"/>
      <c r="EB27" s="110"/>
      <c r="EC27" s="110"/>
      <c r="ED27" s="110">
        <f t="shared" si="310"/>
        <v>0</v>
      </c>
      <c r="EE27" s="110">
        <f t="shared" si="310"/>
        <v>0</v>
      </c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>
        <f t="shared" si="311"/>
        <v>0</v>
      </c>
      <c r="ER27" s="110">
        <f t="shared" si="311"/>
        <v>0</v>
      </c>
      <c r="ES27" s="110"/>
      <c r="ET27" s="110"/>
      <c r="EU27" s="110"/>
      <c r="EV27" s="110"/>
      <c r="EW27" s="110"/>
      <c r="EX27" s="110"/>
      <c r="EY27" s="110"/>
      <c r="EZ27" s="110"/>
      <c r="FA27" s="110">
        <f t="shared" si="312"/>
        <v>0</v>
      </c>
      <c r="FB27" s="110">
        <f t="shared" si="312"/>
        <v>0</v>
      </c>
      <c r="FC27" s="110"/>
      <c r="FD27" s="110"/>
      <c r="FE27" s="110"/>
      <c r="FF27" s="110"/>
      <c r="FG27" s="110"/>
      <c r="FH27" s="110"/>
      <c r="FI27" s="110"/>
      <c r="FJ27" s="156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>
        <f t="shared" si="313"/>
        <v>0</v>
      </c>
      <c r="FV27" s="110">
        <f t="shared" si="313"/>
        <v>0</v>
      </c>
      <c r="FW27" s="110"/>
      <c r="FX27" s="110"/>
      <c r="FY27" s="110"/>
      <c r="FZ27" s="110"/>
      <c r="GA27" s="110"/>
      <c r="GB27" s="110"/>
      <c r="GC27" s="110"/>
      <c r="GD27" s="110"/>
      <c r="GE27" s="110">
        <f t="shared" si="314"/>
        <v>0</v>
      </c>
      <c r="GF27" s="110">
        <f t="shared" si="314"/>
        <v>0</v>
      </c>
      <c r="GG27" s="110"/>
      <c r="GH27" s="110"/>
      <c r="GI27" s="110"/>
      <c r="GJ27" s="110"/>
      <c r="GK27" s="110"/>
      <c r="GL27" s="110"/>
      <c r="GM27" s="110"/>
      <c r="GN27" s="110"/>
      <c r="GO27" s="110">
        <f t="shared" si="315"/>
        <v>0</v>
      </c>
      <c r="GP27" s="110">
        <f t="shared" si="315"/>
        <v>0</v>
      </c>
      <c r="GQ27" s="110"/>
      <c r="GR27" s="110"/>
      <c r="GS27" s="110"/>
      <c r="GT27" s="110"/>
      <c r="GU27" s="110"/>
      <c r="GV27" s="110"/>
      <c r="GW27" s="110"/>
      <c r="GX27" s="110"/>
      <c r="GY27" s="110">
        <f t="shared" si="316"/>
        <v>0</v>
      </c>
      <c r="GZ27" s="110">
        <f t="shared" si="316"/>
        <v>0</v>
      </c>
      <c r="HA27" s="110"/>
      <c r="HB27" s="110"/>
      <c r="HC27" s="110"/>
      <c r="HD27" s="110"/>
      <c r="HE27" s="110"/>
      <c r="HF27" s="110"/>
      <c r="HG27" s="110"/>
      <c r="HH27" s="110"/>
      <c r="HI27" s="110">
        <f t="shared" si="317"/>
        <v>0</v>
      </c>
      <c r="HJ27" s="110">
        <f t="shared" si="317"/>
        <v>0</v>
      </c>
      <c r="HK27" s="110"/>
      <c r="HL27" s="110"/>
      <c r="HM27" s="110"/>
      <c r="HN27" s="110"/>
      <c r="HO27" s="110"/>
      <c r="HP27" s="110"/>
      <c r="HQ27" s="110"/>
      <c r="HR27" s="110"/>
      <c r="HS27" s="110">
        <f t="shared" si="318"/>
        <v>0</v>
      </c>
      <c r="HT27" s="110">
        <f t="shared" si="318"/>
        <v>0</v>
      </c>
      <c r="HU27" s="110"/>
      <c r="HV27" s="110"/>
      <c r="HW27" s="110"/>
      <c r="HX27" s="110"/>
      <c r="HY27" s="110"/>
      <c r="HZ27" s="110"/>
      <c r="IA27" s="110"/>
      <c r="IB27" s="110"/>
      <c r="IC27" s="110">
        <f t="shared" si="319"/>
        <v>0</v>
      </c>
      <c r="ID27" s="110">
        <f t="shared" si="319"/>
        <v>0</v>
      </c>
      <c r="IE27" s="110"/>
      <c r="IF27" s="110"/>
      <c r="IG27" s="110"/>
      <c r="IH27" s="110"/>
      <c r="II27" s="110"/>
      <c r="IJ27" s="110"/>
      <c r="IK27" s="110"/>
      <c r="IL27" s="110"/>
      <c r="IM27" s="110">
        <f t="shared" si="320"/>
        <v>0</v>
      </c>
      <c r="IN27" s="110">
        <f t="shared" si="320"/>
        <v>0</v>
      </c>
      <c r="IO27" s="110"/>
      <c r="IP27" s="110"/>
      <c r="IQ27" s="110"/>
      <c r="IR27" s="110"/>
      <c r="IS27" s="110"/>
      <c r="IT27" s="110"/>
      <c r="IU27" s="110"/>
      <c r="IV27" s="110"/>
      <c r="IW27" s="110">
        <f t="shared" si="321"/>
        <v>0</v>
      </c>
      <c r="IX27" s="110">
        <f t="shared" si="321"/>
        <v>0</v>
      </c>
      <c r="IY27" s="110"/>
      <c r="IZ27" s="110"/>
      <c r="JA27" s="110"/>
      <c r="JB27" s="110"/>
      <c r="JC27" s="110"/>
      <c r="JD27" s="110"/>
      <c r="JE27" s="110"/>
      <c r="JF27" s="110"/>
      <c r="JG27" s="110">
        <v>0</v>
      </c>
      <c r="JH27" s="110">
        <v>0</v>
      </c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>
        <v>81.111080000000001</v>
      </c>
      <c r="JT27" s="110">
        <v>81.111080000000001</v>
      </c>
      <c r="JU27" s="110">
        <f t="shared" si="259"/>
        <v>100</v>
      </c>
      <c r="JV27" s="110">
        <v>333.2</v>
      </c>
      <c r="JW27" s="110">
        <v>333.2</v>
      </c>
      <c r="JX27" s="110">
        <f t="shared" si="261"/>
        <v>100</v>
      </c>
      <c r="JY27" s="110"/>
      <c r="JZ27" s="110"/>
      <c r="KA27" s="110" t="e">
        <f t="shared" ref="KA27" si="322">JZ27/JY27*100</f>
        <v>#DIV/0!</v>
      </c>
      <c r="KB27" s="110"/>
      <c r="KC27" s="110"/>
      <c r="KD27" s="110" t="e">
        <f t="shared" ref="KD27" si="323">KC27/KB27*100</f>
        <v>#DIV/0!</v>
      </c>
      <c r="KE27" s="110"/>
      <c r="KF27" s="110"/>
      <c r="KG27" s="110" t="e">
        <f t="shared" ref="KG27" si="324">KF27/KE27*100</f>
        <v>#DIV/0!</v>
      </c>
      <c r="KH27" s="110"/>
      <c r="KI27" s="110"/>
      <c r="KJ27" s="110" t="e">
        <f t="shared" ref="KJ27" si="325">KI27/KH27*100</f>
        <v>#DIV/0!</v>
      </c>
      <c r="KK27" s="110"/>
      <c r="KL27" s="110"/>
      <c r="KM27" s="110" t="e">
        <f t="shared" ref="KM27" si="326">KL27/KK27*100</f>
        <v>#DIV/0!</v>
      </c>
      <c r="KN27" s="110"/>
      <c r="KO27" s="110"/>
      <c r="KP27" s="110"/>
      <c r="KQ27" s="110"/>
      <c r="KR27" s="110"/>
      <c r="KS27" s="110"/>
      <c r="KT27" s="110"/>
      <c r="KU27" s="110"/>
      <c r="KV27" s="110"/>
      <c r="KW27" s="110">
        <v>519.4</v>
      </c>
      <c r="KX27" s="110">
        <v>519.4</v>
      </c>
      <c r="KY27" s="110">
        <v>0</v>
      </c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>
        <v>0</v>
      </c>
      <c r="LQ27" s="110">
        <v>0</v>
      </c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4"/>
      <c r="MG27" s="5"/>
      <c r="MH27" s="37"/>
      <c r="MI27" s="37"/>
      <c r="MJ27" s="11"/>
      <c r="MK27" s="4"/>
      <c r="ML27" s="4"/>
      <c r="MM27" s="5"/>
      <c r="MN27" s="112"/>
      <c r="MO27" s="113"/>
      <c r="MP27" s="114"/>
      <c r="MQ27" s="113"/>
      <c r="MR27" s="115"/>
      <c r="MS27" s="40"/>
      <c r="MT27" s="40"/>
      <c r="MU27" s="40"/>
    </row>
    <row r="28" spans="1:360">
      <c r="A28" s="36" t="s">
        <v>96</v>
      </c>
      <c r="B28" s="110">
        <f t="shared" si="299"/>
        <v>303.8</v>
      </c>
      <c r="C28" s="110">
        <f t="shared" si="300"/>
        <v>303.8</v>
      </c>
      <c r="D28" s="110">
        <f t="shared" si="1"/>
        <v>100</v>
      </c>
      <c r="E28" s="110">
        <f t="shared" si="2"/>
        <v>0</v>
      </c>
      <c r="F28" s="110"/>
      <c r="G28" s="110"/>
      <c r="H28" s="110"/>
      <c r="I28" s="110"/>
      <c r="J28" s="110">
        <v>0</v>
      </c>
      <c r="K28" s="110">
        <v>0</v>
      </c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>
        <f t="shared" si="301"/>
        <v>0</v>
      </c>
      <c r="AA28" s="110">
        <f t="shared" si="301"/>
        <v>0</v>
      </c>
      <c r="AB28" s="110"/>
      <c r="AC28" s="110"/>
      <c r="AD28" s="110"/>
      <c r="AE28" s="110"/>
      <c r="AF28" s="110"/>
      <c r="AG28" s="110"/>
      <c r="AH28" s="110"/>
      <c r="AI28" s="110"/>
      <c r="AJ28" s="110">
        <v>0</v>
      </c>
      <c r="AK28" s="110">
        <v>0</v>
      </c>
      <c r="AL28" s="110"/>
      <c r="AM28" s="110"/>
      <c r="AN28" s="110"/>
      <c r="AO28" s="110"/>
      <c r="AP28" s="110"/>
      <c r="AQ28" s="110"/>
      <c r="AR28" s="110"/>
      <c r="AS28" s="110"/>
      <c r="AT28" s="110">
        <v>0</v>
      </c>
      <c r="AU28" s="110">
        <v>0</v>
      </c>
      <c r="AV28" s="110"/>
      <c r="AW28" s="110"/>
      <c r="AX28" s="110"/>
      <c r="AY28" s="110"/>
      <c r="AZ28" s="110"/>
      <c r="BA28" s="110"/>
      <c r="BB28" s="110"/>
      <c r="BC28" s="110"/>
      <c r="BD28" s="110">
        <f t="shared" si="302"/>
        <v>0</v>
      </c>
      <c r="BE28" s="110">
        <f t="shared" si="302"/>
        <v>0</v>
      </c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>
        <f t="shared" si="304"/>
        <v>0</v>
      </c>
      <c r="BX28" s="110">
        <f t="shared" si="304"/>
        <v>0</v>
      </c>
      <c r="BY28" s="110"/>
      <c r="BZ28" s="110"/>
      <c r="CA28" s="110"/>
      <c r="CB28" s="110"/>
      <c r="CC28" s="110"/>
      <c r="CD28" s="110"/>
      <c r="CE28" s="110"/>
      <c r="CF28" s="110">
        <f t="shared" si="305"/>
        <v>0</v>
      </c>
      <c r="CG28" s="110">
        <f t="shared" si="305"/>
        <v>0</v>
      </c>
      <c r="CH28" s="110"/>
      <c r="CI28" s="110"/>
      <c r="CJ28" s="110"/>
      <c r="CK28" s="110"/>
      <c r="CL28" s="110"/>
      <c r="CM28" s="110"/>
      <c r="CN28" s="110"/>
      <c r="CO28" s="110"/>
      <c r="CP28" s="110">
        <f t="shared" si="306"/>
        <v>0</v>
      </c>
      <c r="CQ28" s="110">
        <f t="shared" si="306"/>
        <v>0</v>
      </c>
      <c r="CR28" s="110"/>
      <c r="CS28" s="110"/>
      <c r="CT28" s="110"/>
      <c r="CU28" s="110"/>
      <c r="CV28" s="110"/>
      <c r="CW28" s="110"/>
      <c r="CX28" s="110"/>
      <c r="CY28" s="110"/>
      <c r="CZ28" s="110">
        <f t="shared" si="307"/>
        <v>0</v>
      </c>
      <c r="DA28" s="110">
        <f t="shared" si="307"/>
        <v>0</v>
      </c>
      <c r="DB28" s="110"/>
      <c r="DC28" s="110"/>
      <c r="DD28" s="110"/>
      <c r="DE28" s="110"/>
      <c r="DF28" s="110"/>
      <c r="DG28" s="110"/>
      <c r="DH28" s="110"/>
      <c r="DI28" s="110"/>
      <c r="DJ28" s="110">
        <f t="shared" si="308"/>
        <v>0</v>
      </c>
      <c r="DK28" s="110">
        <f t="shared" si="308"/>
        <v>0</v>
      </c>
      <c r="DL28" s="110"/>
      <c r="DM28" s="110"/>
      <c r="DN28" s="110"/>
      <c r="DO28" s="110"/>
      <c r="DP28" s="110"/>
      <c r="DQ28" s="110"/>
      <c r="DR28" s="110"/>
      <c r="DS28" s="110"/>
      <c r="DT28" s="110">
        <f t="shared" si="309"/>
        <v>0</v>
      </c>
      <c r="DU28" s="110">
        <f t="shared" si="309"/>
        <v>0</v>
      </c>
      <c r="DV28" s="110"/>
      <c r="DW28" s="110"/>
      <c r="DX28" s="110"/>
      <c r="DY28" s="110"/>
      <c r="DZ28" s="110"/>
      <c r="EA28" s="110"/>
      <c r="EB28" s="110"/>
      <c r="EC28" s="110"/>
      <c r="ED28" s="110">
        <f t="shared" si="310"/>
        <v>0</v>
      </c>
      <c r="EE28" s="110">
        <f t="shared" si="310"/>
        <v>0</v>
      </c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>
        <f t="shared" si="311"/>
        <v>0</v>
      </c>
      <c r="ER28" s="110">
        <f t="shared" si="311"/>
        <v>0</v>
      </c>
      <c r="ES28" s="110"/>
      <c r="ET28" s="110"/>
      <c r="EU28" s="110"/>
      <c r="EV28" s="110"/>
      <c r="EW28" s="110"/>
      <c r="EX28" s="110"/>
      <c r="EY28" s="110"/>
      <c r="EZ28" s="110"/>
      <c r="FA28" s="110">
        <f t="shared" si="312"/>
        <v>0</v>
      </c>
      <c r="FB28" s="110">
        <f t="shared" si="312"/>
        <v>0</v>
      </c>
      <c r="FC28" s="110"/>
      <c r="FD28" s="110"/>
      <c r="FE28" s="110"/>
      <c r="FF28" s="110"/>
      <c r="FG28" s="110"/>
      <c r="FH28" s="110"/>
      <c r="FI28" s="110"/>
      <c r="FJ28" s="156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>
        <f t="shared" si="313"/>
        <v>0</v>
      </c>
      <c r="FV28" s="110">
        <f t="shared" si="313"/>
        <v>0</v>
      </c>
      <c r="FW28" s="110"/>
      <c r="FX28" s="110"/>
      <c r="FY28" s="110"/>
      <c r="FZ28" s="110"/>
      <c r="GA28" s="110"/>
      <c r="GB28" s="110"/>
      <c r="GC28" s="110"/>
      <c r="GD28" s="110"/>
      <c r="GE28" s="110">
        <f t="shared" si="314"/>
        <v>0</v>
      </c>
      <c r="GF28" s="110">
        <f t="shared" si="314"/>
        <v>0</v>
      </c>
      <c r="GG28" s="110"/>
      <c r="GH28" s="110"/>
      <c r="GI28" s="110"/>
      <c r="GJ28" s="110"/>
      <c r="GK28" s="110"/>
      <c r="GL28" s="110"/>
      <c r="GM28" s="110"/>
      <c r="GN28" s="110"/>
      <c r="GO28" s="110">
        <f t="shared" si="315"/>
        <v>0</v>
      </c>
      <c r="GP28" s="110">
        <f t="shared" si="315"/>
        <v>0</v>
      </c>
      <c r="GQ28" s="110"/>
      <c r="GR28" s="110"/>
      <c r="GS28" s="110"/>
      <c r="GT28" s="110"/>
      <c r="GU28" s="110"/>
      <c r="GV28" s="110"/>
      <c r="GW28" s="110"/>
      <c r="GX28" s="110"/>
      <c r="GY28" s="110">
        <f t="shared" si="316"/>
        <v>0</v>
      </c>
      <c r="GZ28" s="110">
        <f t="shared" si="316"/>
        <v>0</v>
      </c>
      <c r="HA28" s="110"/>
      <c r="HB28" s="110"/>
      <c r="HC28" s="110"/>
      <c r="HD28" s="110"/>
      <c r="HE28" s="110"/>
      <c r="HF28" s="110"/>
      <c r="HG28" s="110"/>
      <c r="HH28" s="110"/>
      <c r="HI28" s="110">
        <f t="shared" si="317"/>
        <v>0</v>
      </c>
      <c r="HJ28" s="110">
        <f t="shared" si="317"/>
        <v>0</v>
      </c>
      <c r="HK28" s="110"/>
      <c r="HL28" s="110"/>
      <c r="HM28" s="110"/>
      <c r="HN28" s="110"/>
      <c r="HO28" s="110"/>
      <c r="HP28" s="110"/>
      <c r="HQ28" s="110"/>
      <c r="HR28" s="110"/>
      <c r="HS28" s="110">
        <f t="shared" si="318"/>
        <v>0</v>
      </c>
      <c r="HT28" s="110">
        <f t="shared" si="318"/>
        <v>0</v>
      </c>
      <c r="HU28" s="110"/>
      <c r="HV28" s="110"/>
      <c r="HW28" s="110"/>
      <c r="HX28" s="110"/>
      <c r="HY28" s="110"/>
      <c r="HZ28" s="110"/>
      <c r="IA28" s="110"/>
      <c r="IB28" s="110"/>
      <c r="IC28" s="110">
        <f t="shared" si="319"/>
        <v>0</v>
      </c>
      <c r="ID28" s="110">
        <f t="shared" si="319"/>
        <v>0</v>
      </c>
      <c r="IE28" s="110"/>
      <c r="IF28" s="110"/>
      <c r="IG28" s="110"/>
      <c r="IH28" s="110"/>
      <c r="II28" s="110"/>
      <c r="IJ28" s="110"/>
      <c r="IK28" s="110"/>
      <c r="IL28" s="110"/>
      <c r="IM28" s="110">
        <f t="shared" si="320"/>
        <v>0</v>
      </c>
      <c r="IN28" s="110">
        <f t="shared" si="320"/>
        <v>0</v>
      </c>
      <c r="IO28" s="110"/>
      <c r="IP28" s="110"/>
      <c r="IQ28" s="110"/>
      <c r="IR28" s="110"/>
      <c r="IS28" s="110"/>
      <c r="IT28" s="110"/>
      <c r="IU28" s="110"/>
      <c r="IV28" s="110"/>
      <c r="IW28" s="110">
        <f t="shared" si="321"/>
        <v>0</v>
      </c>
      <c r="IX28" s="110">
        <f t="shared" si="321"/>
        <v>0</v>
      </c>
      <c r="IY28" s="110"/>
      <c r="IZ28" s="110"/>
      <c r="JA28" s="110"/>
      <c r="JB28" s="110"/>
      <c r="JC28" s="110"/>
      <c r="JD28" s="110"/>
      <c r="JE28" s="110"/>
      <c r="JF28" s="110"/>
      <c r="JG28" s="110">
        <v>0</v>
      </c>
      <c r="JH28" s="110">
        <v>0</v>
      </c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>
        <v>303.8</v>
      </c>
      <c r="JW28" s="110">
        <v>303.8</v>
      </c>
      <c r="JX28" s="110"/>
      <c r="JY28" s="110"/>
      <c r="JZ28" s="110"/>
      <c r="KA28" s="110"/>
      <c r="KB28" s="110"/>
      <c r="KC28" s="110"/>
      <c r="KD28" s="110"/>
      <c r="KE28" s="110"/>
      <c r="KF28" s="110"/>
      <c r="KG28" s="110"/>
      <c r="KH28" s="110"/>
      <c r="KI28" s="110"/>
      <c r="KJ28" s="110"/>
      <c r="KK28" s="110"/>
      <c r="KL28" s="110"/>
      <c r="KM28" s="110"/>
      <c r="KN28" s="110"/>
      <c r="KO28" s="110"/>
      <c r="KP28" s="110"/>
      <c r="KQ28" s="110"/>
      <c r="KR28" s="110"/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>
        <v>0</v>
      </c>
      <c r="LQ28" s="110">
        <v>0</v>
      </c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4"/>
      <c r="MG28" s="5"/>
      <c r="MH28" s="37"/>
      <c r="MI28" s="37"/>
      <c r="MJ28" s="11"/>
      <c r="MK28" s="4"/>
      <c r="ML28" s="4"/>
      <c r="MM28" s="5"/>
      <c r="MN28" s="112"/>
      <c r="MO28" s="113"/>
      <c r="MP28" s="114"/>
      <c r="MQ28" s="113"/>
      <c r="MR28" s="115"/>
      <c r="MS28" s="40"/>
      <c r="MT28" s="40"/>
      <c r="MU28" s="40"/>
    </row>
    <row r="29" spans="1:360" ht="18.75" customHeight="1">
      <c r="A29" s="36" t="s">
        <v>55</v>
      </c>
      <c r="B29" s="110">
        <f t="shared" si="299"/>
        <v>284.2</v>
      </c>
      <c r="C29" s="110">
        <f t="shared" si="300"/>
        <v>284.2</v>
      </c>
      <c r="D29" s="110">
        <f t="shared" si="1"/>
        <v>100</v>
      </c>
      <c r="E29" s="110">
        <f t="shared" si="2"/>
        <v>0</v>
      </c>
      <c r="F29" s="110"/>
      <c r="G29" s="110"/>
      <c r="H29" s="110"/>
      <c r="I29" s="110"/>
      <c r="J29" s="110">
        <v>0</v>
      </c>
      <c r="K29" s="110">
        <v>0</v>
      </c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>
        <f>SUM(Z32:Z39)</f>
        <v>0</v>
      </c>
      <c r="AA29" s="110">
        <f>SUM(AA32:AA39)</f>
        <v>0</v>
      </c>
      <c r="AB29" s="110"/>
      <c r="AC29" s="110"/>
      <c r="AD29" s="110"/>
      <c r="AE29" s="110"/>
      <c r="AF29" s="110"/>
      <c r="AG29" s="110"/>
      <c r="AH29" s="110"/>
      <c r="AI29" s="110"/>
      <c r="AJ29" s="110">
        <v>0</v>
      </c>
      <c r="AK29" s="110">
        <v>0</v>
      </c>
      <c r="AL29" s="110"/>
      <c r="AM29" s="110"/>
      <c r="AN29" s="110"/>
      <c r="AO29" s="110"/>
      <c r="AP29" s="110"/>
      <c r="AQ29" s="110"/>
      <c r="AR29" s="110"/>
      <c r="AS29" s="110"/>
      <c r="AT29" s="110">
        <v>0</v>
      </c>
      <c r="AU29" s="110">
        <v>0</v>
      </c>
      <c r="AV29" s="110"/>
      <c r="AW29" s="110"/>
      <c r="AX29" s="110"/>
      <c r="AY29" s="110"/>
      <c r="AZ29" s="110"/>
      <c r="BA29" s="110"/>
      <c r="BB29" s="110"/>
      <c r="BC29" s="110"/>
      <c r="BD29" s="110">
        <f t="shared" si="302"/>
        <v>0</v>
      </c>
      <c r="BE29" s="110">
        <f t="shared" si="302"/>
        <v>0</v>
      </c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>
        <f t="shared" si="304"/>
        <v>0</v>
      </c>
      <c r="BX29" s="110">
        <f t="shared" si="304"/>
        <v>0</v>
      </c>
      <c r="BY29" s="110"/>
      <c r="BZ29" s="110"/>
      <c r="CA29" s="110"/>
      <c r="CB29" s="110"/>
      <c r="CC29" s="110"/>
      <c r="CD29" s="110"/>
      <c r="CE29" s="110"/>
      <c r="CF29" s="110">
        <f t="shared" si="305"/>
        <v>0</v>
      </c>
      <c r="CG29" s="110">
        <f t="shared" si="305"/>
        <v>0</v>
      </c>
      <c r="CH29" s="110"/>
      <c r="CI29" s="110"/>
      <c r="CJ29" s="110"/>
      <c r="CK29" s="110"/>
      <c r="CL29" s="110"/>
      <c r="CM29" s="110"/>
      <c r="CN29" s="110"/>
      <c r="CO29" s="110"/>
      <c r="CP29" s="110">
        <f t="shared" si="306"/>
        <v>0</v>
      </c>
      <c r="CQ29" s="110">
        <f t="shared" si="306"/>
        <v>0</v>
      </c>
      <c r="CR29" s="110"/>
      <c r="CS29" s="110"/>
      <c r="CT29" s="110"/>
      <c r="CU29" s="110"/>
      <c r="CV29" s="110"/>
      <c r="CW29" s="110"/>
      <c r="CX29" s="110"/>
      <c r="CY29" s="110"/>
      <c r="CZ29" s="110">
        <f t="shared" si="307"/>
        <v>0</v>
      </c>
      <c r="DA29" s="110">
        <f t="shared" si="307"/>
        <v>0</v>
      </c>
      <c r="DB29" s="110"/>
      <c r="DC29" s="110"/>
      <c r="DD29" s="110"/>
      <c r="DE29" s="110"/>
      <c r="DF29" s="110"/>
      <c r="DG29" s="110"/>
      <c r="DH29" s="110"/>
      <c r="DI29" s="110"/>
      <c r="DJ29" s="110">
        <f t="shared" si="308"/>
        <v>0</v>
      </c>
      <c r="DK29" s="110">
        <f t="shared" si="308"/>
        <v>0</v>
      </c>
      <c r="DL29" s="110"/>
      <c r="DM29" s="110"/>
      <c r="DN29" s="110"/>
      <c r="DO29" s="110"/>
      <c r="DP29" s="110"/>
      <c r="DQ29" s="110"/>
      <c r="DR29" s="110"/>
      <c r="DS29" s="110"/>
      <c r="DT29" s="110">
        <f t="shared" si="309"/>
        <v>0</v>
      </c>
      <c r="DU29" s="110">
        <f t="shared" si="309"/>
        <v>0</v>
      </c>
      <c r="DV29" s="110"/>
      <c r="DW29" s="110"/>
      <c r="DX29" s="110"/>
      <c r="DY29" s="110"/>
      <c r="DZ29" s="110"/>
      <c r="EA29" s="110"/>
      <c r="EB29" s="110"/>
      <c r="EC29" s="110"/>
      <c r="ED29" s="110">
        <f t="shared" si="310"/>
        <v>0</v>
      </c>
      <c r="EE29" s="110">
        <f t="shared" si="310"/>
        <v>0</v>
      </c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>
        <f t="shared" si="311"/>
        <v>0</v>
      </c>
      <c r="ER29" s="110">
        <f t="shared" si="311"/>
        <v>0</v>
      </c>
      <c r="ES29" s="110"/>
      <c r="ET29" s="110"/>
      <c r="EU29" s="110"/>
      <c r="EV29" s="110"/>
      <c r="EW29" s="110"/>
      <c r="EX29" s="110"/>
      <c r="EY29" s="110"/>
      <c r="EZ29" s="110"/>
      <c r="FA29" s="110">
        <f t="shared" si="312"/>
        <v>0</v>
      </c>
      <c r="FB29" s="110">
        <f t="shared" si="312"/>
        <v>0</v>
      </c>
      <c r="FC29" s="110"/>
      <c r="FD29" s="110"/>
      <c r="FE29" s="110"/>
      <c r="FF29" s="110"/>
      <c r="FG29" s="110"/>
      <c r="FH29" s="110"/>
      <c r="FI29" s="110"/>
      <c r="FJ29" s="156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>
        <f t="shared" si="313"/>
        <v>0</v>
      </c>
      <c r="FV29" s="110">
        <f t="shared" si="313"/>
        <v>0</v>
      </c>
      <c r="FW29" s="110"/>
      <c r="FX29" s="110"/>
      <c r="FY29" s="110"/>
      <c r="FZ29" s="110"/>
      <c r="GA29" s="110"/>
      <c r="GB29" s="110"/>
      <c r="GC29" s="110"/>
      <c r="GD29" s="110"/>
      <c r="GE29" s="110">
        <f t="shared" si="314"/>
        <v>0</v>
      </c>
      <c r="GF29" s="110">
        <f t="shared" si="314"/>
        <v>0</v>
      </c>
      <c r="GG29" s="110"/>
      <c r="GH29" s="110"/>
      <c r="GI29" s="110"/>
      <c r="GJ29" s="110"/>
      <c r="GK29" s="110"/>
      <c r="GL29" s="110"/>
      <c r="GM29" s="110"/>
      <c r="GN29" s="110"/>
      <c r="GO29" s="110">
        <f t="shared" si="315"/>
        <v>0</v>
      </c>
      <c r="GP29" s="110">
        <f t="shared" si="315"/>
        <v>0</v>
      </c>
      <c r="GQ29" s="110"/>
      <c r="GR29" s="110"/>
      <c r="GS29" s="110"/>
      <c r="GT29" s="110"/>
      <c r="GU29" s="110"/>
      <c r="GV29" s="110"/>
      <c r="GW29" s="110"/>
      <c r="GX29" s="110"/>
      <c r="GY29" s="110">
        <f t="shared" si="316"/>
        <v>0</v>
      </c>
      <c r="GZ29" s="110">
        <f t="shared" si="316"/>
        <v>0</v>
      </c>
      <c r="HA29" s="110"/>
      <c r="HB29" s="110"/>
      <c r="HC29" s="110"/>
      <c r="HD29" s="110"/>
      <c r="HE29" s="110"/>
      <c r="HF29" s="110"/>
      <c r="HG29" s="110"/>
      <c r="HH29" s="110"/>
      <c r="HI29" s="110">
        <f t="shared" si="317"/>
        <v>0</v>
      </c>
      <c r="HJ29" s="110">
        <f t="shared" si="317"/>
        <v>0</v>
      </c>
      <c r="HK29" s="110"/>
      <c r="HL29" s="110"/>
      <c r="HM29" s="110"/>
      <c r="HN29" s="110"/>
      <c r="HO29" s="110"/>
      <c r="HP29" s="110"/>
      <c r="HQ29" s="110"/>
      <c r="HR29" s="110"/>
      <c r="HS29" s="110">
        <f t="shared" si="318"/>
        <v>0</v>
      </c>
      <c r="HT29" s="110">
        <f t="shared" si="318"/>
        <v>0</v>
      </c>
      <c r="HU29" s="110"/>
      <c r="HV29" s="110"/>
      <c r="HW29" s="110"/>
      <c r="HX29" s="110"/>
      <c r="HY29" s="110"/>
      <c r="HZ29" s="110"/>
      <c r="IA29" s="110"/>
      <c r="IB29" s="110"/>
      <c r="IC29" s="110">
        <f t="shared" si="319"/>
        <v>0</v>
      </c>
      <c r="ID29" s="110">
        <f t="shared" si="319"/>
        <v>0</v>
      </c>
      <c r="IE29" s="110"/>
      <c r="IF29" s="110"/>
      <c r="IG29" s="110"/>
      <c r="IH29" s="110"/>
      <c r="II29" s="110"/>
      <c r="IJ29" s="110"/>
      <c r="IK29" s="110"/>
      <c r="IL29" s="110"/>
      <c r="IM29" s="110">
        <f t="shared" si="320"/>
        <v>0</v>
      </c>
      <c r="IN29" s="110">
        <f t="shared" si="320"/>
        <v>0</v>
      </c>
      <c r="IO29" s="110"/>
      <c r="IP29" s="110"/>
      <c r="IQ29" s="110"/>
      <c r="IR29" s="110"/>
      <c r="IS29" s="110"/>
      <c r="IT29" s="110"/>
      <c r="IU29" s="110"/>
      <c r="IV29" s="110"/>
      <c r="IW29" s="110">
        <f t="shared" si="321"/>
        <v>0</v>
      </c>
      <c r="IX29" s="110">
        <f t="shared" si="321"/>
        <v>0</v>
      </c>
      <c r="IY29" s="110"/>
      <c r="IZ29" s="110"/>
      <c r="JA29" s="110"/>
      <c r="JB29" s="110"/>
      <c r="JC29" s="110"/>
      <c r="JD29" s="110"/>
      <c r="JE29" s="110"/>
      <c r="JF29" s="110"/>
      <c r="JG29" s="110">
        <v>0</v>
      </c>
      <c r="JH29" s="110">
        <v>0</v>
      </c>
      <c r="JI29" s="110"/>
      <c r="JJ29" s="110"/>
      <c r="JK29" s="110"/>
      <c r="JL29" s="110"/>
      <c r="JM29" s="110"/>
      <c r="JN29" s="110"/>
      <c r="JO29" s="110"/>
      <c r="JP29" s="110"/>
      <c r="JQ29" s="110"/>
      <c r="JR29" s="110"/>
      <c r="JS29" s="110"/>
      <c r="JT29" s="110"/>
      <c r="JU29" s="110"/>
      <c r="JV29" s="110">
        <v>284.2</v>
      </c>
      <c r="JW29" s="110">
        <v>284.2</v>
      </c>
      <c r="JX29" s="110"/>
      <c r="JY29" s="110"/>
      <c r="JZ29" s="110"/>
      <c r="KA29" s="110"/>
      <c r="KB29" s="110"/>
      <c r="KC29" s="110"/>
      <c r="KD29" s="110"/>
      <c r="KE29" s="110"/>
      <c r="KF29" s="110"/>
      <c r="KG29" s="110"/>
      <c r="KH29" s="110"/>
      <c r="KI29" s="110"/>
      <c r="KJ29" s="110"/>
      <c r="KK29" s="110"/>
      <c r="KL29" s="110"/>
      <c r="KM29" s="110"/>
      <c r="KN29" s="110"/>
      <c r="KO29" s="110"/>
      <c r="KP29" s="110"/>
      <c r="KQ29" s="110"/>
      <c r="KR29" s="110"/>
      <c r="KS29" s="110"/>
      <c r="KT29" s="110"/>
      <c r="KU29" s="110"/>
      <c r="KV29" s="110"/>
      <c r="KW29" s="110"/>
      <c r="KX29" s="110"/>
      <c r="KY29" s="110"/>
      <c r="KZ29" s="110"/>
      <c r="LA29" s="110"/>
      <c r="LB29" s="110"/>
      <c r="LC29" s="110"/>
      <c r="LD29" s="110"/>
      <c r="LE29" s="110"/>
      <c r="LF29" s="110"/>
      <c r="LG29" s="110"/>
      <c r="LH29" s="110"/>
      <c r="LI29" s="110"/>
      <c r="LJ29" s="110"/>
      <c r="LK29" s="110"/>
      <c r="LL29" s="110"/>
      <c r="LM29" s="110"/>
      <c r="LN29" s="110"/>
      <c r="LO29" s="110"/>
      <c r="LP29" s="110">
        <v>0</v>
      </c>
      <c r="LQ29" s="110">
        <v>0</v>
      </c>
      <c r="LR29" s="110"/>
      <c r="LS29" s="110"/>
      <c r="LT29" s="110"/>
      <c r="LU29" s="110"/>
      <c r="LV29" s="110"/>
      <c r="LW29" s="110"/>
      <c r="LX29" s="110"/>
      <c r="LY29" s="110"/>
      <c r="LZ29" s="110"/>
      <c r="MA29" s="110"/>
      <c r="MB29" s="110"/>
      <c r="MC29" s="110"/>
      <c r="MD29" s="110"/>
      <c r="ME29" s="110"/>
      <c r="MF29" s="4"/>
      <c r="MG29" s="5"/>
      <c r="MH29" s="37"/>
      <c r="MI29" s="37"/>
      <c r="MJ29" s="11"/>
      <c r="MK29" s="4"/>
      <c r="ML29" s="4"/>
      <c r="MM29" s="5"/>
      <c r="MN29" s="112"/>
      <c r="MO29" s="113"/>
      <c r="MP29" s="114"/>
      <c r="MQ29" s="113"/>
      <c r="MR29" s="115"/>
      <c r="MS29" s="40"/>
      <c r="MT29" s="40"/>
      <c r="MU29" s="40"/>
      <c r="MV29" s="10"/>
    </row>
    <row r="30" spans="1:360" ht="18.75" customHeight="1">
      <c r="A30" s="36" t="s">
        <v>25</v>
      </c>
      <c r="B30" s="110">
        <f t="shared" si="299"/>
        <v>609.86599999999999</v>
      </c>
      <c r="C30" s="110">
        <f t="shared" si="300"/>
        <v>609.86599999999999</v>
      </c>
      <c r="D30" s="110">
        <f t="shared" si="1"/>
        <v>100</v>
      </c>
      <c r="E30" s="110">
        <f t="shared" si="2"/>
        <v>0</v>
      </c>
      <c r="F30" s="110"/>
      <c r="G30" s="110"/>
      <c r="H30" s="110"/>
      <c r="I30" s="110"/>
      <c r="J30" s="110">
        <v>0</v>
      </c>
      <c r="K30" s="110">
        <v>0</v>
      </c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>
        <f>SUM(Z32:Z39)</f>
        <v>0</v>
      </c>
      <c r="AA30" s="110">
        <f>SUM(AA32:AA39)</f>
        <v>0</v>
      </c>
      <c r="AB30" s="110"/>
      <c r="AC30" s="110"/>
      <c r="AD30" s="110"/>
      <c r="AE30" s="110"/>
      <c r="AF30" s="110"/>
      <c r="AG30" s="110"/>
      <c r="AH30" s="110"/>
      <c r="AI30" s="110"/>
      <c r="AJ30" s="110">
        <v>0</v>
      </c>
      <c r="AK30" s="110">
        <v>0</v>
      </c>
      <c r="AL30" s="110"/>
      <c r="AM30" s="110"/>
      <c r="AN30" s="110"/>
      <c r="AO30" s="110"/>
      <c r="AP30" s="110"/>
      <c r="AQ30" s="110"/>
      <c r="AR30" s="110"/>
      <c r="AS30" s="110"/>
      <c r="AT30" s="110">
        <v>0</v>
      </c>
      <c r="AU30" s="110">
        <v>0</v>
      </c>
      <c r="AV30" s="110"/>
      <c r="AW30" s="110"/>
      <c r="AX30" s="110"/>
      <c r="AY30" s="110"/>
      <c r="AZ30" s="110"/>
      <c r="BA30" s="110"/>
      <c r="BB30" s="110"/>
      <c r="BC30" s="110"/>
      <c r="BD30" s="110">
        <f t="shared" si="302"/>
        <v>0</v>
      </c>
      <c r="BE30" s="110">
        <f t="shared" si="302"/>
        <v>0</v>
      </c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>
        <f t="shared" si="304"/>
        <v>325.666</v>
      </c>
      <c r="BX30" s="110">
        <f t="shared" si="304"/>
        <v>325.666</v>
      </c>
      <c r="BY30" s="110"/>
      <c r="BZ30" s="110">
        <v>325.666</v>
      </c>
      <c r="CA30" s="110">
        <v>325.666</v>
      </c>
      <c r="CB30" s="110">
        <f>CA30/BZ30*100</f>
        <v>100</v>
      </c>
      <c r="CC30" s="110"/>
      <c r="CD30" s="110"/>
      <c r="CE30" s="110"/>
      <c r="CF30" s="110">
        <f t="shared" si="305"/>
        <v>0</v>
      </c>
      <c r="CG30" s="110">
        <f t="shared" si="305"/>
        <v>0</v>
      </c>
      <c r="CH30" s="110"/>
      <c r="CI30" s="110"/>
      <c r="CJ30" s="110"/>
      <c r="CK30" s="110"/>
      <c r="CL30" s="110"/>
      <c r="CM30" s="110"/>
      <c r="CN30" s="110"/>
      <c r="CO30" s="110"/>
      <c r="CP30" s="110">
        <f t="shared" si="306"/>
        <v>0</v>
      </c>
      <c r="CQ30" s="110">
        <f t="shared" si="306"/>
        <v>0</v>
      </c>
      <c r="CR30" s="110"/>
      <c r="CS30" s="110"/>
      <c r="CT30" s="110"/>
      <c r="CU30" s="110"/>
      <c r="CV30" s="110"/>
      <c r="CW30" s="110"/>
      <c r="CX30" s="110"/>
      <c r="CY30" s="110"/>
      <c r="CZ30" s="110">
        <f t="shared" si="307"/>
        <v>0</v>
      </c>
      <c r="DA30" s="110">
        <f t="shared" si="307"/>
        <v>0</v>
      </c>
      <c r="DB30" s="110"/>
      <c r="DC30" s="110"/>
      <c r="DD30" s="110"/>
      <c r="DE30" s="110"/>
      <c r="DF30" s="110"/>
      <c r="DG30" s="110"/>
      <c r="DH30" s="110"/>
      <c r="DI30" s="110"/>
      <c r="DJ30" s="110">
        <f t="shared" si="308"/>
        <v>0</v>
      </c>
      <c r="DK30" s="110">
        <f t="shared" si="308"/>
        <v>0</v>
      </c>
      <c r="DL30" s="110"/>
      <c r="DM30" s="110"/>
      <c r="DN30" s="110"/>
      <c r="DO30" s="110"/>
      <c r="DP30" s="110"/>
      <c r="DQ30" s="110"/>
      <c r="DR30" s="110"/>
      <c r="DS30" s="110"/>
      <c r="DT30" s="110">
        <f t="shared" si="309"/>
        <v>0</v>
      </c>
      <c r="DU30" s="110">
        <f t="shared" si="309"/>
        <v>0</v>
      </c>
      <c r="DV30" s="110"/>
      <c r="DW30" s="110"/>
      <c r="DX30" s="110"/>
      <c r="DY30" s="110"/>
      <c r="DZ30" s="110"/>
      <c r="EA30" s="110"/>
      <c r="EB30" s="110"/>
      <c r="EC30" s="110"/>
      <c r="ED30" s="110">
        <f t="shared" si="310"/>
        <v>0</v>
      </c>
      <c r="EE30" s="110">
        <f t="shared" si="310"/>
        <v>0</v>
      </c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>
        <f t="shared" si="311"/>
        <v>0</v>
      </c>
      <c r="ER30" s="110">
        <f t="shared" si="311"/>
        <v>0</v>
      </c>
      <c r="ES30" s="110"/>
      <c r="ET30" s="110"/>
      <c r="EU30" s="110"/>
      <c r="EV30" s="110">
        <v>0</v>
      </c>
      <c r="EW30" s="110"/>
      <c r="EX30" s="110"/>
      <c r="EY30" s="110"/>
      <c r="EZ30" s="110"/>
      <c r="FA30" s="110">
        <f t="shared" si="312"/>
        <v>0</v>
      </c>
      <c r="FB30" s="110">
        <f t="shared" si="312"/>
        <v>0</v>
      </c>
      <c r="FC30" s="110"/>
      <c r="FD30" s="110"/>
      <c r="FE30" s="110"/>
      <c r="FF30" s="110"/>
      <c r="FG30" s="110"/>
      <c r="FH30" s="110"/>
      <c r="FI30" s="110"/>
      <c r="FJ30" s="156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>
        <f t="shared" si="313"/>
        <v>0</v>
      </c>
      <c r="FV30" s="110">
        <f t="shared" si="313"/>
        <v>0</v>
      </c>
      <c r="FW30" s="110"/>
      <c r="FX30" s="110"/>
      <c r="FY30" s="110"/>
      <c r="FZ30" s="110"/>
      <c r="GA30" s="110"/>
      <c r="GB30" s="110"/>
      <c r="GC30" s="110"/>
      <c r="GD30" s="110"/>
      <c r="GE30" s="110">
        <f t="shared" si="314"/>
        <v>0</v>
      </c>
      <c r="GF30" s="110">
        <f t="shared" si="314"/>
        <v>0</v>
      </c>
      <c r="GG30" s="110"/>
      <c r="GH30" s="110"/>
      <c r="GI30" s="110"/>
      <c r="GJ30" s="110"/>
      <c r="GK30" s="110"/>
      <c r="GL30" s="110"/>
      <c r="GM30" s="110"/>
      <c r="GN30" s="110"/>
      <c r="GO30" s="110">
        <f t="shared" si="315"/>
        <v>0</v>
      </c>
      <c r="GP30" s="110">
        <f t="shared" si="315"/>
        <v>0</v>
      </c>
      <c r="GQ30" s="110"/>
      <c r="GR30" s="110"/>
      <c r="GS30" s="110"/>
      <c r="GT30" s="110"/>
      <c r="GU30" s="110"/>
      <c r="GV30" s="110"/>
      <c r="GW30" s="110"/>
      <c r="GX30" s="110"/>
      <c r="GY30" s="110">
        <f t="shared" si="316"/>
        <v>0</v>
      </c>
      <c r="GZ30" s="110">
        <f t="shared" si="316"/>
        <v>0</v>
      </c>
      <c r="HA30" s="110"/>
      <c r="HB30" s="110"/>
      <c r="HC30" s="110"/>
      <c r="HD30" s="110"/>
      <c r="HE30" s="110"/>
      <c r="HF30" s="110"/>
      <c r="HG30" s="110"/>
      <c r="HH30" s="110"/>
      <c r="HI30" s="110">
        <f t="shared" si="317"/>
        <v>0</v>
      </c>
      <c r="HJ30" s="110">
        <f t="shared" si="317"/>
        <v>0</v>
      </c>
      <c r="HK30" s="110"/>
      <c r="HL30" s="110"/>
      <c r="HM30" s="110"/>
      <c r="HN30" s="110"/>
      <c r="HO30" s="110"/>
      <c r="HP30" s="110"/>
      <c r="HQ30" s="110"/>
      <c r="HR30" s="110"/>
      <c r="HS30" s="110">
        <f t="shared" si="318"/>
        <v>0</v>
      </c>
      <c r="HT30" s="110">
        <f t="shared" si="318"/>
        <v>0</v>
      </c>
      <c r="HU30" s="110"/>
      <c r="HV30" s="110"/>
      <c r="HW30" s="110"/>
      <c r="HX30" s="110"/>
      <c r="HY30" s="110"/>
      <c r="HZ30" s="110"/>
      <c r="IA30" s="110"/>
      <c r="IB30" s="110"/>
      <c r="IC30" s="110">
        <f t="shared" si="319"/>
        <v>0</v>
      </c>
      <c r="ID30" s="110">
        <f t="shared" si="319"/>
        <v>0</v>
      </c>
      <c r="IE30" s="110"/>
      <c r="IF30" s="110"/>
      <c r="IG30" s="110"/>
      <c r="IH30" s="110"/>
      <c r="II30" s="110"/>
      <c r="IJ30" s="110"/>
      <c r="IK30" s="110"/>
      <c r="IL30" s="110"/>
      <c r="IM30" s="110">
        <f t="shared" si="320"/>
        <v>0</v>
      </c>
      <c r="IN30" s="110">
        <f t="shared" si="320"/>
        <v>0</v>
      </c>
      <c r="IO30" s="110"/>
      <c r="IP30" s="110"/>
      <c r="IQ30" s="110"/>
      <c r="IR30" s="110"/>
      <c r="IS30" s="110"/>
      <c r="IT30" s="110"/>
      <c r="IU30" s="110"/>
      <c r="IV30" s="110"/>
      <c r="IW30" s="110">
        <f t="shared" si="321"/>
        <v>0</v>
      </c>
      <c r="IX30" s="110">
        <f t="shared" si="321"/>
        <v>0</v>
      </c>
      <c r="IY30" s="110"/>
      <c r="IZ30" s="110"/>
      <c r="JA30" s="110"/>
      <c r="JB30" s="110"/>
      <c r="JC30" s="110"/>
      <c r="JD30" s="110"/>
      <c r="JE30" s="110"/>
      <c r="JF30" s="110"/>
      <c r="JG30" s="110">
        <v>0</v>
      </c>
      <c r="JH30" s="110">
        <v>0</v>
      </c>
      <c r="JI30" s="110"/>
      <c r="JJ30" s="110"/>
      <c r="JK30" s="110"/>
      <c r="JL30" s="110"/>
      <c r="JM30" s="110"/>
      <c r="JN30" s="110"/>
      <c r="JO30" s="110"/>
      <c r="JP30" s="110"/>
      <c r="JQ30" s="110"/>
      <c r="JR30" s="110"/>
      <c r="JS30" s="110"/>
      <c r="JT30" s="110"/>
      <c r="JU30" s="110">
        <v>0</v>
      </c>
      <c r="JV30" s="110">
        <v>284.2</v>
      </c>
      <c r="JW30" s="110">
        <v>284.2</v>
      </c>
      <c r="JX30" s="110">
        <v>0</v>
      </c>
      <c r="JY30" s="110"/>
      <c r="JZ30" s="110"/>
      <c r="KA30" s="110">
        <v>0</v>
      </c>
      <c r="KB30" s="110"/>
      <c r="KC30" s="110"/>
      <c r="KD30" s="110">
        <v>0</v>
      </c>
      <c r="KE30" s="110"/>
      <c r="KF30" s="110"/>
      <c r="KG30" s="110">
        <v>0</v>
      </c>
      <c r="KH30" s="110"/>
      <c r="KI30" s="110"/>
      <c r="KJ30" s="110">
        <v>0</v>
      </c>
      <c r="KK30" s="110"/>
      <c r="KL30" s="110"/>
      <c r="KM30" s="110">
        <v>0</v>
      </c>
      <c r="KN30" s="110"/>
      <c r="KO30" s="110"/>
      <c r="KP30" s="110">
        <v>0</v>
      </c>
      <c r="KQ30" s="110"/>
      <c r="KR30" s="110"/>
      <c r="KS30" s="110">
        <v>0</v>
      </c>
      <c r="KT30" s="110"/>
      <c r="KU30" s="110"/>
      <c r="KV30" s="110">
        <v>0</v>
      </c>
      <c r="KW30" s="110"/>
      <c r="KX30" s="110"/>
      <c r="KY30" s="110">
        <v>0</v>
      </c>
      <c r="KZ30" s="110"/>
      <c r="LA30" s="110"/>
      <c r="LB30" s="110">
        <v>0</v>
      </c>
      <c r="LC30" s="110"/>
      <c r="LD30" s="110"/>
      <c r="LE30" s="110">
        <v>0</v>
      </c>
      <c r="LF30" s="110"/>
      <c r="LG30" s="110"/>
      <c r="LH30" s="110">
        <v>0</v>
      </c>
      <c r="LI30" s="110"/>
      <c r="LJ30" s="110"/>
      <c r="LK30" s="110">
        <v>0</v>
      </c>
      <c r="LL30" s="110"/>
      <c r="LM30" s="110"/>
      <c r="LN30" s="110">
        <v>0</v>
      </c>
      <c r="LO30" s="110"/>
      <c r="LP30" s="110">
        <v>0</v>
      </c>
      <c r="LQ30" s="110">
        <v>0</v>
      </c>
      <c r="LR30" s="110"/>
      <c r="LS30" s="110"/>
      <c r="LT30" s="110"/>
      <c r="LU30" s="110"/>
      <c r="LV30" s="110"/>
      <c r="LW30" s="110"/>
      <c r="LX30" s="110"/>
      <c r="LY30" s="110"/>
      <c r="LZ30" s="110"/>
      <c r="MA30" s="110">
        <v>0</v>
      </c>
      <c r="MB30" s="110"/>
      <c r="MC30" s="110"/>
      <c r="MD30" s="110">
        <v>0</v>
      </c>
      <c r="ME30" s="110"/>
      <c r="MF30" s="4"/>
      <c r="MG30" s="5">
        <v>0</v>
      </c>
      <c r="MH30" s="37"/>
      <c r="MI30" s="37"/>
      <c r="MJ30" s="11"/>
      <c r="MK30" s="4"/>
      <c r="ML30" s="4"/>
      <c r="MM30" s="5"/>
      <c r="MN30" s="112"/>
      <c r="MO30" s="113"/>
      <c r="MP30" s="114"/>
      <c r="MQ30" s="113"/>
      <c r="MR30" s="115"/>
      <c r="MS30" s="40"/>
      <c r="MT30" s="40"/>
      <c r="MU30" s="40"/>
      <c r="MV30" s="10"/>
    </row>
    <row r="31" spans="1:360">
      <c r="A31" s="36" t="s">
        <v>107</v>
      </c>
      <c r="B31" s="110">
        <f t="shared" si="299"/>
        <v>368.62155000000001</v>
      </c>
      <c r="C31" s="110">
        <f t="shared" si="300"/>
        <v>368.62155000000001</v>
      </c>
      <c r="D31" s="110">
        <f t="shared" si="1"/>
        <v>100</v>
      </c>
      <c r="E31" s="110">
        <f t="shared" si="2"/>
        <v>0</v>
      </c>
      <c r="F31" s="110"/>
      <c r="G31" s="110"/>
      <c r="H31" s="110"/>
      <c r="I31" s="110"/>
      <c r="J31" s="110">
        <v>0</v>
      </c>
      <c r="K31" s="110">
        <v>0</v>
      </c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>
        <f>SUM(Z32:Z39)</f>
        <v>0</v>
      </c>
      <c r="AA31" s="110">
        <f>SUM(AA32:AA39)</f>
        <v>0</v>
      </c>
      <c r="AB31" s="110"/>
      <c r="AC31" s="110"/>
      <c r="AD31" s="110"/>
      <c r="AE31" s="110"/>
      <c r="AF31" s="110"/>
      <c r="AG31" s="110"/>
      <c r="AH31" s="110"/>
      <c r="AI31" s="110"/>
      <c r="AJ31" s="110">
        <v>0</v>
      </c>
      <c r="AK31" s="110">
        <v>0</v>
      </c>
      <c r="AL31" s="110"/>
      <c r="AM31" s="110"/>
      <c r="AN31" s="110"/>
      <c r="AO31" s="110"/>
      <c r="AP31" s="110"/>
      <c r="AQ31" s="110"/>
      <c r="AR31" s="110"/>
      <c r="AS31" s="110"/>
      <c r="AT31" s="110">
        <v>0</v>
      </c>
      <c r="AU31" s="110">
        <v>0</v>
      </c>
      <c r="AV31" s="110"/>
      <c r="AW31" s="110"/>
      <c r="AX31" s="110"/>
      <c r="AY31" s="110"/>
      <c r="AZ31" s="110"/>
      <c r="BA31" s="110"/>
      <c r="BB31" s="110"/>
      <c r="BC31" s="110"/>
      <c r="BD31" s="110">
        <f t="shared" si="302"/>
        <v>0</v>
      </c>
      <c r="BE31" s="110">
        <f t="shared" si="302"/>
        <v>0</v>
      </c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>
        <f t="shared" si="304"/>
        <v>0</v>
      </c>
      <c r="BX31" s="110">
        <f t="shared" si="304"/>
        <v>0</v>
      </c>
      <c r="BY31" s="110"/>
      <c r="BZ31" s="110"/>
      <c r="CA31" s="110"/>
      <c r="CB31" s="110"/>
      <c r="CC31" s="110"/>
      <c r="CD31" s="110"/>
      <c r="CE31" s="110"/>
      <c r="CF31" s="110">
        <f t="shared" si="305"/>
        <v>0</v>
      </c>
      <c r="CG31" s="110">
        <f t="shared" si="305"/>
        <v>0</v>
      </c>
      <c r="CH31" s="110"/>
      <c r="CI31" s="110"/>
      <c r="CJ31" s="110"/>
      <c r="CK31" s="110"/>
      <c r="CL31" s="110"/>
      <c r="CM31" s="110"/>
      <c r="CN31" s="110"/>
      <c r="CO31" s="110"/>
      <c r="CP31" s="110">
        <f t="shared" si="306"/>
        <v>0</v>
      </c>
      <c r="CQ31" s="110">
        <f t="shared" si="306"/>
        <v>0</v>
      </c>
      <c r="CR31" s="110"/>
      <c r="CS31" s="110"/>
      <c r="CT31" s="110"/>
      <c r="CU31" s="110"/>
      <c r="CV31" s="110"/>
      <c r="CW31" s="110"/>
      <c r="CX31" s="110"/>
      <c r="CY31" s="110"/>
      <c r="CZ31" s="110">
        <f t="shared" si="307"/>
        <v>0</v>
      </c>
      <c r="DA31" s="110">
        <f t="shared" si="307"/>
        <v>0</v>
      </c>
      <c r="DB31" s="110"/>
      <c r="DC31" s="110"/>
      <c r="DD31" s="110"/>
      <c r="DE31" s="110"/>
      <c r="DF31" s="110"/>
      <c r="DG31" s="110"/>
      <c r="DH31" s="110"/>
      <c r="DI31" s="110"/>
      <c r="DJ31" s="110">
        <f t="shared" si="308"/>
        <v>0</v>
      </c>
      <c r="DK31" s="110">
        <f t="shared" si="308"/>
        <v>0</v>
      </c>
      <c r="DL31" s="110"/>
      <c r="DM31" s="110"/>
      <c r="DN31" s="110"/>
      <c r="DO31" s="110"/>
      <c r="DP31" s="110"/>
      <c r="DQ31" s="110"/>
      <c r="DR31" s="110"/>
      <c r="DS31" s="110"/>
      <c r="DT31" s="110">
        <f t="shared" si="309"/>
        <v>0</v>
      </c>
      <c r="DU31" s="110">
        <f t="shared" si="309"/>
        <v>0</v>
      </c>
      <c r="DV31" s="110"/>
      <c r="DW31" s="110"/>
      <c r="DX31" s="110"/>
      <c r="DY31" s="110"/>
      <c r="DZ31" s="110"/>
      <c r="EA31" s="110"/>
      <c r="EB31" s="110"/>
      <c r="EC31" s="110"/>
      <c r="ED31" s="110">
        <f t="shared" si="310"/>
        <v>0</v>
      </c>
      <c r="EE31" s="110">
        <f t="shared" si="310"/>
        <v>0</v>
      </c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>
        <f t="shared" si="311"/>
        <v>0</v>
      </c>
      <c r="ER31" s="110">
        <f t="shared" si="311"/>
        <v>0</v>
      </c>
      <c r="ES31" s="110"/>
      <c r="ET31" s="110"/>
      <c r="EU31" s="110"/>
      <c r="EV31" s="110"/>
      <c r="EW31" s="110"/>
      <c r="EX31" s="110"/>
      <c r="EY31" s="110"/>
      <c r="EZ31" s="110"/>
      <c r="FA31" s="110">
        <f t="shared" si="312"/>
        <v>0</v>
      </c>
      <c r="FB31" s="110">
        <f t="shared" si="312"/>
        <v>0</v>
      </c>
      <c r="FC31" s="110"/>
      <c r="FD31" s="110"/>
      <c r="FE31" s="110"/>
      <c r="FF31" s="110"/>
      <c r="FG31" s="110"/>
      <c r="FH31" s="110"/>
      <c r="FI31" s="110"/>
      <c r="FJ31" s="156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>
        <f t="shared" si="313"/>
        <v>0</v>
      </c>
      <c r="FV31" s="110">
        <f t="shared" si="313"/>
        <v>0</v>
      </c>
      <c r="FW31" s="110"/>
      <c r="FX31" s="110"/>
      <c r="FY31" s="110"/>
      <c r="FZ31" s="110"/>
      <c r="GA31" s="110"/>
      <c r="GB31" s="110"/>
      <c r="GC31" s="110"/>
      <c r="GD31" s="110"/>
      <c r="GE31" s="110">
        <f t="shared" si="314"/>
        <v>0</v>
      </c>
      <c r="GF31" s="110">
        <f t="shared" si="314"/>
        <v>0</v>
      </c>
      <c r="GG31" s="110"/>
      <c r="GH31" s="110"/>
      <c r="GI31" s="110"/>
      <c r="GJ31" s="110"/>
      <c r="GK31" s="110"/>
      <c r="GL31" s="110"/>
      <c r="GM31" s="110"/>
      <c r="GN31" s="110"/>
      <c r="GO31" s="110">
        <f t="shared" si="315"/>
        <v>0</v>
      </c>
      <c r="GP31" s="110">
        <f t="shared" si="315"/>
        <v>0</v>
      </c>
      <c r="GQ31" s="110"/>
      <c r="GR31" s="110"/>
      <c r="GS31" s="110"/>
      <c r="GT31" s="110"/>
      <c r="GU31" s="110"/>
      <c r="GV31" s="110"/>
      <c r="GW31" s="110"/>
      <c r="GX31" s="110"/>
      <c r="GY31" s="110">
        <f t="shared" si="316"/>
        <v>0</v>
      </c>
      <c r="GZ31" s="110">
        <f t="shared" si="316"/>
        <v>0</v>
      </c>
      <c r="HA31" s="110"/>
      <c r="HB31" s="110"/>
      <c r="HC31" s="110"/>
      <c r="HD31" s="110"/>
      <c r="HE31" s="110"/>
      <c r="HF31" s="110"/>
      <c r="HG31" s="110"/>
      <c r="HH31" s="110"/>
      <c r="HI31" s="110">
        <f t="shared" si="317"/>
        <v>0</v>
      </c>
      <c r="HJ31" s="110">
        <f t="shared" si="317"/>
        <v>0</v>
      </c>
      <c r="HK31" s="110"/>
      <c r="HL31" s="110"/>
      <c r="HM31" s="110"/>
      <c r="HN31" s="110"/>
      <c r="HO31" s="110"/>
      <c r="HP31" s="110"/>
      <c r="HQ31" s="110"/>
      <c r="HR31" s="110"/>
      <c r="HS31" s="110">
        <f t="shared" si="318"/>
        <v>0</v>
      </c>
      <c r="HT31" s="110">
        <f t="shared" si="318"/>
        <v>0</v>
      </c>
      <c r="HU31" s="110"/>
      <c r="HV31" s="110"/>
      <c r="HW31" s="110"/>
      <c r="HX31" s="110"/>
      <c r="HY31" s="110"/>
      <c r="HZ31" s="110"/>
      <c r="IA31" s="110"/>
      <c r="IB31" s="110"/>
      <c r="IC31" s="110">
        <f t="shared" si="319"/>
        <v>0</v>
      </c>
      <c r="ID31" s="110">
        <f t="shared" si="319"/>
        <v>0</v>
      </c>
      <c r="IE31" s="110"/>
      <c r="IF31" s="110"/>
      <c r="IG31" s="110"/>
      <c r="IH31" s="110"/>
      <c r="II31" s="110"/>
      <c r="IJ31" s="110"/>
      <c r="IK31" s="110"/>
      <c r="IL31" s="110"/>
      <c r="IM31" s="110">
        <f t="shared" si="320"/>
        <v>0</v>
      </c>
      <c r="IN31" s="110">
        <f t="shared" si="320"/>
        <v>0</v>
      </c>
      <c r="IO31" s="110"/>
      <c r="IP31" s="110"/>
      <c r="IQ31" s="110"/>
      <c r="IR31" s="110"/>
      <c r="IS31" s="110"/>
      <c r="IT31" s="110"/>
      <c r="IU31" s="110"/>
      <c r="IV31" s="110"/>
      <c r="IW31" s="110">
        <f t="shared" si="321"/>
        <v>0</v>
      </c>
      <c r="IX31" s="110">
        <f t="shared" si="321"/>
        <v>0</v>
      </c>
      <c r="IY31" s="110"/>
      <c r="IZ31" s="110"/>
      <c r="JA31" s="110"/>
      <c r="JB31" s="110"/>
      <c r="JC31" s="110"/>
      <c r="JD31" s="110"/>
      <c r="JE31" s="110"/>
      <c r="JF31" s="110"/>
      <c r="JG31" s="110">
        <v>0</v>
      </c>
      <c r="JH31" s="110">
        <v>0</v>
      </c>
      <c r="JI31" s="110"/>
      <c r="JJ31" s="110"/>
      <c r="JK31" s="110"/>
      <c r="JL31" s="110"/>
      <c r="JM31" s="110"/>
      <c r="JN31" s="110"/>
      <c r="JO31" s="110"/>
      <c r="JP31" s="110"/>
      <c r="JQ31" s="110"/>
      <c r="JR31" s="110"/>
      <c r="JS31" s="110">
        <v>74.621549999999999</v>
      </c>
      <c r="JT31" s="110">
        <v>74.621549999999999</v>
      </c>
      <c r="JU31" s="110"/>
      <c r="JV31" s="110">
        <v>294</v>
      </c>
      <c r="JW31" s="110">
        <v>294</v>
      </c>
      <c r="JX31" s="110"/>
      <c r="JY31" s="110"/>
      <c r="JZ31" s="110"/>
      <c r="KA31" s="110"/>
      <c r="KB31" s="110"/>
      <c r="KC31" s="110"/>
      <c r="KD31" s="110"/>
      <c r="KE31" s="110"/>
      <c r="KF31" s="110"/>
      <c r="KG31" s="110"/>
      <c r="KH31" s="110"/>
      <c r="KI31" s="110"/>
      <c r="KJ31" s="110"/>
      <c r="KK31" s="110"/>
      <c r="KL31" s="110"/>
      <c r="KM31" s="110"/>
      <c r="KN31" s="110"/>
      <c r="KO31" s="110"/>
      <c r="KP31" s="110"/>
      <c r="KQ31" s="110"/>
      <c r="KR31" s="110"/>
      <c r="KS31" s="110"/>
      <c r="KT31" s="110"/>
      <c r="KU31" s="110"/>
      <c r="KV31" s="110"/>
      <c r="KW31" s="110"/>
      <c r="KX31" s="110"/>
      <c r="KY31" s="110"/>
      <c r="KZ31" s="110"/>
      <c r="LA31" s="110"/>
      <c r="LB31" s="110"/>
      <c r="LC31" s="110"/>
      <c r="LD31" s="110"/>
      <c r="LE31" s="110"/>
      <c r="LF31" s="110"/>
      <c r="LG31" s="110"/>
      <c r="LH31" s="110"/>
      <c r="LI31" s="110"/>
      <c r="LJ31" s="110"/>
      <c r="LK31" s="110"/>
      <c r="LL31" s="110"/>
      <c r="LM31" s="110"/>
      <c r="LN31" s="110"/>
      <c r="LO31" s="110"/>
      <c r="LP31" s="110">
        <v>0</v>
      </c>
      <c r="LQ31" s="110">
        <v>0</v>
      </c>
      <c r="LR31" s="110"/>
      <c r="LS31" s="110"/>
      <c r="LT31" s="110"/>
      <c r="LU31" s="110"/>
      <c r="LV31" s="110"/>
      <c r="LW31" s="110"/>
      <c r="LX31" s="110"/>
      <c r="LY31" s="110"/>
      <c r="LZ31" s="110"/>
      <c r="MA31" s="110"/>
      <c r="MB31" s="110"/>
      <c r="MC31" s="110"/>
      <c r="MD31" s="110"/>
      <c r="ME31" s="110"/>
      <c r="MF31" s="4"/>
      <c r="MG31" s="5"/>
      <c r="MH31" s="37"/>
      <c r="MI31" s="37"/>
      <c r="MJ31" s="11"/>
      <c r="MK31" s="4"/>
      <c r="ML31" s="4"/>
      <c r="MM31" s="5"/>
      <c r="MN31" s="112"/>
      <c r="MO31" s="113"/>
      <c r="MP31" s="114"/>
      <c r="MQ31" s="113"/>
      <c r="MR31" s="115"/>
      <c r="MS31" s="40"/>
      <c r="MT31" s="40"/>
      <c r="MU31" s="40"/>
      <c r="MV31" s="10"/>
    </row>
    <row r="32" spans="1:360">
      <c r="A32" s="36" t="s">
        <v>60</v>
      </c>
      <c r="B32" s="110">
        <f t="shared" si="299"/>
        <v>303.8</v>
      </c>
      <c r="C32" s="110">
        <f t="shared" si="300"/>
        <v>303.8</v>
      </c>
      <c r="D32" s="110">
        <f t="shared" si="1"/>
        <v>100</v>
      </c>
      <c r="E32" s="110">
        <f t="shared" si="2"/>
        <v>0</v>
      </c>
      <c r="F32" s="110"/>
      <c r="G32" s="110"/>
      <c r="H32" s="110"/>
      <c r="I32" s="110"/>
      <c r="J32" s="110">
        <v>0</v>
      </c>
      <c r="K32" s="110">
        <v>0</v>
      </c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>
        <f>SUM(Z33:Z40)</f>
        <v>0</v>
      </c>
      <c r="AA32" s="110">
        <f>SUM(AA33:AA40)</f>
        <v>0</v>
      </c>
      <c r="AB32" s="110"/>
      <c r="AC32" s="110"/>
      <c r="AD32" s="110"/>
      <c r="AE32" s="110"/>
      <c r="AF32" s="110"/>
      <c r="AG32" s="110"/>
      <c r="AH32" s="110"/>
      <c r="AI32" s="110"/>
      <c r="AJ32" s="110">
        <v>0</v>
      </c>
      <c r="AK32" s="110">
        <v>0</v>
      </c>
      <c r="AL32" s="110"/>
      <c r="AM32" s="110"/>
      <c r="AN32" s="110"/>
      <c r="AO32" s="110"/>
      <c r="AP32" s="110"/>
      <c r="AQ32" s="110"/>
      <c r="AR32" s="110"/>
      <c r="AS32" s="110"/>
      <c r="AT32" s="110">
        <v>0</v>
      </c>
      <c r="AU32" s="110">
        <v>0</v>
      </c>
      <c r="AV32" s="110"/>
      <c r="AW32" s="110"/>
      <c r="AX32" s="110"/>
      <c r="AY32" s="110"/>
      <c r="AZ32" s="110"/>
      <c r="BA32" s="110"/>
      <c r="BB32" s="110"/>
      <c r="BC32" s="110"/>
      <c r="BD32" s="110">
        <f t="shared" si="302"/>
        <v>0</v>
      </c>
      <c r="BE32" s="110">
        <f t="shared" si="302"/>
        <v>0</v>
      </c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>
        <f t="shared" si="304"/>
        <v>0</v>
      </c>
      <c r="BX32" s="110">
        <f t="shared" si="304"/>
        <v>0</v>
      </c>
      <c r="BY32" s="110"/>
      <c r="BZ32" s="110"/>
      <c r="CA32" s="110"/>
      <c r="CB32" s="110"/>
      <c r="CC32" s="110"/>
      <c r="CD32" s="110"/>
      <c r="CE32" s="110"/>
      <c r="CF32" s="110">
        <f t="shared" si="305"/>
        <v>0</v>
      </c>
      <c r="CG32" s="110">
        <f t="shared" si="305"/>
        <v>0</v>
      </c>
      <c r="CH32" s="110"/>
      <c r="CI32" s="110"/>
      <c r="CJ32" s="110"/>
      <c r="CK32" s="110"/>
      <c r="CL32" s="110"/>
      <c r="CM32" s="110"/>
      <c r="CN32" s="110"/>
      <c r="CO32" s="110"/>
      <c r="CP32" s="110">
        <f t="shared" si="306"/>
        <v>0</v>
      </c>
      <c r="CQ32" s="110">
        <f t="shared" si="306"/>
        <v>0</v>
      </c>
      <c r="CR32" s="110"/>
      <c r="CS32" s="110"/>
      <c r="CT32" s="110"/>
      <c r="CU32" s="110"/>
      <c r="CV32" s="110"/>
      <c r="CW32" s="110"/>
      <c r="CX32" s="110"/>
      <c r="CY32" s="110"/>
      <c r="CZ32" s="110">
        <f t="shared" si="307"/>
        <v>0</v>
      </c>
      <c r="DA32" s="110">
        <f t="shared" si="307"/>
        <v>0</v>
      </c>
      <c r="DB32" s="110"/>
      <c r="DC32" s="110"/>
      <c r="DD32" s="110"/>
      <c r="DE32" s="110"/>
      <c r="DF32" s="110"/>
      <c r="DG32" s="110"/>
      <c r="DH32" s="110"/>
      <c r="DI32" s="110"/>
      <c r="DJ32" s="110">
        <f t="shared" si="308"/>
        <v>0</v>
      </c>
      <c r="DK32" s="110">
        <f t="shared" si="308"/>
        <v>0</v>
      </c>
      <c r="DL32" s="110"/>
      <c r="DM32" s="110"/>
      <c r="DN32" s="110"/>
      <c r="DO32" s="110"/>
      <c r="DP32" s="110"/>
      <c r="DQ32" s="110"/>
      <c r="DR32" s="110"/>
      <c r="DS32" s="110"/>
      <c r="DT32" s="110">
        <f t="shared" si="309"/>
        <v>0</v>
      </c>
      <c r="DU32" s="110">
        <f t="shared" si="309"/>
        <v>0</v>
      </c>
      <c r="DV32" s="110"/>
      <c r="DW32" s="110"/>
      <c r="DX32" s="110"/>
      <c r="DY32" s="110"/>
      <c r="DZ32" s="110"/>
      <c r="EA32" s="110"/>
      <c r="EB32" s="110"/>
      <c r="EC32" s="110"/>
      <c r="ED32" s="110">
        <f t="shared" si="310"/>
        <v>0</v>
      </c>
      <c r="EE32" s="110">
        <f t="shared" si="310"/>
        <v>0</v>
      </c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>
        <f t="shared" si="311"/>
        <v>0</v>
      </c>
      <c r="ER32" s="110">
        <f t="shared" si="311"/>
        <v>0</v>
      </c>
      <c r="ES32" s="110"/>
      <c r="ET32" s="110"/>
      <c r="EU32" s="110"/>
      <c r="EV32" s="110"/>
      <c r="EW32" s="110"/>
      <c r="EX32" s="110"/>
      <c r="EY32" s="110"/>
      <c r="EZ32" s="110"/>
      <c r="FA32" s="110">
        <f t="shared" si="312"/>
        <v>0</v>
      </c>
      <c r="FB32" s="110">
        <f t="shared" si="312"/>
        <v>0</v>
      </c>
      <c r="FC32" s="110"/>
      <c r="FD32" s="110"/>
      <c r="FE32" s="110"/>
      <c r="FF32" s="110"/>
      <c r="FG32" s="110"/>
      <c r="FH32" s="110"/>
      <c r="FI32" s="110"/>
      <c r="FJ32" s="156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>
        <f t="shared" si="313"/>
        <v>0</v>
      </c>
      <c r="FV32" s="110">
        <f t="shared" si="313"/>
        <v>0</v>
      </c>
      <c r="FW32" s="110"/>
      <c r="FX32" s="110"/>
      <c r="FY32" s="110"/>
      <c r="FZ32" s="110"/>
      <c r="GA32" s="110"/>
      <c r="GB32" s="110"/>
      <c r="GC32" s="110"/>
      <c r="GD32" s="110"/>
      <c r="GE32" s="110">
        <f t="shared" si="314"/>
        <v>0</v>
      </c>
      <c r="GF32" s="110">
        <f t="shared" si="314"/>
        <v>0</v>
      </c>
      <c r="GG32" s="110"/>
      <c r="GH32" s="110"/>
      <c r="GI32" s="110"/>
      <c r="GJ32" s="110"/>
      <c r="GK32" s="110"/>
      <c r="GL32" s="110"/>
      <c r="GM32" s="110"/>
      <c r="GN32" s="110"/>
      <c r="GO32" s="110">
        <f t="shared" si="315"/>
        <v>0</v>
      </c>
      <c r="GP32" s="110">
        <f t="shared" si="315"/>
        <v>0</v>
      </c>
      <c r="GQ32" s="110"/>
      <c r="GR32" s="110"/>
      <c r="GS32" s="110"/>
      <c r="GT32" s="110"/>
      <c r="GU32" s="110"/>
      <c r="GV32" s="110"/>
      <c r="GW32" s="110"/>
      <c r="GX32" s="110"/>
      <c r="GY32" s="110">
        <f t="shared" si="316"/>
        <v>0</v>
      </c>
      <c r="GZ32" s="110">
        <f t="shared" si="316"/>
        <v>0</v>
      </c>
      <c r="HA32" s="110"/>
      <c r="HB32" s="110"/>
      <c r="HC32" s="110"/>
      <c r="HD32" s="110"/>
      <c r="HE32" s="110"/>
      <c r="HF32" s="110"/>
      <c r="HG32" s="110"/>
      <c r="HH32" s="110"/>
      <c r="HI32" s="110">
        <f t="shared" si="317"/>
        <v>0</v>
      </c>
      <c r="HJ32" s="110">
        <f t="shared" si="317"/>
        <v>0</v>
      </c>
      <c r="HK32" s="110"/>
      <c r="HL32" s="110"/>
      <c r="HM32" s="110"/>
      <c r="HN32" s="110"/>
      <c r="HO32" s="110"/>
      <c r="HP32" s="110"/>
      <c r="HQ32" s="110"/>
      <c r="HR32" s="110"/>
      <c r="HS32" s="110">
        <f t="shared" si="318"/>
        <v>0</v>
      </c>
      <c r="HT32" s="110">
        <f t="shared" si="318"/>
        <v>0</v>
      </c>
      <c r="HU32" s="110"/>
      <c r="HV32" s="110"/>
      <c r="HW32" s="110"/>
      <c r="HX32" s="110"/>
      <c r="HY32" s="110"/>
      <c r="HZ32" s="110"/>
      <c r="IA32" s="110"/>
      <c r="IB32" s="110"/>
      <c r="IC32" s="110">
        <f t="shared" si="319"/>
        <v>0</v>
      </c>
      <c r="ID32" s="110">
        <f t="shared" si="319"/>
        <v>0</v>
      </c>
      <c r="IE32" s="110"/>
      <c r="IF32" s="110"/>
      <c r="IG32" s="110"/>
      <c r="IH32" s="110"/>
      <c r="II32" s="110"/>
      <c r="IJ32" s="110"/>
      <c r="IK32" s="110"/>
      <c r="IL32" s="110"/>
      <c r="IM32" s="110">
        <f t="shared" si="320"/>
        <v>0</v>
      </c>
      <c r="IN32" s="110">
        <f t="shared" si="320"/>
        <v>0</v>
      </c>
      <c r="IO32" s="110"/>
      <c r="IP32" s="110"/>
      <c r="IQ32" s="110"/>
      <c r="IR32" s="110"/>
      <c r="IS32" s="110"/>
      <c r="IT32" s="110"/>
      <c r="IU32" s="110"/>
      <c r="IV32" s="110"/>
      <c r="IW32" s="110">
        <f t="shared" si="321"/>
        <v>0</v>
      </c>
      <c r="IX32" s="110">
        <f t="shared" si="321"/>
        <v>0</v>
      </c>
      <c r="IY32" s="110"/>
      <c r="IZ32" s="110"/>
      <c r="JA32" s="110"/>
      <c r="JB32" s="110"/>
      <c r="JC32" s="110"/>
      <c r="JD32" s="110"/>
      <c r="JE32" s="110"/>
      <c r="JF32" s="110"/>
      <c r="JG32" s="110">
        <v>0</v>
      </c>
      <c r="JH32" s="110">
        <v>0</v>
      </c>
      <c r="JI32" s="110"/>
      <c r="JJ32" s="110"/>
      <c r="JK32" s="110"/>
      <c r="JL32" s="110"/>
      <c r="JM32" s="110"/>
      <c r="JN32" s="110"/>
      <c r="JO32" s="110"/>
      <c r="JP32" s="110"/>
      <c r="JQ32" s="110"/>
      <c r="JR32" s="110"/>
      <c r="JS32" s="110"/>
      <c r="JT32" s="110"/>
      <c r="JU32" s="110"/>
      <c r="JV32" s="110">
        <v>303.8</v>
      </c>
      <c r="JW32" s="110">
        <v>303.8</v>
      </c>
      <c r="JX32" s="110"/>
      <c r="JY32" s="110"/>
      <c r="JZ32" s="110"/>
      <c r="KA32" s="110"/>
      <c r="KB32" s="110"/>
      <c r="KC32" s="110"/>
      <c r="KD32" s="110"/>
      <c r="KE32" s="110"/>
      <c r="KF32" s="110"/>
      <c r="KG32" s="110"/>
      <c r="KH32" s="110"/>
      <c r="KI32" s="110"/>
      <c r="KJ32" s="110"/>
      <c r="KK32" s="110"/>
      <c r="KL32" s="110"/>
      <c r="KM32" s="110"/>
      <c r="KN32" s="110"/>
      <c r="KO32" s="110"/>
      <c r="KP32" s="110"/>
      <c r="KQ32" s="110"/>
      <c r="KR32" s="110"/>
      <c r="KS32" s="110"/>
      <c r="KT32" s="110"/>
      <c r="KU32" s="110"/>
      <c r="KV32" s="110"/>
      <c r="KW32" s="110"/>
      <c r="KX32" s="110"/>
      <c r="KY32" s="110"/>
      <c r="KZ32" s="110"/>
      <c r="LA32" s="110"/>
      <c r="LB32" s="110"/>
      <c r="LC32" s="110"/>
      <c r="LD32" s="110"/>
      <c r="LE32" s="110"/>
      <c r="LF32" s="110"/>
      <c r="LG32" s="110"/>
      <c r="LH32" s="110"/>
      <c r="LI32" s="110"/>
      <c r="LJ32" s="110"/>
      <c r="LK32" s="110"/>
      <c r="LL32" s="110"/>
      <c r="LM32" s="110"/>
      <c r="LN32" s="110"/>
      <c r="LO32" s="110"/>
      <c r="LP32" s="110">
        <v>0</v>
      </c>
      <c r="LQ32" s="110">
        <v>0</v>
      </c>
      <c r="LR32" s="110"/>
      <c r="LS32" s="110"/>
      <c r="LT32" s="110"/>
      <c r="LU32" s="110"/>
      <c r="LV32" s="110"/>
      <c r="LW32" s="110"/>
      <c r="LX32" s="110"/>
      <c r="LY32" s="110"/>
      <c r="LZ32" s="110"/>
      <c r="MA32" s="110"/>
      <c r="MB32" s="110"/>
      <c r="MC32" s="110"/>
      <c r="MD32" s="110"/>
      <c r="ME32" s="110"/>
      <c r="MF32" s="4"/>
      <c r="MG32" s="5"/>
      <c r="MH32" s="37"/>
      <c r="MI32" s="37"/>
      <c r="MJ32" s="11"/>
      <c r="MK32" s="4"/>
      <c r="ML32" s="4"/>
      <c r="MM32" s="5"/>
      <c r="MN32" s="112"/>
      <c r="MO32" s="113"/>
      <c r="MP32" s="114"/>
      <c r="MQ32" s="113"/>
      <c r="MR32" s="115"/>
      <c r="MS32" s="40"/>
      <c r="MT32" s="40"/>
      <c r="MU32" s="40"/>
      <c r="MV32" s="10"/>
    </row>
    <row r="33" spans="1:360" ht="18.75" customHeight="1">
      <c r="A33" s="36" t="s">
        <v>197</v>
      </c>
      <c r="B33" s="110">
        <f t="shared" si="299"/>
        <v>284.2</v>
      </c>
      <c r="C33" s="110">
        <f t="shared" si="300"/>
        <v>284.2</v>
      </c>
      <c r="D33" s="110">
        <f t="shared" si="1"/>
        <v>100</v>
      </c>
      <c r="E33" s="110">
        <f t="shared" si="2"/>
        <v>0</v>
      </c>
      <c r="F33" s="110"/>
      <c r="G33" s="110"/>
      <c r="H33" s="110"/>
      <c r="I33" s="110"/>
      <c r="J33" s="110">
        <v>0</v>
      </c>
      <c r="K33" s="110">
        <v>0</v>
      </c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>
        <f>SUM(Z35:Z41)</f>
        <v>0</v>
      </c>
      <c r="AA33" s="110">
        <f>SUM(AA35:AA41)</f>
        <v>0</v>
      </c>
      <c r="AB33" s="110"/>
      <c r="AC33" s="110"/>
      <c r="AD33" s="110"/>
      <c r="AE33" s="110"/>
      <c r="AF33" s="110"/>
      <c r="AG33" s="110"/>
      <c r="AH33" s="110"/>
      <c r="AI33" s="110"/>
      <c r="AJ33" s="110">
        <v>0</v>
      </c>
      <c r="AK33" s="110">
        <v>0</v>
      </c>
      <c r="AL33" s="110"/>
      <c r="AM33" s="110"/>
      <c r="AN33" s="110"/>
      <c r="AO33" s="110"/>
      <c r="AP33" s="110"/>
      <c r="AQ33" s="110"/>
      <c r="AR33" s="110"/>
      <c r="AS33" s="110"/>
      <c r="AT33" s="110">
        <v>0</v>
      </c>
      <c r="AU33" s="110">
        <v>0</v>
      </c>
      <c r="AV33" s="110"/>
      <c r="AW33" s="110"/>
      <c r="AX33" s="110"/>
      <c r="AY33" s="110"/>
      <c r="AZ33" s="110"/>
      <c r="BA33" s="110"/>
      <c r="BB33" s="110"/>
      <c r="BC33" s="110"/>
      <c r="BD33" s="110">
        <f t="shared" si="302"/>
        <v>0</v>
      </c>
      <c r="BE33" s="110">
        <f t="shared" si="302"/>
        <v>0</v>
      </c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>
        <f t="shared" si="304"/>
        <v>0</v>
      </c>
      <c r="BX33" s="110">
        <f t="shared" si="304"/>
        <v>0</v>
      </c>
      <c r="BY33" s="110"/>
      <c r="BZ33" s="110"/>
      <c r="CA33" s="110"/>
      <c r="CB33" s="110"/>
      <c r="CC33" s="110"/>
      <c r="CD33" s="110"/>
      <c r="CE33" s="110"/>
      <c r="CF33" s="110">
        <f t="shared" si="305"/>
        <v>0</v>
      </c>
      <c r="CG33" s="110">
        <f t="shared" si="305"/>
        <v>0</v>
      </c>
      <c r="CH33" s="110"/>
      <c r="CI33" s="110"/>
      <c r="CJ33" s="110"/>
      <c r="CK33" s="110"/>
      <c r="CL33" s="110"/>
      <c r="CM33" s="110"/>
      <c r="CN33" s="110"/>
      <c r="CO33" s="110"/>
      <c r="CP33" s="110">
        <f t="shared" si="306"/>
        <v>0</v>
      </c>
      <c r="CQ33" s="110">
        <f t="shared" si="306"/>
        <v>0</v>
      </c>
      <c r="CR33" s="110"/>
      <c r="CS33" s="110"/>
      <c r="CT33" s="110"/>
      <c r="CU33" s="110"/>
      <c r="CV33" s="110"/>
      <c r="CW33" s="110"/>
      <c r="CX33" s="110"/>
      <c r="CY33" s="110"/>
      <c r="CZ33" s="110">
        <f t="shared" si="307"/>
        <v>0</v>
      </c>
      <c r="DA33" s="110">
        <f t="shared" si="307"/>
        <v>0</v>
      </c>
      <c r="DB33" s="110"/>
      <c r="DC33" s="110"/>
      <c r="DD33" s="110"/>
      <c r="DE33" s="110"/>
      <c r="DF33" s="110"/>
      <c r="DG33" s="110"/>
      <c r="DH33" s="110"/>
      <c r="DI33" s="110"/>
      <c r="DJ33" s="110">
        <f t="shared" si="308"/>
        <v>0</v>
      </c>
      <c r="DK33" s="110">
        <f t="shared" si="308"/>
        <v>0</v>
      </c>
      <c r="DL33" s="110"/>
      <c r="DM33" s="110"/>
      <c r="DN33" s="110"/>
      <c r="DO33" s="110"/>
      <c r="DP33" s="110"/>
      <c r="DQ33" s="110"/>
      <c r="DR33" s="110"/>
      <c r="DS33" s="110"/>
      <c r="DT33" s="110">
        <f t="shared" si="309"/>
        <v>0</v>
      </c>
      <c r="DU33" s="110">
        <f t="shared" si="309"/>
        <v>0</v>
      </c>
      <c r="DV33" s="110"/>
      <c r="DW33" s="110"/>
      <c r="DX33" s="110"/>
      <c r="DY33" s="110"/>
      <c r="DZ33" s="110"/>
      <c r="EA33" s="110"/>
      <c r="EB33" s="110"/>
      <c r="EC33" s="110"/>
      <c r="ED33" s="110">
        <f t="shared" si="310"/>
        <v>0</v>
      </c>
      <c r="EE33" s="110">
        <f t="shared" si="310"/>
        <v>0</v>
      </c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>
        <f t="shared" si="311"/>
        <v>0</v>
      </c>
      <c r="ER33" s="110">
        <f t="shared" si="311"/>
        <v>0</v>
      </c>
      <c r="ES33" s="110"/>
      <c r="ET33" s="110"/>
      <c r="EU33" s="110"/>
      <c r="EV33" s="110">
        <v>0</v>
      </c>
      <c r="EW33" s="110"/>
      <c r="EX33" s="110"/>
      <c r="EY33" s="110"/>
      <c r="EZ33" s="110"/>
      <c r="FA33" s="110">
        <f t="shared" si="312"/>
        <v>0</v>
      </c>
      <c r="FB33" s="110">
        <f t="shared" si="312"/>
        <v>0</v>
      </c>
      <c r="FC33" s="110"/>
      <c r="FD33" s="110"/>
      <c r="FE33" s="110"/>
      <c r="FF33" s="110"/>
      <c r="FG33" s="110"/>
      <c r="FH33" s="110"/>
      <c r="FI33" s="110"/>
      <c r="FJ33" s="156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>
        <f t="shared" si="313"/>
        <v>0</v>
      </c>
      <c r="FV33" s="110">
        <f t="shared" si="313"/>
        <v>0</v>
      </c>
      <c r="FW33" s="110"/>
      <c r="FX33" s="110"/>
      <c r="FY33" s="110"/>
      <c r="FZ33" s="110"/>
      <c r="GA33" s="110"/>
      <c r="GB33" s="110"/>
      <c r="GC33" s="110"/>
      <c r="GD33" s="110"/>
      <c r="GE33" s="110">
        <f t="shared" si="314"/>
        <v>0</v>
      </c>
      <c r="GF33" s="110">
        <f t="shared" si="314"/>
        <v>0</v>
      </c>
      <c r="GG33" s="110"/>
      <c r="GH33" s="110"/>
      <c r="GI33" s="110"/>
      <c r="GJ33" s="110"/>
      <c r="GK33" s="110"/>
      <c r="GL33" s="110"/>
      <c r="GM33" s="110"/>
      <c r="GN33" s="110"/>
      <c r="GO33" s="110">
        <f t="shared" si="315"/>
        <v>0</v>
      </c>
      <c r="GP33" s="110">
        <f t="shared" si="315"/>
        <v>0</v>
      </c>
      <c r="GQ33" s="110"/>
      <c r="GR33" s="110"/>
      <c r="GS33" s="110"/>
      <c r="GT33" s="110"/>
      <c r="GU33" s="110"/>
      <c r="GV33" s="110"/>
      <c r="GW33" s="110"/>
      <c r="GX33" s="110"/>
      <c r="GY33" s="110">
        <f t="shared" si="316"/>
        <v>0</v>
      </c>
      <c r="GZ33" s="110">
        <f t="shared" si="316"/>
        <v>0</v>
      </c>
      <c r="HA33" s="110"/>
      <c r="HB33" s="110"/>
      <c r="HC33" s="110"/>
      <c r="HD33" s="110"/>
      <c r="HE33" s="110"/>
      <c r="HF33" s="110"/>
      <c r="HG33" s="110"/>
      <c r="HH33" s="110"/>
      <c r="HI33" s="110">
        <f t="shared" si="317"/>
        <v>0</v>
      </c>
      <c r="HJ33" s="110">
        <f t="shared" si="317"/>
        <v>0</v>
      </c>
      <c r="HK33" s="110"/>
      <c r="HL33" s="110"/>
      <c r="HM33" s="110"/>
      <c r="HN33" s="110"/>
      <c r="HO33" s="110"/>
      <c r="HP33" s="110"/>
      <c r="HQ33" s="110"/>
      <c r="HR33" s="110"/>
      <c r="HS33" s="110">
        <f t="shared" si="318"/>
        <v>0</v>
      </c>
      <c r="HT33" s="110">
        <f t="shared" si="318"/>
        <v>0</v>
      </c>
      <c r="HU33" s="110"/>
      <c r="HV33" s="110"/>
      <c r="HW33" s="110"/>
      <c r="HX33" s="110"/>
      <c r="HY33" s="110"/>
      <c r="HZ33" s="110"/>
      <c r="IA33" s="110"/>
      <c r="IB33" s="110"/>
      <c r="IC33" s="110">
        <f t="shared" si="319"/>
        <v>0</v>
      </c>
      <c r="ID33" s="110">
        <f t="shared" si="319"/>
        <v>0</v>
      </c>
      <c r="IE33" s="110"/>
      <c r="IF33" s="110"/>
      <c r="IG33" s="110"/>
      <c r="IH33" s="110"/>
      <c r="II33" s="110"/>
      <c r="IJ33" s="110"/>
      <c r="IK33" s="110"/>
      <c r="IL33" s="110"/>
      <c r="IM33" s="110">
        <f t="shared" si="320"/>
        <v>0</v>
      </c>
      <c r="IN33" s="110">
        <f t="shared" si="320"/>
        <v>0</v>
      </c>
      <c r="IO33" s="110"/>
      <c r="IP33" s="110"/>
      <c r="IQ33" s="110"/>
      <c r="IR33" s="110"/>
      <c r="IS33" s="110"/>
      <c r="IT33" s="110"/>
      <c r="IU33" s="110"/>
      <c r="IV33" s="110"/>
      <c r="IW33" s="110">
        <f t="shared" si="321"/>
        <v>0</v>
      </c>
      <c r="IX33" s="110">
        <f t="shared" si="321"/>
        <v>0</v>
      </c>
      <c r="IY33" s="110"/>
      <c r="IZ33" s="110"/>
      <c r="JA33" s="110"/>
      <c r="JB33" s="110"/>
      <c r="JC33" s="110"/>
      <c r="JD33" s="110"/>
      <c r="JE33" s="110"/>
      <c r="JF33" s="110"/>
      <c r="JG33" s="110">
        <v>0</v>
      </c>
      <c r="JH33" s="110">
        <v>0</v>
      </c>
      <c r="JI33" s="110"/>
      <c r="JJ33" s="110"/>
      <c r="JK33" s="110"/>
      <c r="JL33" s="110"/>
      <c r="JM33" s="110"/>
      <c r="JN33" s="110"/>
      <c r="JO33" s="110"/>
      <c r="JP33" s="110"/>
      <c r="JQ33" s="110"/>
      <c r="JR33" s="110"/>
      <c r="JS33" s="110"/>
      <c r="JT33" s="110"/>
      <c r="JU33" s="110">
        <v>0</v>
      </c>
      <c r="JV33" s="110">
        <v>284.2</v>
      </c>
      <c r="JW33" s="110">
        <v>284.2</v>
      </c>
      <c r="JX33" s="110">
        <v>0</v>
      </c>
      <c r="JY33" s="110"/>
      <c r="JZ33" s="110"/>
      <c r="KA33" s="110">
        <v>0</v>
      </c>
      <c r="KB33" s="110"/>
      <c r="KC33" s="110"/>
      <c r="KD33" s="110">
        <v>0</v>
      </c>
      <c r="KE33" s="110"/>
      <c r="KF33" s="110"/>
      <c r="KG33" s="110">
        <v>0</v>
      </c>
      <c r="KH33" s="110"/>
      <c r="KI33" s="110"/>
      <c r="KJ33" s="110">
        <v>0</v>
      </c>
      <c r="KK33" s="110"/>
      <c r="KL33" s="110"/>
      <c r="KM33" s="110">
        <v>0</v>
      </c>
      <c r="KN33" s="110"/>
      <c r="KO33" s="110"/>
      <c r="KP33" s="110">
        <v>0</v>
      </c>
      <c r="KQ33" s="110"/>
      <c r="KR33" s="110"/>
      <c r="KS33" s="110">
        <v>0</v>
      </c>
      <c r="KT33" s="110"/>
      <c r="KU33" s="110"/>
      <c r="KV33" s="110">
        <v>0</v>
      </c>
      <c r="KW33" s="110"/>
      <c r="KX33" s="110"/>
      <c r="KY33" s="110">
        <v>0</v>
      </c>
      <c r="KZ33" s="110"/>
      <c r="LA33" s="110"/>
      <c r="LB33" s="110">
        <v>0</v>
      </c>
      <c r="LC33" s="110"/>
      <c r="LD33" s="110"/>
      <c r="LE33" s="110">
        <v>0</v>
      </c>
      <c r="LF33" s="110"/>
      <c r="LG33" s="110"/>
      <c r="LH33" s="110">
        <v>0</v>
      </c>
      <c r="LI33" s="110"/>
      <c r="LJ33" s="110"/>
      <c r="LK33" s="110">
        <v>0</v>
      </c>
      <c r="LL33" s="110"/>
      <c r="LM33" s="110"/>
      <c r="LN33" s="110">
        <v>0</v>
      </c>
      <c r="LO33" s="110"/>
      <c r="LP33" s="110">
        <v>0</v>
      </c>
      <c r="LQ33" s="110">
        <v>0</v>
      </c>
      <c r="LR33" s="110"/>
      <c r="LS33" s="110"/>
      <c r="LT33" s="110"/>
      <c r="LU33" s="110"/>
      <c r="LV33" s="110"/>
      <c r="LW33" s="110"/>
      <c r="LX33" s="110"/>
      <c r="LY33" s="110"/>
      <c r="LZ33" s="110"/>
      <c r="MA33" s="110">
        <v>0</v>
      </c>
      <c r="MB33" s="110"/>
      <c r="MC33" s="110"/>
      <c r="MD33" s="110">
        <v>0</v>
      </c>
      <c r="ME33" s="110"/>
      <c r="MF33" s="4"/>
      <c r="MG33" s="5">
        <v>0</v>
      </c>
      <c r="MH33" s="37"/>
      <c r="MI33" s="37"/>
      <c r="MJ33" s="11"/>
      <c r="MK33" s="4"/>
      <c r="ML33" s="4"/>
      <c r="MM33" s="5"/>
      <c r="MN33" s="112"/>
      <c r="MO33" s="113"/>
      <c r="MP33" s="114"/>
      <c r="MQ33" s="113"/>
      <c r="MR33" s="115"/>
      <c r="MS33" s="40"/>
      <c r="MT33" s="40"/>
      <c r="MU33" s="40"/>
      <c r="MV33" s="10"/>
    </row>
    <row r="34" spans="1:360">
      <c r="A34" s="36" t="s">
        <v>88</v>
      </c>
      <c r="B34" s="110">
        <f t="shared" si="299"/>
        <v>588.06062999999995</v>
      </c>
      <c r="C34" s="110">
        <f t="shared" si="300"/>
        <v>588.06062999999995</v>
      </c>
      <c r="D34" s="110">
        <f t="shared" si="1"/>
        <v>100</v>
      </c>
      <c r="E34" s="110">
        <f t="shared" si="2"/>
        <v>0</v>
      </c>
      <c r="F34" s="110"/>
      <c r="G34" s="110"/>
      <c r="H34" s="110"/>
      <c r="I34" s="110"/>
      <c r="J34" s="110">
        <v>0</v>
      </c>
      <c r="K34" s="110">
        <v>0</v>
      </c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>
        <f t="shared" ref="Z34:AA35" si="327">SUM(Z35:Z41)</f>
        <v>0</v>
      </c>
      <c r="AA34" s="110">
        <f t="shared" si="327"/>
        <v>0</v>
      </c>
      <c r="AB34" s="110"/>
      <c r="AC34" s="110"/>
      <c r="AD34" s="110"/>
      <c r="AE34" s="110"/>
      <c r="AF34" s="110"/>
      <c r="AG34" s="110"/>
      <c r="AH34" s="110"/>
      <c r="AI34" s="110"/>
      <c r="AJ34" s="110">
        <v>0</v>
      </c>
      <c r="AK34" s="110">
        <v>0</v>
      </c>
      <c r="AL34" s="110"/>
      <c r="AM34" s="110"/>
      <c r="AN34" s="110"/>
      <c r="AO34" s="110"/>
      <c r="AP34" s="110"/>
      <c r="AQ34" s="110"/>
      <c r="AR34" s="110"/>
      <c r="AS34" s="110"/>
      <c r="AT34" s="110">
        <v>0</v>
      </c>
      <c r="AU34" s="110">
        <v>0</v>
      </c>
      <c r="AV34" s="110"/>
      <c r="AW34" s="110"/>
      <c r="AX34" s="110"/>
      <c r="AY34" s="110"/>
      <c r="AZ34" s="110"/>
      <c r="BA34" s="110"/>
      <c r="BB34" s="110"/>
      <c r="BC34" s="110"/>
      <c r="BD34" s="110">
        <f t="shared" si="302"/>
        <v>0</v>
      </c>
      <c r="BE34" s="110">
        <f t="shared" si="302"/>
        <v>0</v>
      </c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>
        <f t="shared" si="304"/>
        <v>297.50146999999998</v>
      </c>
      <c r="BX34" s="110">
        <f t="shared" si="304"/>
        <v>297.50146999999998</v>
      </c>
      <c r="BY34" s="110"/>
      <c r="BZ34" s="110">
        <v>297.50146999999998</v>
      </c>
      <c r="CA34" s="110">
        <v>297.50146999999998</v>
      </c>
      <c r="CB34" s="110">
        <f>CA34/BZ34*100</f>
        <v>100</v>
      </c>
      <c r="CC34" s="110"/>
      <c r="CD34" s="110"/>
      <c r="CE34" s="110"/>
      <c r="CF34" s="110">
        <f t="shared" si="305"/>
        <v>0</v>
      </c>
      <c r="CG34" s="110">
        <f t="shared" si="305"/>
        <v>0</v>
      </c>
      <c r="CH34" s="110"/>
      <c r="CI34" s="110"/>
      <c r="CJ34" s="110"/>
      <c r="CK34" s="110"/>
      <c r="CL34" s="110"/>
      <c r="CM34" s="110"/>
      <c r="CN34" s="110"/>
      <c r="CO34" s="110"/>
      <c r="CP34" s="110">
        <f t="shared" si="306"/>
        <v>0</v>
      </c>
      <c r="CQ34" s="110">
        <f t="shared" si="306"/>
        <v>0</v>
      </c>
      <c r="CR34" s="110"/>
      <c r="CS34" s="110"/>
      <c r="CT34" s="110"/>
      <c r="CU34" s="110"/>
      <c r="CV34" s="110"/>
      <c r="CW34" s="110"/>
      <c r="CX34" s="110"/>
      <c r="CY34" s="110"/>
      <c r="CZ34" s="110">
        <f t="shared" si="307"/>
        <v>0</v>
      </c>
      <c r="DA34" s="110">
        <f t="shared" si="307"/>
        <v>0</v>
      </c>
      <c r="DB34" s="110"/>
      <c r="DC34" s="110"/>
      <c r="DD34" s="110"/>
      <c r="DE34" s="110"/>
      <c r="DF34" s="110"/>
      <c r="DG34" s="110"/>
      <c r="DH34" s="110"/>
      <c r="DI34" s="110"/>
      <c r="DJ34" s="110">
        <f t="shared" si="308"/>
        <v>0</v>
      </c>
      <c r="DK34" s="110">
        <f t="shared" si="308"/>
        <v>0</v>
      </c>
      <c r="DL34" s="110"/>
      <c r="DM34" s="110"/>
      <c r="DN34" s="110"/>
      <c r="DO34" s="110"/>
      <c r="DP34" s="110"/>
      <c r="DQ34" s="110"/>
      <c r="DR34" s="110"/>
      <c r="DS34" s="110"/>
      <c r="DT34" s="110">
        <f t="shared" si="309"/>
        <v>0</v>
      </c>
      <c r="DU34" s="110">
        <f t="shared" si="309"/>
        <v>0</v>
      </c>
      <c r="DV34" s="110"/>
      <c r="DW34" s="110"/>
      <c r="DX34" s="110"/>
      <c r="DY34" s="110"/>
      <c r="DZ34" s="110"/>
      <c r="EA34" s="110"/>
      <c r="EB34" s="110"/>
      <c r="EC34" s="110"/>
      <c r="ED34" s="110">
        <f t="shared" si="310"/>
        <v>0</v>
      </c>
      <c r="EE34" s="110">
        <f t="shared" si="310"/>
        <v>0</v>
      </c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>
        <f t="shared" si="311"/>
        <v>0</v>
      </c>
      <c r="ER34" s="110">
        <f t="shared" si="311"/>
        <v>0</v>
      </c>
      <c r="ES34" s="110"/>
      <c r="ET34" s="110"/>
      <c r="EU34" s="110"/>
      <c r="EV34" s="110"/>
      <c r="EW34" s="110"/>
      <c r="EX34" s="110"/>
      <c r="EY34" s="110"/>
      <c r="EZ34" s="110"/>
      <c r="FA34" s="110">
        <f t="shared" si="312"/>
        <v>0</v>
      </c>
      <c r="FB34" s="110">
        <f t="shared" si="312"/>
        <v>0</v>
      </c>
      <c r="FC34" s="110"/>
      <c r="FD34" s="110"/>
      <c r="FE34" s="110"/>
      <c r="FF34" s="110"/>
      <c r="FG34" s="110"/>
      <c r="FH34" s="110"/>
      <c r="FI34" s="110"/>
      <c r="FJ34" s="156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>
        <f t="shared" si="313"/>
        <v>0</v>
      </c>
      <c r="FV34" s="110">
        <f t="shared" si="313"/>
        <v>0</v>
      </c>
      <c r="FW34" s="110"/>
      <c r="FX34" s="110"/>
      <c r="FY34" s="110"/>
      <c r="FZ34" s="110"/>
      <c r="GA34" s="110"/>
      <c r="GB34" s="110"/>
      <c r="GC34" s="110"/>
      <c r="GD34" s="110"/>
      <c r="GE34" s="110">
        <f t="shared" si="314"/>
        <v>0</v>
      </c>
      <c r="GF34" s="110">
        <f t="shared" si="314"/>
        <v>0</v>
      </c>
      <c r="GG34" s="110"/>
      <c r="GH34" s="110"/>
      <c r="GI34" s="110"/>
      <c r="GJ34" s="110"/>
      <c r="GK34" s="110"/>
      <c r="GL34" s="110"/>
      <c r="GM34" s="110"/>
      <c r="GN34" s="110"/>
      <c r="GO34" s="110">
        <f t="shared" si="315"/>
        <v>0</v>
      </c>
      <c r="GP34" s="110">
        <f t="shared" si="315"/>
        <v>0</v>
      </c>
      <c r="GQ34" s="110"/>
      <c r="GR34" s="110"/>
      <c r="GS34" s="110"/>
      <c r="GT34" s="110"/>
      <c r="GU34" s="110"/>
      <c r="GV34" s="110"/>
      <c r="GW34" s="110"/>
      <c r="GX34" s="110"/>
      <c r="GY34" s="110">
        <f t="shared" si="316"/>
        <v>0</v>
      </c>
      <c r="GZ34" s="110">
        <f t="shared" si="316"/>
        <v>0</v>
      </c>
      <c r="HA34" s="110"/>
      <c r="HB34" s="110"/>
      <c r="HC34" s="110"/>
      <c r="HD34" s="110"/>
      <c r="HE34" s="110"/>
      <c r="HF34" s="110"/>
      <c r="HG34" s="110"/>
      <c r="HH34" s="110"/>
      <c r="HI34" s="110">
        <f t="shared" si="317"/>
        <v>0</v>
      </c>
      <c r="HJ34" s="110">
        <f t="shared" si="317"/>
        <v>0</v>
      </c>
      <c r="HK34" s="110"/>
      <c r="HL34" s="110"/>
      <c r="HM34" s="110"/>
      <c r="HN34" s="110"/>
      <c r="HO34" s="110"/>
      <c r="HP34" s="110"/>
      <c r="HQ34" s="110"/>
      <c r="HR34" s="110"/>
      <c r="HS34" s="110">
        <f t="shared" si="318"/>
        <v>0</v>
      </c>
      <c r="HT34" s="110">
        <f t="shared" si="318"/>
        <v>0</v>
      </c>
      <c r="HU34" s="110"/>
      <c r="HV34" s="110"/>
      <c r="HW34" s="110"/>
      <c r="HX34" s="110"/>
      <c r="HY34" s="110"/>
      <c r="HZ34" s="110"/>
      <c r="IA34" s="110"/>
      <c r="IB34" s="110"/>
      <c r="IC34" s="110">
        <f t="shared" si="319"/>
        <v>0</v>
      </c>
      <c r="ID34" s="110">
        <f t="shared" si="319"/>
        <v>0</v>
      </c>
      <c r="IE34" s="110"/>
      <c r="IF34" s="110"/>
      <c r="IG34" s="110"/>
      <c r="IH34" s="110"/>
      <c r="II34" s="110"/>
      <c r="IJ34" s="110"/>
      <c r="IK34" s="110"/>
      <c r="IL34" s="110"/>
      <c r="IM34" s="110">
        <f t="shared" si="320"/>
        <v>0</v>
      </c>
      <c r="IN34" s="110">
        <f t="shared" si="320"/>
        <v>0</v>
      </c>
      <c r="IO34" s="110"/>
      <c r="IP34" s="110"/>
      <c r="IQ34" s="110"/>
      <c r="IR34" s="110"/>
      <c r="IS34" s="110"/>
      <c r="IT34" s="110"/>
      <c r="IU34" s="110"/>
      <c r="IV34" s="110"/>
      <c r="IW34" s="110">
        <f t="shared" si="321"/>
        <v>0</v>
      </c>
      <c r="IX34" s="110">
        <f t="shared" si="321"/>
        <v>0</v>
      </c>
      <c r="IY34" s="110"/>
      <c r="IZ34" s="110"/>
      <c r="JA34" s="110"/>
      <c r="JB34" s="110"/>
      <c r="JC34" s="110"/>
      <c r="JD34" s="110"/>
      <c r="JE34" s="110"/>
      <c r="JF34" s="110"/>
      <c r="JG34" s="110">
        <v>0</v>
      </c>
      <c r="JH34" s="110">
        <v>0</v>
      </c>
      <c r="JI34" s="110"/>
      <c r="JJ34" s="110"/>
      <c r="JK34" s="110"/>
      <c r="JL34" s="110"/>
      <c r="JM34" s="110"/>
      <c r="JN34" s="110"/>
      <c r="JO34" s="110"/>
      <c r="JP34" s="110"/>
      <c r="JQ34" s="110"/>
      <c r="JR34" s="110"/>
      <c r="JS34" s="110">
        <v>6.3591600000000001</v>
      </c>
      <c r="JT34" s="110">
        <v>6.3591600000000001</v>
      </c>
      <c r="JU34" s="110"/>
      <c r="JV34" s="110">
        <v>284.2</v>
      </c>
      <c r="JW34" s="110">
        <v>284.2</v>
      </c>
      <c r="JX34" s="110"/>
      <c r="JY34" s="110"/>
      <c r="JZ34" s="110"/>
      <c r="KA34" s="110"/>
      <c r="KB34" s="110"/>
      <c r="KC34" s="110"/>
      <c r="KD34" s="110"/>
      <c r="KE34" s="110"/>
      <c r="KF34" s="110"/>
      <c r="KG34" s="110"/>
      <c r="KH34" s="110"/>
      <c r="KI34" s="110"/>
      <c r="KJ34" s="110"/>
      <c r="KK34" s="110"/>
      <c r="KL34" s="110"/>
      <c r="KM34" s="110"/>
      <c r="KN34" s="110"/>
      <c r="KO34" s="110"/>
      <c r="KP34" s="110"/>
      <c r="KQ34" s="110"/>
      <c r="KR34" s="110"/>
      <c r="KS34" s="110"/>
      <c r="KT34" s="110"/>
      <c r="KU34" s="110"/>
      <c r="KV34" s="110"/>
      <c r="KW34" s="110"/>
      <c r="KX34" s="110"/>
      <c r="KY34" s="110"/>
      <c r="KZ34" s="110"/>
      <c r="LA34" s="110"/>
      <c r="LB34" s="110"/>
      <c r="LC34" s="110"/>
      <c r="LD34" s="110"/>
      <c r="LE34" s="110"/>
      <c r="LF34" s="110"/>
      <c r="LG34" s="110"/>
      <c r="LH34" s="110"/>
      <c r="LI34" s="110"/>
      <c r="LJ34" s="110"/>
      <c r="LK34" s="110"/>
      <c r="LL34" s="110"/>
      <c r="LM34" s="110"/>
      <c r="LN34" s="110"/>
      <c r="LO34" s="110"/>
      <c r="LP34" s="110">
        <v>0</v>
      </c>
      <c r="LQ34" s="110">
        <v>0</v>
      </c>
      <c r="LR34" s="110"/>
      <c r="LS34" s="110"/>
      <c r="LT34" s="110"/>
      <c r="LU34" s="110"/>
      <c r="LV34" s="110"/>
      <c r="LW34" s="110"/>
      <c r="LX34" s="110"/>
      <c r="LY34" s="110"/>
      <c r="LZ34" s="110"/>
      <c r="MA34" s="110"/>
      <c r="MB34" s="110"/>
      <c r="MC34" s="110"/>
      <c r="MD34" s="110"/>
      <c r="ME34" s="110"/>
      <c r="MF34" s="4"/>
      <c r="MG34" s="5"/>
      <c r="MH34" s="37"/>
      <c r="MI34" s="37"/>
      <c r="MJ34" s="11"/>
      <c r="MK34" s="4"/>
      <c r="ML34" s="4"/>
      <c r="MM34" s="5"/>
      <c r="MN34" s="112"/>
      <c r="MO34" s="113"/>
      <c r="MP34" s="114"/>
      <c r="MQ34" s="113"/>
      <c r="MR34" s="115"/>
      <c r="MS34" s="40"/>
      <c r="MT34" s="40"/>
      <c r="MU34" s="40"/>
      <c r="MV34" s="10"/>
    </row>
    <row r="35" spans="1:360">
      <c r="A35" s="36" t="s">
        <v>57</v>
      </c>
      <c r="B35" s="110">
        <f t="shared" si="299"/>
        <v>284.2</v>
      </c>
      <c r="C35" s="110">
        <f t="shared" si="300"/>
        <v>284.2</v>
      </c>
      <c r="D35" s="110">
        <f t="shared" si="1"/>
        <v>100</v>
      </c>
      <c r="E35" s="110">
        <f t="shared" si="2"/>
        <v>0</v>
      </c>
      <c r="F35" s="110"/>
      <c r="G35" s="110"/>
      <c r="H35" s="110"/>
      <c r="I35" s="110"/>
      <c r="J35" s="110">
        <v>0</v>
      </c>
      <c r="K35" s="110">
        <v>0</v>
      </c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>
        <f t="shared" si="327"/>
        <v>0</v>
      </c>
      <c r="AA35" s="110">
        <f t="shared" si="327"/>
        <v>0</v>
      </c>
      <c r="AB35" s="110"/>
      <c r="AC35" s="110"/>
      <c r="AD35" s="110"/>
      <c r="AE35" s="110"/>
      <c r="AF35" s="110"/>
      <c r="AG35" s="110"/>
      <c r="AH35" s="110"/>
      <c r="AI35" s="110"/>
      <c r="AJ35" s="110">
        <v>0</v>
      </c>
      <c r="AK35" s="110">
        <v>0</v>
      </c>
      <c r="AL35" s="110"/>
      <c r="AM35" s="110"/>
      <c r="AN35" s="110"/>
      <c r="AO35" s="110"/>
      <c r="AP35" s="110"/>
      <c r="AQ35" s="110"/>
      <c r="AR35" s="110"/>
      <c r="AS35" s="110"/>
      <c r="AT35" s="110">
        <v>0</v>
      </c>
      <c r="AU35" s="110">
        <v>0</v>
      </c>
      <c r="AV35" s="110"/>
      <c r="AW35" s="110"/>
      <c r="AX35" s="110"/>
      <c r="AY35" s="110"/>
      <c r="AZ35" s="110"/>
      <c r="BA35" s="110"/>
      <c r="BB35" s="110"/>
      <c r="BC35" s="110"/>
      <c r="BD35" s="110">
        <f t="shared" si="302"/>
        <v>0</v>
      </c>
      <c r="BE35" s="110">
        <f t="shared" si="302"/>
        <v>0</v>
      </c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>
        <f t="shared" si="304"/>
        <v>0</v>
      </c>
      <c r="BX35" s="110">
        <f t="shared" si="304"/>
        <v>0</v>
      </c>
      <c r="BY35" s="110"/>
      <c r="BZ35" s="110"/>
      <c r="CA35" s="110"/>
      <c r="CB35" s="110"/>
      <c r="CC35" s="110"/>
      <c r="CD35" s="110"/>
      <c r="CE35" s="110"/>
      <c r="CF35" s="110">
        <f t="shared" si="305"/>
        <v>0</v>
      </c>
      <c r="CG35" s="110">
        <f t="shared" si="305"/>
        <v>0</v>
      </c>
      <c r="CH35" s="110"/>
      <c r="CI35" s="110"/>
      <c r="CJ35" s="110"/>
      <c r="CK35" s="110"/>
      <c r="CL35" s="110"/>
      <c r="CM35" s="110"/>
      <c r="CN35" s="110"/>
      <c r="CO35" s="110"/>
      <c r="CP35" s="110">
        <f t="shared" si="306"/>
        <v>0</v>
      </c>
      <c r="CQ35" s="110">
        <f t="shared" si="306"/>
        <v>0</v>
      </c>
      <c r="CR35" s="110"/>
      <c r="CS35" s="110"/>
      <c r="CT35" s="110"/>
      <c r="CU35" s="110"/>
      <c r="CV35" s="110"/>
      <c r="CW35" s="110"/>
      <c r="CX35" s="110"/>
      <c r="CY35" s="110"/>
      <c r="CZ35" s="110">
        <f t="shared" si="307"/>
        <v>0</v>
      </c>
      <c r="DA35" s="110">
        <f t="shared" si="307"/>
        <v>0</v>
      </c>
      <c r="DB35" s="110"/>
      <c r="DC35" s="110"/>
      <c r="DD35" s="110"/>
      <c r="DE35" s="110"/>
      <c r="DF35" s="110"/>
      <c r="DG35" s="110"/>
      <c r="DH35" s="110"/>
      <c r="DI35" s="110"/>
      <c r="DJ35" s="110">
        <f t="shared" si="308"/>
        <v>0</v>
      </c>
      <c r="DK35" s="110">
        <f t="shared" si="308"/>
        <v>0</v>
      </c>
      <c r="DL35" s="110"/>
      <c r="DM35" s="110"/>
      <c r="DN35" s="110"/>
      <c r="DO35" s="110"/>
      <c r="DP35" s="110"/>
      <c r="DQ35" s="110"/>
      <c r="DR35" s="110"/>
      <c r="DS35" s="110"/>
      <c r="DT35" s="110">
        <f t="shared" si="309"/>
        <v>0</v>
      </c>
      <c r="DU35" s="110">
        <f t="shared" si="309"/>
        <v>0</v>
      </c>
      <c r="DV35" s="110"/>
      <c r="DW35" s="110"/>
      <c r="DX35" s="110"/>
      <c r="DY35" s="110"/>
      <c r="DZ35" s="110"/>
      <c r="EA35" s="110"/>
      <c r="EB35" s="110"/>
      <c r="EC35" s="110"/>
      <c r="ED35" s="110">
        <f t="shared" si="310"/>
        <v>0</v>
      </c>
      <c r="EE35" s="110">
        <f t="shared" si="310"/>
        <v>0</v>
      </c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>
        <f t="shared" si="311"/>
        <v>0</v>
      </c>
      <c r="ER35" s="110">
        <f t="shared" si="311"/>
        <v>0</v>
      </c>
      <c r="ES35" s="110"/>
      <c r="ET35" s="110"/>
      <c r="EU35" s="110"/>
      <c r="EV35" s="110"/>
      <c r="EW35" s="110"/>
      <c r="EX35" s="110"/>
      <c r="EY35" s="110"/>
      <c r="EZ35" s="110"/>
      <c r="FA35" s="110">
        <f t="shared" si="312"/>
        <v>0</v>
      </c>
      <c r="FB35" s="110">
        <f t="shared" si="312"/>
        <v>0</v>
      </c>
      <c r="FC35" s="110"/>
      <c r="FD35" s="110"/>
      <c r="FE35" s="110"/>
      <c r="FF35" s="110"/>
      <c r="FG35" s="110"/>
      <c r="FH35" s="110"/>
      <c r="FI35" s="110"/>
      <c r="FJ35" s="156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>
        <f t="shared" si="313"/>
        <v>0</v>
      </c>
      <c r="FV35" s="110">
        <f t="shared" si="313"/>
        <v>0</v>
      </c>
      <c r="FW35" s="110"/>
      <c r="FX35" s="110"/>
      <c r="FY35" s="110"/>
      <c r="FZ35" s="110"/>
      <c r="GA35" s="110"/>
      <c r="GB35" s="110"/>
      <c r="GC35" s="110"/>
      <c r="GD35" s="110"/>
      <c r="GE35" s="110">
        <f t="shared" si="314"/>
        <v>0</v>
      </c>
      <c r="GF35" s="110">
        <f t="shared" si="314"/>
        <v>0</v>
      </c>
      <c r="GG35" s="110"/>
      <c r="GH35" s="110"/>
      <c r="GI35" s="110"/>
      <c r="GJ35" s="110"/>
      <c r="GK35" s="110"/>
      <c r="GL35" s="110"/>
      <c r="GM35" s="110"/>
      <c r="GN35" s="110"/>
      <c r="GO35" s="110">
        <f t="shared" si="315"/>
        <v>0</v>
      </c>
      <c r="GP35" s="110">
        <f t="shared" si="315"/>
        <v>0</v>
      </c>
      <c r="GQ35" s="110"/>
      <c r="GR35" s="110"/>
      <c r="GS35" s="110"/>
      <c r="GT35" s="110"/>
      <c r="GU35" s="110"/>
      <c r="GV35" s="110"/>
      <c r="GW35" s="110"/>
      <c r="GX35" s="110"/>
      <c r="GY35" s="110">
        <f t="shared" si="316"/>
        <v>0</v>
      </c>
      <c r="GZ35" s="110">
        <f t="shared" si="316"/>
        <v>0</v>
      </c>
      <c r="HA35" s="110"/>
      <c r="HB35" s="110"/>
      <c r="HC35" s="110"/>
      <c r="HD35" s="110"/>
      <c r="HE35" s="110"/>
      <c r="HF35" s="110"/>
      <c r="HG35" s="110"/>
      <c r="HH35" s="110"/>
      <c r="HI35" s="110">
        <f t="shared" si="317"/>
        <v>0</v>
      </c>
      <c r="HJ35" s="110">
        <f t="shared" si="317"/>
        <v>0</v>
      </c>
      <c r="HK35" s="110"/>
      <c r="HL35" s="110"/>
      <c r="HM35" s="110"/>
      <c r="HN35" s="110"/>
      <c r="HO35" s="110"/>
      <c r="HP35" s="110"/>
      <c r="HQ35" s="110"/>
      <c r="HR35" s="110"/>
      <c r="HS35" s="110">
        <f t="shared" si="318"/>
        <v>0</v>
      </c>
      <c r="HT35" s="110">
        <f t="shared" si="318"/>
        <v>0</v>
      </c>
      <c r="HU35" s="110"/>
      <c r="HV35" s="110"/>
      <c r="HW35" s="110"/>
      <c r="HX35" s="110"/>
      <c r="HY35" s="110"/>
      <c r="HZ35" s="110"/>
      <c r="IA35" s="110"/>
      <c r="IB35" s="110"/>
      <c r="IC35" s="110">
        <f t="shared" si="319"/>
        <v>0</v>
      </c>
      <c r="ID35" s="110">
        <f t="shared" si="319"/>
        <v>0</v>
      </c>
      <c r="IE35" s="110"/>
      <c r="IF35" s="110"/>
      <c r="IG35" s="110"/>
      <c r="IH35" s="110"/>
      <c r="II35" s="110"/>
      <c r="IJ35" s="110"/>
      <c r="IK35" s="110"/>
      <c r="IL35" s="110"/>
      <c r="IM35" s="110">
        <f t="shared" si="320"/>
        <v>0</v>
      </c>
      <c r="IN35" s="110">
        <f t="shared" si="320"/>
        <v>0</v>
      </c>
      <c r="IO35" s="110"/>
      <c r="IP35" s="110"/>
      <c r="IQ35" s="110"/>
      <c r="IR35" s="110"/>
      <c r="IS35" s="110"/>
      <c r="IT35" s="110"/>
      <c r="IU35" s="110"/>
      <c r="IV35" s="110"/>
      <c r="IW35" s="110">
        <f t="shared" si="321"/>
        <v>0</v>
      </c>
      <c r="IX35" s="110">
        <f t="shared" si="321"/>
        <v>0</v>
      </c>
      <c r="IY35" s="110"/>
      <c r="IZ35" s="110"/>
      <c r="JA35" s="110"/>
      <c r="JB35" s="110"/>
      <c r="JC35" s="110"/>
      <c r="JD35" s="110"/>
      <c r="JE35" s="110"/>
      <c r="JF35" s="110"/>
      <c r="JG35" s="110">
        <v>0</v>
      </c>
      <c r="JH35" s="110">
        <v>0</v>
      </c>
      <c r="JI35" s="110"/>
      <c r="JJ35" s="110"/>
      <c r="JK35" s="110"/>
      <c r="JL35" s="110"/>
      <c r="JM35" s="110"/>
      <c r="JN35" s="110"/>
      <c r="JO35" s="110"/>
      <c r="JP35" s="110"/>
      <c r="JQ35" s="110"/>
      <c r="JR35" s="110"/>
      <c r="JS35" s="110"/>
      <c r="JT35" s="110"/>
      <c r="JU35" s="110"/>
      <c r="JV35" s="110">
        <v>284.2</v>
      </c>
      <c r="JW35" s="110">
        <v>284.2</v>
      </c>
      <c r="JX35" s="110"/>
      <c r="JY35" s="110"/>
      <c r="JZ35" s="110"/>
      <c r="KA35" s="110"/>
      <c r="KB35" s="110"/>
      <c r="KC35" s="110"/>
      <c r="KD35" s="110"/>
      <c r="KE35" s="110"/>
      <c r="KF35" s="110"/>
      <c r="KG35" s="110"/>
      <c r="KH35" s="110"/>
      <c r="KI35" s="110"/>
      <c r="KJ35" s="110"/>
      <c r="KK35" s="110"/>
      <c r="KL35" s="110"/>
      <c r="KM35" s="110"/>
      <c r="KN35" s="110"/>
      <c r="KO35" s="110"/>
      <c r="KP35" s="110"/>
      <c r="KQ35" s="110"/>
      <c r="KR35" s="110"/>
      <c r="KS35" s="110"/>
      <c r="KT35" s="110"/>
      <c r="KU35" s="110"/>
      <c r="KV35" s="110"/>
      <c r="KW35" s="110"/>
      <c r="KX35" s="110"/>
      <c r="KY35" s="110"/>
      <c r="KZ35" s="110"/>
      <c r="LA35" s="110"/>
      <c r="LB35" s="110"/>
      <c r="LC35" s="110"/>
      <c r="LD35" s="110"/>
      <c r="LE35" s="110"/>
      <c r="LF35" s="110"/>
      <c r="LG35" s="110"/>
      <c r="LH35" s="110"/>
      <c r="LI35" s="110"/>
      <c r="LJ35" s="110"/>
      <c r="LK35" s="110"/>
      <c r="LL35" s="110"/>
      <c r="LM35" s="110"/>
      <c r="LN35" s="110"/>
      <c r="LO35" s="110"/>
      <c r="LP35" s="110">
        <v>0</v>
      </c>
      <c r="LQ35" s="110">
        <v>0</v>
      </c>
      <c r="LR35" s="110"/>
      <c r="LS35" s="110"/>
      <c r="LT35" s="110"/>
      <c r="LU35" s="110"/>
      <c r="LV35" s="110"/>
      <c r="LW35" s="110"/>
      <c r="LX35" s="110"/>
      <c r="LY35" s="110"/>
      <c r="LZ35" s="110"/>
      <c r="MA35" s="110"/>
      <c r="MB35" s="110"/>
      <c r="MC35" s="110"/>
      <c r="MD35" s="110"/>
      <c r="ME35" s="110"/>
      <c r="MF35" s="4"/>
      <c r="MG35" s="5"/>
      <c r="MH35" s="37"/>
      <c r="MI35" s="37"/>
      <c r="MJ35" s="11"/>
      <c r="MK35" s="4"/>
      <c r="ML35" s="4"/>
      <c r="MM35" s="5"/>
      <c r="MN35" s="112"/>
      <c r="MO35" s="113"/>
      <c r="MP35" s="114"/>
      <c r="MQ35" s="113"/>
      <c r="MR35" s="115"/>
      <c r="MS35" s="40"/>
      <c r="MT35" s="40"/>
      <c r="MU35" s="40"/>
      <c r="MV35" s="10"/>
    </row>
    <row r="36" spans="1:360" s="65" customFormat="1" ht="19.5" customHeight="1">
      <c r="A36" s="62" t="s">
        <v>144</v>
      </c>
      <c r="B36" s="155">
        <f>B38+B37</f>
        <v>335601.06896000006</v>
      </c>
      <c r="C36" s="155">
        <f>C38+C37</f>
        <v>335410.44557000004</v>
      </c>
      <c r="D36" s="155">
        <f t="shared" ref="D36:D57" si="328">C36/B36*100</f>
        <v>99.943199409170319</v>
      </c>
      <c r="E36" s="155">
        <f t="shared" si="2"/>
        <v>-5.8207660913467407E-11</v>
      </c>
      <c r="F36" s="155">
        <f>F37+F38</f>
        <v>12716.2</v>
      </c>
      <c r="G36" s="155">
        <f>G37+G38</f>
        <v>12716.2</v>
      </c>
      <c r="H36" s="155">
        <f>G36/F36*100</f>
        <v>100</v>
      </c>
      <c r="I36" s="155">
        <f>I37+I38</f>
        <v>1131.2667200000001</v>
      </c>
      <c r="J36" s="155">
        <f>J37+J38</f>
        <v>1131.2667200000001</v>
      </c>
      <c r="K36" s="155">
        <f>K37+K38</f>
        <v>1131.2667200000001</v>
      </c>
      <c r="L36" s="155">
        <f>K36/J36*100</f>
        <v>100</v>
      </c>
      <c r="M36" s="155">
        <f>M37+M38</f>
        <v>1119.9540500000001</v>
      </c>
      <c r="N36" s="155">
        <f>N37+N38</f>
        <v>1119.9540500000001</v>
      </c>
      <c r="O36" s="155">
        <f>N36/M36*100</f>
        <v>100</v>
      </c>
      <c r="P36" s="155">
        <f>P37+P38</f>
        <v>11.312670000000001</v>
      </c>
      <c r="Q36" s="155">
        <f>Q37+Q38</f>
        <v>11.312670000000001</v>
      </c>
      <c r="R36" s="155">
        <f>Q36/P36*100</f>
        <v>100</v>
      </c>
      <c r="S36" s="155">
        <f>S37+S38</f>
        <v>1342.6</v>
      </c>
      <c r="T36" s="155">
        <f>T37+T38</f>
        <v>1342.6</v>
      </c>
      <c r="U36" s="155">
        <f>T36/S36*100</f>
        <v>100</v>
      </c>
      <c r="V36" s="155">
        <f>V37+V38</f>
        <v>0</v>
      </c>
      <c r="W36" s="155">
        <f>W37+W38</f>
        <v>0</v>
      </c>
      <c r="X36" s="155" t="e">
        <f>W36/V36*100</f>
        <v>#DIV/0!</v>
      </c>
      <c r="Y36" s="155">
        <f>Y37+Y38</f>
        <v>0</v>
      </c>
      <c r="Z36" s="155">
        <f>Z37+Z38</f>
        <v>0</v>
      </c>
      <c r="AA36" s="155">
        <f>AA37+AA38</f>
        <v>0</v>
      </c>
      <c r="AB36" s="155" t="e">
        <f>AA36/Z36*100</f>
        <v>#DIV/0!</v>
      </c>
      <c r="AC36" s="155">
        <f>AC37+AC38</f>
        <v>0</v>
      </c>
      <c r="AD36" s="155">
        <f>AD37+AD38</f>
        <v>0</v>
      </c>
      <c r="AE36" s="155" t="e">
        <f>AD36/AC36*100</f>
        <v>#DIV/0!</v>
      </c>
      <c r="AF36" s="155">
        <f>AF37+AF38</f>
        <v>0</v>
      </c>
      <c r="AG36" s="155">
        <f>AG37+AG38</f>
        <v>0</v>
      </c>
      <c r="AH36" s="155" t="e">
        <f>AG36/AF36*100</f>
        <v>#DIV/0!</v>
      </c>
      <c r="AI36" s="155">
        <f>AI37+AI38</f>
        <v>0</v>
      </c>
      <c r="AJ36" s="155">
        <f>AJ37+AJ38</f>
        <v>0</v>
      </c>
      <c r="AK36" s="155">
        <f>AK37+AK38</f>
        <v>0</v>
      </c>
      <c r="AL36" s="155"/>
      <c r="AM36" s="155">
        <f>AM37+AM38</f>
        <v>0</v>
      </c>
      <c r="AN36" s="155">
        <f>AN37+AN38</f>
        <v>0</v>
      </c>
      <c r="AO36" s="155"/>
      <c r="AP36" s="155">
        <f>AP37+AP38</f>
        <v>0</v>
      </c>
      <c r="AQ36" s="155">
        <f>AQ37+AQ38</f>
        <v>0</v>
      </c>
      <c r="AR36" s="155"/>
      <c r="AS36" s="155">
        <f>AS37+AS38</f>
        <v>4390.2526699999999</v>
      </c>
      <c r="AT36" s="155">
        <f>AT37+AT38</f>
        <v>4390.2526699999999</v>
      </c>
      <c r="AU36" s="155">
        <f>AU37+AU38</f>
        <v>4390.2526699999999</v>
      </c>
      <c r="AV36" s="155"/>
      <c r="AW36" s="155">
        <f>AW37+AW38</f>
        <v>4302.4476199999999</v>
      </c>
      <c r="AX36" s="155">
        <f>AX37+AX38</f>
        <v>4302.4476199999999</v>
      </c>
      <c r="AY36" s="155">
        <f>AX36/AW36*100</f>
        <v>100</v>
      </c>
      <c r="AZ36" s="155">
        <f>AZ37+AZ38</f>
        <v>87.805049999999994</v>
      </c>
      <c r="BA36" s="155">
        <f>BA37+BA38</f>
        <v>87.805049999999994</v>
      </c>
      <c r="BB36" s="155">
        <f>BA36/AZ36*100</f>
        <v>100</v>
      </c>
      <c r="BC36" s="155">
        <f>BC37+BC38</f>
        <v>1225.1622400000001</v>
      </c>
      <c r="BD36" s="155">
        <f>BD37+BD38</f>
        <v>1225.1622400000001</v>
      </c>
      <c r="BE36" s="155">
        <f>BE37+BE38</f>
        <v>1225.1622400000001</v>
      </c>
      <c r="BF36" s="155"/>
      <c r="BG36" s="155">
        <f>BG37+BG38</f>
        <v>1200.6589899999999</v>
      </c>
      <c r="BH36" s="155">
        <f>BH37+BH38</f>
        <v>1200.6589899999999</v>
      </c>
      <c r="BI36" s="155">
        <f>BH36/BG36*100</f>
        <v>100</v>
      </c>
      <c r="BJ36" s="155">
        <f>BJ37+BJ38</f>
        <v>24.503250000000001</v>
      </c>
      <c r="BK36" s="155">
        <f>BK37+BK38</f>
        <v>24.503250000000001</v>
      </c>
      <c r="BL36" s="155">
        <f>BK36/BJ36*100</f>
        <v>100</v>
      </c>
      <c r="BM36" s="155">
        <f>BM37+BM38</f>
        <v>11844.836450000001</v>
      </c>
      <c r="BN36" s="155">
        <f>BN37+BN38</f>
        <v>11844.836450000001</v>
      </c>
      <c r="BO36" s="155">
        <f>BO37+BO38</f>
        <v>11844.836450000001</v>
      </c>
      <c r="BP36" s="155">
        <f>BO36/BN36*100</f>
        <v>100</v>
      </c>
      <c r="BQ36" s="155">
        <f>BQ37+BQ38</f>
        <v>11607.939709999999</v>
      </c>
      <c r="BR36" s="155">
        <f>BR37+BR38</f>
        <v>11607.939709999999</v>
      </c>
      <c r="BS36" s="155">
        <f>BR36/BQ36*100</f>
        <v>100</v>
      </c>
      <c r="BT36" s="155">
        <f>BT37+BT38</f>
        <v>236.89673999999999</v>
      </c>
      <c r="BU36" s="155">
        <f>BU37+BU38</f>
        <v>236.89673999999999</v>
      </c>
      <c r="BV36" s="155">
        <f>BU36/BT36*100</f>
        <v>100</v>
      </c>
      <c r="BW36" s="155">
        <f>BW37+BW38</f>
        <v>3434.0479399999995</v>
      </c>
      <c r="BX36" s="155">
        <f>BX37+BX38</f>
        <v>3434.0479399999999</v>
      </c>
      <c r="BY36" s="155">
        <f>BX36/BW36*100</f>
        <v>100.00000000000003</v>
      </c>
      <c r="BZ36" s="155">
        <f>BZ37+BZ38</f>
        <v>3434.0479399999995</v>
      </c>
      <c r="CA36" s="155">
        <f>CA37+CA38</f>
        <v>3434.0479399999999</v>
      </c>
      <c r="CB36" s="155">
        <f>CA36/BZ36*100</f>
        <v>100.00000000000003</v>
      </c>
      <c r="CC36" s="155">
        <f>CC37+CC38</f>
        <v>0</v>
      </c>
      <c r="CD36" s="155">
        <f>CD37+CD38</f>
        <v>0</v>
      </c>
      <c r="CE36" s="155"/>
      <c r="CF36" s="155">
        <f>CF37+CF38</f>
        <v>51715.131999999998</v>
      </c>
      <c r="CG36" s="155">
        <f>CG37+CG38</f>
        <v>51677.796999999999</v>
      </c>
      <c r="CH36" s="155"/>
      <c r="CI36" s="155">
        <f>CI37+CI38</f>
        <v>50680.829359999996</v>
      </c>
      <c r="CJ36" s="155">
        <f>CJ37+CJ38</f>
        <v>50644.24106</v>
      </c>
      <c r="CK36" s="155">
        <f>CJ36/CI36*100</f>
        <v>99.927806430040647</v>
      </c>
      <c r="CL36" s="155">
        <f>CL37+CL38</f>
        <v>1034.3026400000001</v>
      </c>
      <c r="CM36" s="155">
        <f>CM37+CM38</f>
        <v>1033.55594</v>
      </c>
      <c r="CN36" s="155">
        <f>CM36/CL36*100</f>
        <v>99.927806430040619</v>
      </c>
      <c r="CO36" s="155">
        <f>CO37+CO38</f>
        <v>0</v>
      </c>
      <c r="CP36" s="155">
        <f>CP37+CP38</f>
        <v>0</v>
      </c>
      <c r="CQ36" s="155">
        <f>CQ37+CQ38</f>
        <v>0</v>
      </c>
      <c r="CR36" s="155"/>
      <c r="CS36" s="155">
        <f>CS37+CS38</f>
        <v>0</v>
      </c>
      <c r="CT36" s="155">
        <f>CT37+CT38</f>
        <v>0</v>
      </c>
      <c r="CU36" s="155"/>
      <c r="CV36" s="155">
        <f>CV37+CV38</f>
        <v>0</v>
      </c>
      <c r="CW36" s="155">
        <f>CW37+CW38</f>
        <v>0</v>
      </c>
      <c r="CX36" s="155"/>
      <c r="CY36" s="155">
        <f>CY37+CY38</f>
        <v>76052.060129999998</v>
      </c>
      <c r="CZ36" s="155">
        <f>CZ37+CZ38</f>
        <v>76052.060129999998</v>
      </c>
      <c r="DA36" s="155">
        <f>DA37+DA38</f>
        <v>76052.060129999998</v>
      </c>
      <c r="DB36" s="155"/>
      <c r="DC36" s="155">
        <f>DC37+DC38</f>
        <v>74530.899999999994</v>
      </c>
      <c r="DD36" s="155">
        <f>DD37+DD38</f>
        <v>74530.899999999994</v>
      </c>
      <c r="DE36" s="155">
        <f>DD36/DC36*100</f>
        <v>100</v>
      </c>
      <c r="DF36" s="155">
        <f>SUM(DF37:DF45)</f>
        <v>1521.16013</v>
      </c>
      <c r="DG36" s="155">
        <f>SUM(DG37:DG45)</f>
        <v>1521.16013</v>
      </c>
      <c r="DH36" s="155">
        <f>DG36/DF36*100</f>
        <v>100</v>
      </c>
      <c r="DI36" s="155">
        <f>DI37+DI38</f>
        <v>0</v>
      </c>
      <c r="DJ36" s="155">
        <f>DJ37+DJ38</f>
        <v>0</v>
      </c>
      <c r="DK36" s="155">
        <f>DK37+DK38</f>
        <v>0</v>
      </c>
      <c r="DL36" s="155" t="e">
        <f>DK36/DJ36*100</f>
        <v>#DIV/0!</v>
      </c>
      <c r="DM36" s="155">
        <f>DM37+DM38</f>
        <v>0</v>
      </c>
      <c r="DN36" s="155">
        <f>DN37+DN38</f>
        <v>0</v>
      </c>
      <c r="DO36" s="155" t="e">
        <f>DN36/DM36*100</f>
        <v>#DIV/0!</v>
      </c>
      <c r="DP36" s="155">
        <f>DP37+DP38</f>
        <v>0</v>
      </c>
      <c r="DQ36" s="155">
        <f>DQ37+DQ38</f>
        <v>0</v>
      </c>
      <c r="DR36" s="155" t="e">
        <f>DQ36/DP36*100</f>
        <v>#DIV/0!</v>
      </c>
      <c r="DS36" s="155">
        <f>DS37+DS38</f>
        <v>0</v>
      </c>
      <c r="DT36" s="155">
        <f>DT37+DT38</f>
        <v>0</v>
      </c>
      <c r="DU36" s="155">
        <f>DU37+DU38</f>
        <v>0</v>
      </c>
      <c r="DV36" s="155"/>
      <c r="DW36" s="155">
        <f>DW37+DW38</f>
        <v>0</v>
      </c>
      <c r="DX36" s="155">
        <f>DX37+DX38</f>
        <v>0</v>
      </c>
      <c r="DY36" s="155"/>
      <c r="DZ36" s="155">
        <f>DZ37+DZ38</f>
        <v>0</v>
      </c>
      <c r="EA36" s="155">
        <f>EA37+EA38</f>
        <v>0</v>
      </c>
      <c r="EB36" s="155"/>
      <c r="EC36" s="155">
        <f>EC37+EC38</f>
        <v>0</v>
      </c>
      <c r="ED36" s="155">
        <f>ED37+ED38</f>
        <v>0</v>
      </c>
      <c r="EE36" s="155">
        <f>EE37+EE38</f>
        <v>0</v>
      </c>
      <c r="EF36" s="155"/>
      <c r="EG36" s="155">
        <f>EG37+EG38</f>
        <v>0</v>
      </c>
      <c r="EH36" s="155">
        <f>EH37+EH38</f>
        <v>0</v>
      </c>
      <c r="EI36" s="155"/>
      <c r="EJ36" s="155">
        <f>EJ37+EJ38</f>
        <v>0</v>
      </c>
      <c r="EK36" s="155">
        <f>EK37+EK38</f>
        <v>0</v>
      </c>
      <c r="EL36" s="155"/>
      <c r="EM36" s="155">
        <f>EM37+EM38</f>
        <v>0</v>
      </c>
      <c r="EN36" s="155">
        <f>EN37+EN38</f>
        <v>0</v>
      </c>
      <c r="EO36" s="155"/>
      <c r="EP36" s="155">
        <f>EP37+EP38</f>
        <v>34090.139090000004</v>
      </c>
      <c r="EQ36" s="155">
        <f>EQ37+EQ38</f>
        <v>34090.139090000004</v>
      </c>
      <c r="ER36" s="155">
        <f>ER37+ER38</f>
        <v>33936.850700000003</v>
      </c>
      <c r="ES36" s="155">
        <f>ER36/EQ36*100</f>
        <v>99.550343899755561</v>
      </c>
      <c r="ET36" s="155">
        <f>ET37+ET38</f>
        <v>34090.139090000004</v>
      </c>
      <c r="EU36" s="155">
        <f>EU37+EU38</f>
        <v>33936.850700000003</v>
      </c>
      <c r="EV36" s="155">
        <f>EU36/ET36*100</f>
        <v>99.550343899755561</v>
      </c>
      <c r="EW36" s="155">
        <f>EW37+EW38</f>
        <v>0</v>
      </c>
      <c r="EX36" s="155">
        <f>EX37+EX38</f>
        <v>0</v>
      </c>
      <c r="EY36" s="155"/>
      <c r="EZ36" s="155">
        <f>EZ37+EZ38</f>
        <v>0</v>
      </c>
      <c r="FA36" s="155">
        <f>FA37+FA38</f>
        <v>0</v>
      </c>
      <c r="FB36" s="155">
        <f>FB37+FB38</f>
        <v>0</v>
      </c>
      <c r="FC36" s="155"/>
      <c r="FD36" s="155">
        <f>FD37+FD38</f>
        <v>0</v>
      </c>
      <c r="FE36" s="155">
        <f>FE37+FE38</f>
        <v>0</v>
      </c>
      <c r="FF36" s="155"/>
      <c r="FG36" s="155">
        <f>FG37+FG38</f>
        <v>0</v>
      </c>
      <c r="FH36" s="155">
        <f>FH37+FH38</f>
        <v>0</v>
      </c>
      <c r="FI36" s="155"/>
      <c r="FJ36" s="155">
        <f>FJ37+FJ38</f>
        <v>192.52767</v>
      </c>
      <c r="FK36" s="155">
        <f>FK37+FK38</f>
        <v>192.52767</v>
      </c>
      <c r="FL36" s="155">
        <f>FL37+FL38</f>
        <v>192.52767</v>
      </c>
      <c r="FM36" s="155">
        <f>SUM(FL36/FK36*100)</f>
        <v>100</v>
      </c>
      <c r="FN36" s="155">
        <f>FN37+FN38</f>
        <v>190.60239000000001</v>
      </c>
      <c r="FO36" s="155">
        <f>FO37+FO38</f>
        <v>190.60239000000001</v>
      </c>
      <c r="FP36" s="155">
        <f>SUM(FO36/FN36*100)</f>
        <v>100</v>
      </c>
      <c r="FQ36" s="155">
        <f>FQ37+FQ38</f>
        <v>1.9252800000000001</v>
      </c>
      <c r="FR36" s="155">
        <f>FR37+FR38</f>
        <v>1.9252800000000001</v>
      </c>
      <c r="FS36" s="155">
        <f>SUM(FR36/FQ36*100)</f>
        <v>100</v>
      </c>
      <c r="FT36" s="155">
        <f>FT37+FT38</f>
        <v>0</v>
      </c>
      <c r="FU36" s="155">
        <f>FU37+FU38</f>
        <v>0</v>
      </c>
      <c r="FV36" s="155">
        <f>FV37+FV38</f>
        <v>0</v>
      </c>
      <c r="FW36" s="155"/>
      <c r="FX36" s="155">
        <f>FX37+FX38</f>
        <v>0</v>
      </c>
      <c r="FY36" s="155">
        <f>FY37+FY38</f>
        <v>0</v>
      </c>
      <c r="FZ36" s="155" t="e">
        <f>SUM(FY36/FX36*100)</f>
        <v>#DIV/0!</v>
      </c>
      <c r="GA36" s="155">
        <f>GA37+GA38</f>
        <v>0</v>
      </c>
      <c r="GB36" s="155">
        <f>GB37+GB38</f>
        <v>0</v>
      </c>
      <c r="GC36" s="155" t="e">
        <f>SUM(GB36/GA36*100)</f>
        <v>#DIV/0!</v>
      </c>
      <c r="GD36" s="155">
        <f>GD37+GD38</f>
        <v>0</v>
      </c>
      <c r="GE36" s="155">
        <f>GE37+GE38</f>
        <v>0</v>
      </c>
      <c r="GF36" s="155">
        <f>GF37+GF38</f>
        <v>0</v>
      </c>
      <c r="GG36" s="155"/>
      <c r="GH36" s="155">
        <f>GH37+GH38</f>
        <v>0</v>
      </c>
      <c r="GI36" s="155">
        <f>GI37+GI38</f>
        <v>0</v>
      </c>
      <c r="GJ36" s="155" t="e">
        <f>SUM(GI36/GH36*100)</f>
        <v>#DIV/0!</v>
      </c>
      <c r="GK36" s="155">
        <f>GK37+GK38</f>
        <v>0</v>
      </c>
      <c r="GL36" s="155">
        <f>GL37+GL38</f>
        <v>0</v>
      </c>
      <c r="GM36" s="155" t="e">
        <f>SUM(GL36/GK36*100)</f>
        <v>#DIV/0!</v>
      </c>
      <c r="GN36" s="155">
        <f>GN37+GN38</f>
        <v>23515.481159999999</v>
      </c>
      <c r="GO36" s="155">
        <f>GO37+GO38</f>
        <v>23515.481159999999</v>
      </c>
      <c r="GP36" s="155">
        <f>GP37+GP38</f>
        <v>23515.481159999999</v>
      </c>
      <c r="GQ36" s="155">
        <f>GP36/GN36*100</f>
        <v>100</v>
      </c>
      <c r="GR36" s="155">
        <f>GR37+GR38</f>
        <v>23280.326349999999</v>
      </c>
      <c r="GS36" s="155">
        <f>GS37+GS38</f>
        <v>23280.326349999999</v>
      </c>
      <c r="GT36" s="155">
        <f>SUM(GS36/GR36*100)</f>
        <v>100</v>
      </c>
      <c r="GU36" s="155">
        <f>GU37+GU38</f>
        <v>235.15481</v>
      </c>
      <c r="GV36" s="155">
        <f>GV37+GV38</f>
        <v>235.15481</v>
      </c>
      <c r="GW36" s="155">
        <f>SUM(GV36/GU36*100)</f>
        <v>100</v>
      </c>
      <c r="GX36" s="155">
        <f>GX37+GX38</f>
        <v>0</v>
      </c>
      <c r="GY36" s="155">
        <f>GY37+GY38</f>
        <v>0</v>
      </c>
      <c r="GZ36" s="155">
        <f>GZ37+GZ38</f>
        <v>0</v>
      </c>
      <c r="HA36" s="155"/>
      <c r="HB36" s="155">
        <f>HB37+HB38</f>
        <v>0</v>
      </c>
      <c r="HC36" s="155">
        <f>HC37+HC38</f>
        <v>0</v>
      </c>
      <c r="HD36" s="155" t="e">
        <f>SUM(HC36/HB36*100)</f>
        <v>#DIV/0!</v>
      </c>
      <c r="HE36" s="155">
        <f>HE37+HE38</f>
        <v>0</v>
      </c>
      <c r="HF36" s="155">
        <f>HF37+HF38</f>
        <v>0</v>
      </c>
      <c r="HG36" s="155" t="e">
        <f>SUM(HF36/HE36*100)</f>
        <v>#DIV/0!</v>
      </c>
      <c r="HH36" s="155">
        <f>HH37+HH38</f>
        <v>0</v>
      </c>
      <c r="HI36" s="155">
        <f>HI37+HI38</f>
        <v>0</v>
      </c>
      <c r="HJ36" s="155">
        <f>HJ37+HJ38</f>
        <v>0</v>
      </c>
      <c r="HK36" s="155"/>
      <c r="HL36" s="155">
        <f>HL37+HL38</f>
        <v>0</v>
      </c>
      <c r="HM36" s="155">
        <f>HM37+HM38</f>
        <v>0</v>
      </c>
      <c r="HN36" s="155" t="e">
        <f>SUM(HM36/HL36*100)</f>
        <v>#DIV/0!</v>
      </c>
      <c r="HO36" s="155">
        <f>HO37+HO38</f>
        <v>0</v>
      </c>
      <c r="HP36" s="155">
        <f>HP37+HP38</f>
        <v>0</v>
      </c>
      <c r="HQ36" s="155" t="e">
        <f>SUM(HP36/HO36*100)</f>
        <v>#DIV/0!</v>
      </c>
      <c r="HR36" s="155">
        <f>HR37+HR38</f>
        <v>0</v>
      </c>
      <c r="HS36" s="155">
        <f>HS37+HS38</f>
        <v>0</v>
      </c>
      <c r="HT36" s="155">
        <f>HT37+HT38</f>
        <v>0</v>
      </c>
      <c r="HU36" s="155"/>
      <c r="HV36" s="155">
        <f>HV37+HV38</f>
        <v>0</v>
      </c>
      <c r="HW36" s="155">
        <f>HW37+HW38</f>
        <v>0</v>
      </c>
      <c r="HX36" s="155" t="e">
        <f>SUM(HW36/HV36*100)</f>
        <v>#DIV/0!</v>
      </c>
      <c r="HY36" s="155">
        <f>HY37+HY38</f>
        <v>0</v>
      </c>
      <c r="HZ36" s="155">
        <f>HZ37+HZ38</f>
        <v>0</v>
      </c>
      <c r="IA36" s="155" t="e">
        <f>SUM(HZ36/HY36*100)</f>
        <v>#DIV/0!</v>
      </c>
      <c r="IB36" s="155">
        <f>IB37+IB38</f>
        <v>1160.6122399999999</v>
      </c>
      <c r="IC36" s="155">
        <f>IC37+IC38</f>
        <v>1160.6122400000002</v>
      </c>
      <c r="ID36" s="155">
        <f>ID37+ID38</f>
        <v>1160.6122400000002</v>
      </c>
      <c r="IE36" s="155">
        <f t="shared" ref="IE36:IE37" si="329">ID36/IC36*100</f>
        <v>100</v>
      </c>
      <c r="IF36" s="155">
        <f>IF37+IF38</f>
        <v>1137.4000000000001</v>
      </c>
      <c r="IG36" s="155">
        <f>IG37+IG38</f>
        <v>1137.4000000000001</v>
      </c>
      <c r="IH36" s="155">
        <f>SUM(IG36/IF36*100)</f>
        <v>100</v>
      </c>
      <c r="II36" s="155">
        <f>II37+II38</f>
        <v>23.212240000000001</v>
      </c>
      <c r="IJ36" s="155">
        <f>IJ37+IJ38</f>
        <v>23.212240000000001</v>
      </c>
      <c r="IK36" s="155">
        <f>SUM(IJ36/II36*100)</f>
        <v>100</v>
      </c>
      <c r="IL36" s="155">
        <f>IL37+IL38</f>
        <v>163.26531</v>
      </c>
      <c r="IM36" s="155">
        <f>IM37+IM38</f>
        <v>163.26531</v>
      </c>
      <c r="IN36" s="155">
        <f>IN37+IN38</f>
        <v>163.26531</v>
      </c>
      <c r="IO36" s="155">
        <f t="shared" ref="IO36:IO37" si="330">IN36/IM36*100</f>
        <v>100</v>
      </c>
      <c r="IP36" s="155">
        <f>IP37+IP38</f>
        <v>160</v>
      </c>
      <c r="IQ36" s="155">
        <f>IQ37+IQ38</f>
        <v>160</v>
      </c>
      <c r="IR36" s="155">
        <f>SUM(IQ36/IP36*100)</f>
        <v>100</v>
      </c>
      <c r="IS36" s="155">
        <f>IS37+IS38</f>
        <v>3.2653099999999999</v>
      </c>
      <c r="IT36" s="155">
        <f>IT37+IT38</f>
        <v>3.2653099999999999</v>
      </c>
      <c r="IU36" s="155">
        <f>SUM(IT36/IS36*100)</f>
        <v>100</v>
      </c>
      <c r="IV36" s="155">
        <f>IV37+IV38</f>
        <v>3196.8740699999998</v>
      </c>
      <c r="IW36" s="155">
        <f>IW37+IW38</f>
        <v>3196.8740699999998</v>
      </c>
      <c r="IX36" s="155">
        <f>IX37+IX38</f>
        <v>3196.8740699999998</v>
      </c>
      <c r="IY36" s="155">
        <f t="shared" ref="IY36:IY37" si="331">IX36/IW36*100</f>
        <v>100</v>
      </c>
      <c r="IZ36" s="155">
        <f>IZ37+IZ38</f>
        <v>3132.9365899999998</v>
      </c>
      <c r="JA36" s="155">
        <f>JA37+JA38</f>
        <v>3132.9365899999998</v>
      </c>
      <c r="JB36" s="155">
        <f>SUM(JA36/IZ36*100)</f>
        <v>100</v>
      </c>
      <c r="JC36" s="155">
        <f>JC37+JC38</f>
        <v>63.937480000000001</v>
      </c>
      <c r="JD36" s="155">
        <f>JD37+JD38</f>
        <v>63.937480000000001</v>
      </c>
      <c r="JE36" s="155">
        <f>SUM(JD36/JC36*100)</f>
        <v>100</v>
      </c>
      <c r="JF36" s="155">
        <f>JF37+JF38</f>
        <v>8028.6734699999997</v>
      </c>
      <c r="JG36" s="155">
        <f>JG37+JG38</f>
        <v>8028.6734700000006</v>
      </c>
      <c r="JH36" s="155">
        <f>JH37+JH38</f>
        <v>8028.6734700000006</v>
      </c>
      <c r="JI36" s="155">
        <f t="shared" ref="JI36:JI37" si="332">JH36/JG36*100</f>
        <v>100</v>
      </c>
      <c r="JJ36" s="155">
        <f>JJ37+JJ38</f>
        <v>7868.1</v>
      </c>
      <c r="JK36" s="155">
        <f>JK37+JK38</f>
        <v>7868.1</v>
      </c>
      <c r="JL36" s="155">
        <f t="shared" ref="JL36:JL37" si="333">JK36/JJ36*100</f>
        <v>100</v>
      </c>
      <c r="JM36" s="155">
        <f>JM37+JM38</f>
        <v>160.57346999999999</v>
      </c>
      <c r="JN36" s="155">
        <f>JN37+JN38</f>
        <v>160.57346999999999</v>
      </c>
      <c r="JO36" s="155">
        <f t="shared" ref="JO36:JO37" si="334">JN36/JM36*100</f>
        <v>100</v>
      </c>
      <c r="JP36" s="155">
        <f>JP37+JP38</f>
        <v>0</v>
      </c>
      <c r="JQ36" s="155">
        <f>JQ37+JQ38</f>
        <v>0</v>
      </c>
      <c r="JR36" s="155"/>
      <c r="JS36" s="155">
        <f>JS37+JS38</f>
        <v>730.08983999999998</v>
      </c>
      <c r="JT36" s="155">
        <f>JT37+JT38</f>
        <v>730.08983999999998</v>
      </c>
      <c r="JU36" s="155">
        <f t="shared" ref="JU36:JU58" si="335">JT36/JS36*100</f>
        <v>100</v>
      </c>
      <c r="JV36" s="155">
        <f>JV37+JV38</f>
        <v>846.7170000000001</v>
      </c>
      <c r="JW36" s="155">
        <f>JW37+JW38</f>
        <v>846.7170000000001</v>
      </c>
      <c r="JX36" s="155">
        <f t="shared" ref="JX36:JX63" si="336">JW36/JV36*100</f>
        <v>100</v>
      </c>
      <c r="JY36" s="155">
        <f>JY37+JY38</f>
        <v>0</v>
      </c>
      <c r="JZ36" s="155">
        <f>JZ37+JZ38</f>
        <v>0</v>
      </c>
      <c r="KA36" s="155" t="e">
        <f t="shared" ref="KA36" si="337">JZ36/JY36*100</f>
        <v>#DIV/0!</v>
      </c>
      <c r="KB36" s="155">
        <f>KB37+KB38</f>
        <v>0</v>
      </c>
      <c r="KC36" s="155">
        <f>KC37+KC38</f>
        <v>0</v>
      </c>
      <c r="KD36" s="155" t="e">
        <f t="shared" ref="KD36" si="338">KC36/KB36*100</f>
        <v>#DIV/0!</v>
      </c>
      <c r="KE36" s="155">
        <f>KE37+KE38</f>
        <v>0</v>
      </c>
      <c r="KF36" s="155">
        <f>KF37+KF38</f>
        <v>0</v>
      </c>
      <c r="KG36" s="155" t="e">
        <f t="shared" ref="KG36" si="339">KF36/KE36*100</f>
        <v>#DIV/0!</v>
      </c>
      <c r="KH36" s="155">
        <f>KH37+KH38</f>
        <v>0</v>
      </c>
      <c r="KI36" s="155">
        <f>KI37+KI38</f>
        <v>0</v>
      </c>
      <c r="KJ36" s="155" t="e">
        <f t="shared" ref="KJ36" si="340">KI36/KH36*100</f>
        <v>#DIV/0!</v>
      </c>
      <c r="KK36" s="155">
        <f>KK37+KK38</f>
        <v>0</v>
      </c>
      <c r="KL36" s="155">
        <f>KL37+KL38</f>
        <v>0</v>
      </c>
      <c r="KM36" s="155" t="e">
        <f t="shared" ref="KM36" si="341">KL36/KK36*100</f>
        <v>#DIV/0!</v>
      </c>
      <c r="KN36" s="155">
        <f>KN37+KN38</f>
        <v>0</v>
      </c>
      <c r="KO36" s="155">
        <f>KO37+KO38</f>
        <v>0</v>
      </c>
      <c r="KP36" s="155" t="e">
        <f t="shared" ref="KP36" si="342">KO36/KN36*100</f>
        <v>#DIV/0!</v>
      </c>
      <c r="KQ36" s="155">
        <f>KQ37+KQ38</f>
        <v>0</v>
      </c>
      <c r="KR36" s="155">
        <f>KR37+KR38</f>
        <v>0</v>
      </c>
      <c r="KS36" s="155" t="e">
        <f t="shared" ref="KS36" si="343">KR36/KQ36*100</f>
        <v>#DIV/0!</v>
      </c>
      <c r="KT36" s="155">
        <f>KT37+KT38</f>
        <v>29289.480960000001</v>
      </c>
      <c r="KU36" s="155">
        <f>KU37+KU38</f>
        <v>29289.480960000001</v>
      </c>
      <c r="KV36" s="155">
        <f t="shared" ref="KV36" si="344">KU36/KT36*100</f>
        <v>100</v>
      </c>
      <c r="KW36" s="155">
        <f>KW37+KW38</f>
        <v>129.85</v>
      </c>
      <c r="KX36" s="155">
        <f>KX37+KX38</f>
        <v>129.85</v>
      </c>
      <c r="KY36" s="155">
        <f t="shared" ref="KY36" si="345">KX36/KW36*100</f>
        <v>100</v>
      </c>
      <c r="KZ36" s="155">
        <f>KZ37+KZ38</f>
        <v>0</v>
      </c>
      <c r="LA36" s="155">
        <f>LA37+LA38</f>
        <v>0</v>
      </c>
      <c r="LB36" s="155" t="e">
        <f t="shared" ref="LB36" si="346">LA36/KZ36*100</f>
        <v>#DIV/0!</v>
      </c>
      <c r="LC36" s="155">
        <f>LC37+LC38</f>
        <v>0</v>
      </c>
      <c r="LD36" s="155">
        <f>LD37+LD38</f>
        <v>0</v>
      </c>
      <c r="LE36" s="155" t="e">
        <f t="shared" ref="LE36" si="347">LD36/LC36*100</f>
        <v>#DIV/0!</v>
      </c>
      <c r="LF36" s="155">
        <f>LF37+LF38</f>
        <v>0</v>
      </c>
      <c r="LG36" s="155">
        <f>LG37+LG38</f>
        <v>0</v>
      </c>
      <c r="LH36" s="155" t="e">
        <f t="shared" ref="LH36" si="348">LG36/LF36*100</f>
        <v>#DIV/0!</v>
      </c>
      <c r="LI36" s="155">
        <f>LI37+LI38</f>
        <v>0</v>
      </c>
      <c r="LJ36" s="155">
        <f>LJ37+LJ38</f>
        <v>0</v>
      </c>
      <c r="LK36" s="155" t="e">
        <f t="shared" ref="LK36" si="349">LJ36/LI36*100</f>
        <v>#DIV/0!</v>
      </c>
      <c r="LL36" s="155">
        <f>LL37+LL38</f>
        <v>0</v>
      </c>
      <c r="LM36" s="155">
        <f>LM37+LM38</f>
        <v>0</v>
      </c>
      <c r="LN36" s="155" t="e">
        <f t="shared" ref="LN36" si="350">LM36/LL36*100</f>
        <v>#DIV/0!</v>
      </c>
      <c r="LO36" s="155">
        <f>LO37+LO38</f>
        <v>0</v>
      </c>
      <c r="LP36" s="155">
        <f>LP37+LP38</f>
        <v>0</v>
      </c>
      <c r="LQ36" s="155">
        <f>LQ37+LQ38</f>
        <v>0</v>
      </c>
      <c r="LR36" s="155" t="e">
        <f t="shared" ref="LR36:LR37" si="351">LQ36/LP36*100</f>
        <v>#DIV/0!</v>
      </c>
      <c r="LS36" s="155">
        <f>LS37+LS38</f>
        <v>0</v>
      </c>
      <c r="LT36" s="155">
        <f>LT37+LT38</f>
        <v>0</v>
      </c>
      <c r="LU36" s="155" t="e">
        <f t="shared" ref="LU36:LU37" si="352">LT36/LS36*100</f>
        <v>#DIV/0!</v>
      </c>
      <c r="LV36" s="155">
        <f>LV37+LV38</f>
        <v>0</v>
      </c>
      <c r="LW36" s="155">
        <f>LW37+LW38</f>
        <v>0</v>
      </c>
      <c r="LX36" s="155" t="e">
        <f t="shared" ref="LX36:LX37" si="353">LW36/LV36*100</f>
        <v>#DIV/0!</v>
      </c>
      <c r="LY36" s="155">
        <f>LY37+LY38</f>
        <v>0</v>
      </c>
      <c r="LZ36" s="155">
        <f>LZ37+LZ38</f>
        <v>0</v>
      </c>
      <c r="MA36" s="155" t="e">
        <f t="shared" ref="MA36" si="354">LZ36/LY36*100</f>
        <v>#DIV/0!</v>
      </c>
      <c r="MB36" s="155">
        <f>MB37+MB38</f>
        <v>70405.8</v>
      </c>
      <c r="MC36" s="155">
        <f>MC37+MC38</f>
        <v>70405.8</v>
      </c>
      <c r="MD36" s="155">
        <f t="shared" ref="MD36" si="355">MC36/MB36*100</f>
        <v>100</v>
      </c>
      <c r="ME36" s="34">
        <f>ME37+ME38</f>
        <v>0</v>
      </c>
      <c r="MF36" s="34">
        <f>MF37+MF38</f>
        <v>0</v>
      </c>
      <c r="MG36" s="63" t="e">
        <f t="shared" ref="MG36" si="356">MF36/ME36*100</f>
        <v>#DIV/0!</v>
      </c>
      <c r="MH36" s="108"/>
      <c r="MI36" s="108"/>
      <c r="MK36" s="34"/>
      <c r="ML36" s="34"/>
      <c r="MM36" s="63"/>
      <c r="MN36" s="111"/>
      <c r="MO36" s="92"/>
      <c r="MP36" s="8"/>
      <c r="MQ36" s="92"/>
      <c r="MR36" s="109"/>
      <c r="MS36" s="40"/>
      <c r="MT36" s="35"/>
      <c r="MU36" s="40"/>
      <c r="MV36" s="92">
        <v>219277737.91999999</v>
      </c>
    </row>
    <row r="37" spans="1:360">
      <c r="A37" s="36" t="s">
        <v>131</v>
      </c>
      <c r="B37" s="110">
        <f>I37+S37+V37+Y37+AI37+AS37+BC37+BM37+BW37+CF37+CO37+CY37+DI37+DS37+EC37+EP37+F37+EZ37+FJ37+FT37+GD37+GN37+GX37+HH37+HR37+IB37+IL37+IV37+JF37+JP37+EM37+JS37+JV37+JY37+KB37+KE37+KH37+KK37+KN37+KQ37+KT37+KW37+KZ37+LC37+LF37+LI37+LL37+LO37+LY37+MB37+ME37</f>
        <v>183604.94543999998</v>
      </c>
      <c r="C37" s="110">
        <f>K37+T37+W37+AA37+AK37+AU37+BE37+BO37+BX37+CG37+CQ37+DA37+DK37+DU37+EE37+ER37+G37+FB37+FL37+FV37+GF37+GP37+GZ37+HJ37+HT37+ID37+IN37+IX37+JH37+JQ37+EN37+JT37+JW37+JZ37+KC37+KF37+KI37+KL37+KO37+KR37+KU37+KX37+LA37+LD37+LG37+LJ37+LM37+LQ37+LZ37+MC37+MF37</f>
        <v>183567.61043999999</v>
      </c>
      <c r="D37" s="110">
        <f t="shared" si="328"/>
        <v>99.979665580406603</v>
      </c>
      <c r="E37" s="110">
        <f t="shared" si="2"/>
        <v>0</v>
      </c>
      <c r="F37" s="110">
        <v>12716.2</v>
      </c>
      <c r="G37" s="110">
        <v>12716.2</v>
      </c>
      <c r="H37" s="110">
        <f>G37/F37*100</f>
        <v>100</v>
      </c>
      <c r="I37" s="110">
        <v>1131.2667200000001</v>
      </c>
      <c r="J37" s="110">
        <f>M37+P37</f>
        <v>1131.2667200000001</v>
      </c>
      <c r="K37" s="110">
        <f t="shared" ref="K37" si="357">N37+Q37</f>
        <v>1131.2667200000001</v>
      </c>
      <c r="L37" s="110">
        <f>K37/J37*100</f>
        <v>100</v>
      </c>
      <c r="M37" s="110">
        <v>1119.9540500000001</v>
      </c>
      <c r="N37" s="110">
        <v>1119.9540500000001</v>
      </c>
      <c r="O37" s="110">
        <f>N37/M37*100</f>
        <v>100</v>
      </c>
      <c r="P37" s="110">
        <v>11.312670000000001</v>
      </c>
      <c r="Q37" s="110">
        <v>11.312670000000001</v>
      </c>
      <c r="R37" s="110">
        <f>Q37/P37*100</f>
        <v>100</v>
      </c>
      <c r="S37" s="110">
        <v>1342.6</v>
      </c>
      <c r="T37" s="110">
        <v>1342.6</v>
      </c>
      <c r="U37" s="110">
        <f>T37/S37*100</f>
        <v>100</v>
      </c>
      <c r="V37" s="110"/>
      <c r="W37" s="110"/>
      <c r="X37" s="110"/>
      <c r="Y37" s="110"/>
      <c r="Z37" s="110">
        <f t="shared" ref="Z37:AA37" si="358">AC37+AF37</f>
        <v>0</v>
      </c>
      <c r="AA37" s="110">
        <f t="shared" si="358"/>
        <v>0</v>
      </c>
      <c r="AB37" s="110" t="e">
        <f>AA37/Z37*100</f>
        <v>#DIV/0!</v>
      </c>
      <c r="AC37" s="110"/>
      <c r="AD37" s="110"/>
      <c r="AE37" s="110" t="e">
        <f>AD37/AC37*100</f>
        <v>#DIV/0!</v>
      </c>
      <c r="AF37" s="110"/>
      <c r="AG37" s="110"/>
      <c r="AH37" s="110" t="e">
        <f>AG37/AF37*100</f>
        <v>#DIV/0!</v>
      </c>
      <c r="AI37" s="110"/>
      <c r="AJ37" s="110">
        <f>AM37+AP37</f>
        <v>0</v>
      </c>
      <c r="AK37" s="110">
        <f>AN37+AQ37</f>
        <v>0</v>
      </c>
      <c r="AL37" s="110"/>
      <c r="AM37" s="110"/>
      <c r="AN37" s="110"/>
      <c r="AO37" s="110"/>
      <c r="AP37" s="110"/>
      <c r="AQ37" s="110"/>
      <c r="AR37" s="110"/>
      <c r="AS37" s="110">
        <v>4390.2526699999999</v>
      </c>
      <c r="AT37" s="110">
        <f>AW37+AZ37</f>
        <v>4390.2526699999999</v>
      </c>
      <c r="AU37" s="110">
        <f>AX37+BA37</f>
        <v>4390.2526699999999</v>
      </c>
      <c r="AV37" s="110"/>
      <c r="AW37" s="110">
        <v>4302.4476199999999</v>
      </c>
      <c r="AX37" s="110">
        <v>4302.4476199999999</v>
      </c>
      <c r="AY37" s="110">
        <f>AX37/AW37*100</f>
        <v>100</v>
      </c>
      <c r="AZ37" s="110">
        <v>87.805049999999994</v>
      </c>
      <c r="BA37" s="110">
        <v>87.805049999999994</v>
      </c>
      <c r="BB37" s="110">
        <f>BA37/AZ37*100</f>
        <v>100</v>
      </c>
      <c r="BC37" s="110"/>
      <c r="BD37" s="110">
        <f t="shared" ref="BD37" si="359">BG37+BJ37</f>
        <v>0</v>
      </c>
      <c r="BE37" s="110">
        <f>BH37+BK37</f>
        <v>0</v>
      </c>
      <c r="BF37" s="110" t="e">
        <f>BE37/BD37*100</f>
        <v>#DIV/0!</v>
      </c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>
        <f t="shared" ref="BW37:BX37" si="360">BZ37+CC37</f>
        <v>0</v>
      </c>
      <c r="BX37" s="110">
        <f t="shared" si="360"/>
        <v>0</v>
      </c>
      <c r="BY37" s="110"/>
      <c r="BZ37" s="110"/>
      <c r="CA37" s="110"/>
      <c r="CB37" s="110"/>
      <c r="CC37" s="110"/>
      <c r="CD37" s="110"/>
      <c r="CE37" s="110"/>
      <c r="CF37" s="110">
        <f>CI37+CL37</f>
        <v>51715.131999999998</v>
      </c>
      <c r="CG37" s="110">
        <f>CJ37+CM37</f>
        <v>51677.796999999999</v>
      </c>
      <c r="CH37" s="110">
        <f>CG37/CF37*100</f>
        <v>99.927806430040633</v>
      </c>
      <c r="CI37" s="110">
        <v>50680.829359999996</v>
      </c>
      <c r="CJ37" s="110">
        <v>50644.24106</v>
      </c>
      <c r="CK37" s="110">
        <f>CJ37/CI37*100</f>
        <v>99.927806430040647</v>
      </c>
      <c r="CL37" s="110">
        <v>1034.3026400000001</v>
      </c>
      <c r="CM37" s="110">
        <v>1033.55594</v>
      </c>
      <c r="CN37" s="110">
        <f>CM37/CL37*100</f>
        <v>99.927806430040619</v>
      </c>
      <c r="CO37" s="110"/>
      <c r="CP37" s="110">
        <f>CS37+CV37</f>
        <v>0</v>
      </c>
      <c r="CQ37" s="110">
        <f>CT37+CW37</f>
        <v>0</v>
      </c>
      <c r="CR37" s="110"/>
      <c r="CS37" s="110"/>
      <c r="CT37" s="110"/>
      <c r="CU37" s="110"/>
      <c r="CV37" s="110"/>
      <c r="CW37" s="110"/>
      <c r="CX37" s="110"/>
      <c r="CY37" s="110">
        <v>76052.060129999998</v>
      </c>
      <c r="CZ37" s="110">
        <f>DC37+DF37</f>
        <v>76052.060129999998</v>
      </c>
      <c r="DA37" s="110">
        <f>DD37+DG37</f>
        <v>76052.060129999998</v>
      </c>
      <c r="DB37" s="110">
        <f>DA37/CZ37*100</f>
        <v>100</v>
      </c>
      <c r="DC37" s="110">
        <v>74530.899999999994</v>
      </c>
      <c r="DD37" s="110">
        <v>74530.899999999994</v>
      </c>
      <c r="DE37" s="110">
        <f>DD37/DC37*100</f>
        <v>100</v>
      </c>
      <c r="DF37" s="110">
        <v>1521.16013</v>
      </c>
      <c r="DG37" s="110">
        <v>1521.16013</v>
      </c>
      <c r="DH37" s="110">
        <f>DG37/DF37*100</f>
        <v>100</v>
      </c>
      <c r="DI37" s="110"/>
      <c r="DJ37" s="110">
        <f>DM37+DP37</f>
        <v>0</v>
      </c>
      <c r="DK37" s="110">
        <f>DN37+DQ37</f>
        <v>0</v>
      </c>
      <c r="DL37" s="110"/>
      <c r="DM37" s="110"/>
      <c r="DN37" s="110"/>
      <c r="DO37" s="110"/>
      <c r="DP37" s="110"/>
      <c r="DQ37" s="110"/>
      <c r="DR37" s="110"/>
      <c r="DS37" s="110"/>
      <c r="DT37" s="110">
        <f>DW37+DZ37</f>
        <v>0</v>
      </c>
      <c r="DU37" s="110">
        <f>DX37+EA37</f>
        <v>0</v>
      </c>
      <c r="DV37" s="110"/>
      <c r="DW37" s="110"/>
      <c r="DX37" s="110"/>
      <c r="DY37" s="110"/>
      <c r="DZ37" s="110"/>
      <c r="EA37" s="110"/>
      <c r="EB37" s="110"/>
      <c r="EC37" s="110"/>
      <c r="ED37" s="110">
        <f>EG37+EJ37</f>
        <v>0</v>
      </c>
      <c r="EE37" s="110">
        <f>EH37+EK37</f>
        <v>0</v>
      </c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>
        <f t="shared" ref="EQ37:ER37" si="361">ET37+EW37</f>
        <v>0</v>
      </c>
      <c r="ER37" s="110">
        <f t="shared" si="361"/>
        <v>0</v>
      </c>
      <c r="ES37" s="110"/>
      <c r="ET37" s="110"/>
      <c r="EU37" s="110"/>
      <c r="EV37" s="110"/>
      <c r="EW37" s="110"/>
      <c r="EX37" s="110"/>
      <c r="EY37" s="110"/>
      <c r="EZ37" s="110"/>
      <c r="FA37" s="110">
        <f>FD37+FG37</f>
        <v>0</v>
      </c>
      <c r="FB37" s="110">
        <f>FE37+FH37</f>
        <v>0</v>
      </c>
      <c r="FC37" s="110"/>
      <c r="FD37" s="110"/>
      <c r="FE37" s="110"/>
      <c r="FF37" s="110"/>
      <c r="FG37" s="110"/>
      <c r="FH37" s="110"/>
      <c r="FI37" s="110"/>
      <c r="FJ37" s="156">
        <v>192.52767</v>
      </c>
      <c r="FK37" s="110">
        <f>FN37+FQ37</f>
        <v>192.52767</v>
      </c>
      <c r="FL37" s="110">
        <f>FO37+FR37</f>
        <v>192.52767</v>
      </c>
      <c r="FM37" s="110">
        <f>SUM(FL37/FK37*100)</f>
        <v>100</v>
      </c>
      <c r="FN37" s="110">
        <v>190.60239000000001</v>
      </c>
      <c r="FO37" s="110">
        <v>190.60239000000001</v>
      </c>
      <c r="FP37" s="110">
        <f>SUM(FO37/FN37*100)</f>
        <v>100</v>
      </c>
      <c r="FQ37" s="110">
        <v>1.9252800000000001</v>
      </c>
      <c r="FR37" s="110">
        <v>1.9252800000000001</v>
      </c>
      <c r="FS37" s="110">
        <f>SUM(FR37/FQ37*100)</f>
        <v>100</v>
      </c>
      <c r="FT37" s="110"/>
      <c r="FU37" s="110">
        <f>FX37+GA37</f>
        <v>0</v>
      </c>
      <c r="FV37" s="110">
        <f>FY37+GB37</f>
        <v>0</v>
      </c>
      <c r="FW37" s="110"/>
      <c r="FX37" s="110"/>
      <c r="FY37" s="110"/>
      <c r="FZ37" s="110" t="e">
        <f>SUM(FY37/FX37*100)</f>
        <v>#DIV/0!</v>
      </c>
      <c r="GA37" s="110"/>
      <c r="GB37" s="110"/>
      <c r="GC37" s="110" t="e">
        <f>SUM(GB37/GA37*100)</f>
        <v>#DIV/0!</v>
      </c>
      <c r="GD37" s="110"/>
      <c r="GE37" s="110">
        <f>GH37+GK37</f>
        <v>0</v>
      </c>
      <c r="GF37" s="110">
        <f>GI37+GL37</f>
        <v>0</v>
      </c>
      <c r="GG37" s="110"/>
      <c r="GH37" s="110"/>
      <c r="GI37" s="110"/>
      <c r="GJ37" s="110" t="e">
        <f>SUM(GI37/GH37*100)</f>
        <v>#DIV/0!</v>
      </c>
      <c r="GK37" s="110"/>
      <c r="GL37" s="110"/>
      <c r="GM37" s="110" t="e">
        <f>SUM(GL37/GK37*100)</f>
        <v>#DIV/0!</v>
      </c>
      <c r="GN37" s="110">
        <v>23515.481159999999</v>
      </c>
      <c r="GO37" s="110">
        <f>GR37+GU37</f>
        <v>23515.481159999999</v>
      </c>
      <c r="GP37" s="110">
        <f>GS37+GV37</f>
        <v>23515.481159999999</v>
      </c>
      <c r="GQ37" s="110">
        <f>GP37/GN37*100</f>
        <v>100</v>
      </c>
      <c r="GR37" s="110">
        <v>23280.326349999999</v>
      </c>
      <c r="GS37" s="110">
        <v>23280.326349999999</v>
      </c>
      <c r="GT37" s="110">
        <f>SUM(GS37/GR37*100)</f>
        <v>100</v>
      </c>
      <c r="GU37" s="110">
        <v>235.15481</v>
      </c>
      <c r="GV37" s="110">
        <v>235.15481</v>
      </c>
      <c r="GW37" s="110">
        <f>SUM(GV37/GU37*100)</f>
        <v>100</v>
      </c>
      <c r="GX37" s="110"/>
      <c r="GY37" s="110">
        <f>HB37+HE37</f>
        <v>0</v>
      </c>
      <c r="GZ37" s="110">
        <f>HC37+HF37</f>
        <v>0</v>
      </c>
      <c r="HA37" s="110"/>
      <c r="HB37" s="110"/>
      <c r="HC37" s="110"/>
      <c r="HD37" s="110" t="e">
        <f>SUM(HC37/HB37*100)</f>
        <v>#DIV/0!</v>
      </c>
      <c r="HE37" s="110"/>
      <c r="HF37" s="110"/>
      <c r="HG37" s="110" t="e">
        <f>SUM(HF37/HE37*100)</f>
        <v>#DIV/0!</v>
      </c>
      <c r="HH37" s="110"/>
      <c r="HI37" s="110">
        <f>HL37+HO37</f>
        <v>0</v>
      </c>
      <c r="HJ37" s="110">
        <f>HM37+HP37</f>
        <v>0</v>
      </c>
      <c r="HK37" s="110"/>
      <c r="HL37" s="110"/>
      <c r="HM37" s="110"/>
      <c r="HN37" s="110" t="e">
        <f>SUM(HM37/HL37*100)</f>
        <v>#DIV/0!</v>
      </c>
      <c r="HO37" s="110"/>
      <c r="HP37" s="110"/>
      <c r="HQ37" s="110" t="e">
        <f>SUM(HP37/HO37*100)</f>
        <v>#DIV/0!</v>
      </c>
      <c r="HR37" s="110"/>
      <c r="HS37" s="110">
        <f>HV37+HY37</f>
        <v>0</v>
      </c>
      <c r="HT37" s="110">
        <f>HW37+HZ37</f>
        <v>0</v>
      </c>
      <c r="HU37" s="110"/>
      <c r="HV37" s="110"/>
      <c r="HW37" s="110"/>
      <c r="HX37" s="110" t="e">
        <f>SUM(HW37/HV37*100)</f>
        <v>#DIV/0!</v>
      </c>
      <c r="HY37" s="110"/>
      <c r="HZ37" s="110"/>
      <c r="IA37" s="110" t="e">
        <f>SUM(HZ37/HY37*100)</f>
        <v>#DIV/0!</v>
      </c>
      <c r="IB37" s="110">
        <v>1160.6122399999999</v>
      </c>
      <c r="IC37" s="110">
        <f>IF37+II37</f>
        <v>1160.6122400000002</v>
      </c>
      <c r="ID37" s="110">
        <f>IG37+IJ37</f>
        <v>1160.6122400000002</v>
      </c>
      <c r="IE37" s="110">
        <f t="shared" si="329"/>
        <v>100</v>
      </c>
      <c r="IF37" s="110">
        <v>1137.4000000000001</v>
      </c>
      <c r="IG37" s="110">
        <v>1137.4000000000001</v>
      </c>
      <c r="IH37" s="110">
        <f>SUM(IG37/IF37*100)</f>
        <v>100</v>
      </c>
      <c r="II37" s="110">
        <v>23.212240000000001</v>
      </c>
      <c r="IJ37" s="110">
        <v>23.212240000000001</v>
      </c>
      <c r="IK37" s="110">
        <f>SUM(IJ37/II37*100)</f>
        <v>100</v>
      </c>
      <c r="IL37" s="110">
        <v>163.26531</v>
      </c>
      <c r="IM37" s="110">
        <f>IP37+IS37</f>
        <v>163.26531</v>
      </c>
      <c r="IN37" s="110">
        <f>IQ37+IT37</f>
        <v>163.26531</v>
      </c>
      <c r="IO37" s="110">
        <f t="shared" si="330"/>
        <v>100</v>
      </c>
      <c r="IP37" s="110">
        <v>160</v>
      </c>
      <c r="IQ37" s="110">
        <v>160</v>
      </c>
      <c r="IR37" s="110">
        <f>SUM(IQ37/IP37*100)</f>
        <v>100</v>
      </c>
      <c r="IS37" s="110">
        <v>3.2653099999999999</v>
      </c>
      <c r="IT37" s="110">
        <v>3.2653099999999999</v>
      </c>
      <c r="IU37" s="110">
        <f>SUM(IT37/IS37*100)</f>
        <v>100</v>
      </c>
      <c r="IV37" s="110">
        <v>3196.8740699999998</v>
      </c>
      <c r="IW37" s="110">
        <f>IZ37+JC37</f>
        <v>3196.8740699999998</v>
      </c>
      <c r="IX37" s="110">
        <f>JA37+JD37</f>
        <v>3196.8740699999998</v>
      </c>
      <c r="IY37" s="110">
        <f t="shared" si="331"/>
        <v>100</v>
      </c>
      <c r="IZ37" s="110">
        <v>3132.9365899999998</v>
      </c>
      <c r="JA37" s="110">
        <v>3132.9365899999998</v>
      </c>
      <c r="JB37" s="110">
        <f>SUM(JA37/IZ37*100)</f>
        <v>100</v>
      </c>
      <c r="JC37" s="110">
        <v>63.937480000000001</v>
      </c>
      <c r="JD37" s="110">
        <v>63.937480000000001</v>
      </c>
      <c r="JE37" s="110">
        <f>SUM(JD37/JC37*100)</f>
        <v>100</v>
      </c>
      <c r="JF37" s="110">
        <v>8028.6734699999997</v>
      </c>
      <c r="JG37" s="110">
        <f>JJ37+JM37</f>
        <v>8028.6734700000006</v>
      </c>
      <c r="JH37" s="110">
        <f>JK37+JN37</f>
        <v>8028.6734700000006</v>
      </c>
      <c r="JI37" s="110">
        <f t="shared" si="332"/>
        <v>100</v>
      </c>
      <c r="JJ37" s="110">
        <v>7868.1</v>
      </c>
      <c r="JK37" s="110">
        <v>7868.1</v>
      </c>
      <c r="JL37" s="110">
        <f t="shared" si="333"/>
        <v>100</v>
      </c>
      <c r="JM37" s="110">
        <v>160.57346999999999</v>
      </c>
      <c r="JN37" s="110">
        <v>160.57346999999999</v>
      </c>
      <c r="JO37" s="110">
        <f t="shared" si="334"/>
        <v>100</v>
      </c>
      <c r="JP37" s="110"/>
      <c r="JQ37" s="110"/>
      <c r="JR37" s="110"/>
      <c r="JS37" s="110"/>
      <c r="JT37" s="110"/>
      <c r="JU37" s="110"/>
      <c r="JV37" s="110"/>
      <c r="JW37" s="110"/>
      <c r="JX37" s="110"/>
      <c r="JY37" s="110"/>
      <c r="JZ37" s="110"/>
      <c r="KA37" s="110"/>
      <c r="KB37" s="110"/>
      <c r="KC37" s="110"/>
      <c r="KD37" s="110"/>
      <c r="KE37" s="110"/>
      <c r="KF37" s="110"/>
      <c r="KG37" s="110"/>
      <c r="KH37" s="110"/>
      <c r="KI37" s="110"/>
      <c r="KJ37" s="110"/>
      <c r="KK37" s="110"/>
      <c r="KL37" s="110"/>
      <c r="KM37" s="110"/>
      <c r="KN37" s="110"/>
      <c r="KO37" s="110"/>
      <c r="KP37" s="110"/>
      <c r="KQ37" s="110"/>
      <c r="KR37" s="110"/>
      <c r="KS37" s="110"/>
      <c r="KT37" s="110"/>
      <c r="KU37" s="110"/>
      <c r="KV37" s="110"/>
      <c r="KW37" s="110"/>
      <c r="KX37" s="110"/>
      <c r="KY37" s="110"/>
      <c r="KZ37" s="110"/>
      <c r="LA37" s="110"/>
      <c r="LB37" s="110"/>
      <c r="LC37" s="110"/>
      <c r="LD37" s="110"/>
      <c r="LE37" s="110"/>
      <c r="LF37" s="110"/>
      <c r="LG37" s="110"/>
      <c r="LH37" s="110"/>
      <c r="LI37" s="110"/>
      <c r="LJ37" s="110"/>
      <c r="LK37" s="110"/>
      <c r="LL37" s="110"/>
      <c r="LM37" s="110"/>
      <c r="LN37" s="110"/>
      <c r="LO37" s="110"/>
      <c r="LP37" s="110">
        <f>LS37+LV37</f>
        <v>0</v>
      </c>
      <c r="LQ37" s="110">
        <f>LT37+LW37</f>
        <v>0</v>
      </c>
      <c r="LR37" s="110" t="e">
        <f t="shared" si="351"/>
        <v>#DIV/0!</v>
      </c>
      <c r="LS37" s="110"/>
      <c r="LT37" s="110"/>
      <c r="LU37" s="110" t="e">
        <f t="shared" si="352"/>
        <v>#DIV/0!</v>
      </c>
      <c r="LV37" s="110"/>
      <c r="LW37" s="110"/>
      <c r="LX37" s="110" t="e">
        <f t="shared" si="353"/>
        <v>#DIV/0!</v>
      </c>
      <c r="LY37" s="110"/>
      <c r="LZ37" s="110"/>
      <c r="MA37" s="110"/>
      <c r="MB37" s="110"/>
      <c r="MC37" s="110"/>
      <c r="MD37" s="110"/>
      <c r="ME37" s="110"/>
      <c r="MF37" s="4"/>
      <c r="MG37" s="5"/>
      <c r="MH37" s="37"/>
      <c r="MI37" s="37"/>
      <c r="MJ37" s="11"/>
      <c r="MK37" s="4"/>
      <c r="ML37" s="4"/>
      <c r="MM37" s="5"/>
      <c r="MN37" s="112"/>
      <c r="MO37" s="113"/>
      <c r="MP37" s="114"/>
      <c r="MQ37" s="113"/>
      <c r="MR37" s="115"/>
      <c r="MS37" s="40"/>
      <c r="MT37" s="40"/>
      <c r="MU37" s="40"/>
      <c r="MV37" s="10">
        <v>36869566.600000001</v>
      </c>
    </row>
    <row r="38" spans="1:360" s="65" customFormat="1" ht="18.75" customHeight="1">
      <c r="A38" s="62" t="s">
        <v>159</v>
      </c>
      <c r="B38" s="155">
        <f>SUM(B39:B48)</f>
        <v>151996.12352000005</v>
      </c>
      <c r="C38" s="155">
        <f>SUM(C39:C48)</f>
        <v>151842.83513000005</v>
      </c>
      <c r="D38" s="155">
        <f t="shared" si="328"/>
        <v>99.899149803001492</v>
      </c>
      <c r="E38" s="155">
        <f t="shared" si="2"/>
        <v>-2.9103830456733704E-11</v>
      </c>
      <c r="F38" s="155">
        <f>SUM(F39:F48)</f>
        <v>0</v>
      </c>
      <c r="G38" s="155">
        <f>SUM(G39:G48)</f>
        <v>0</v>
      </c>
      <c r="H38" s="155"/>
      <c r="I38" s="155">
        <f>SUM(I39:I48)</f>
        <v>0</v>
      </c>
      <c r="J38" s="155">
        <f>SUM(J39:J48)</f>
        <v>0</v>
      </c>
      <c r="K38" s="155">
        <f>SUM(K39:K48)</f>
        <v>0</v>
      </c>
      <c r="L38" s="155"/>
      <c r="M38" s="155">
        <f>SUM(M39:M48)</f>
        <v>0</v>
      </c>
      <c r="N38" s="155">
        <f>SUM(N39:N48)</f>
        <v>0</v>
      </c>
      <c r="O38" s="155"/>
      <c r="P38" s="155">
        <f>SUM(P39:P48)</f>
        <v>0</v>
      </c>
      <c r="Q38" s="155">
        <f>SUM(Q39:Q48)</f>
        <v>0</v>
      </c>
      <c r="R38" s="155"/>
      <c r="S38" s="155">
        <f>SUM(S39:S48)</f>
        <v>0</v>
      </c>
      <c r="T38" s="155">
        <f>SUM(T39:T48)</f>
        <v>0</v>
      </c>
      <c r="U38" s="155"/>
      <c r="V38" s="155">
        <f>SUM(V39:V48)</f>
        <v>0</v>
      </c>
      <c r="W38" s="155">
        <f>SUM(W39:W48)</f>
        <v>0</v>
      </c>
      <c r="X38" s="155"/>
      <c r="Y38" s="155">
        <f>SUM(Y39:Y48)</f>
        <v>0</v>
      </c>
      <c r="Z38" s="155">
        <f>SUM(Z39:Z48)</f>
        <v>0</v>
      </c>
      <c r="AA38" s="155">
        <f>SUM(AA39:AA48)</f>
        <v>0</v>
      </c>
      <c r="AB38" s="155"/>
      <c r="AC38" s="155">
        <f>SUM(AC39:AC48)</f>
        <v>0</v>
      </c>
      <c r="AD38" s="155">
        <f>SUM(AD39:AD48)</f>
        <v>0</v>
      </c>
      <c r="AE38" s="155"/>
      <c r="AF38" s="155">
        <f>SUM(AF39:AF48)</f>
        <v>0</v>
      </c>
      <c r="AG38" s="155">
        <f>SUM(AG39:AG48)</f>
        <v>0</v>
      </c>
      <c r="AH38" s="155"/>
      <c r="AI38" s="155">
        <f>SUM(AI39:AI48)</f>
        <v>0</v>
      </c>
      <c r="AJ38" s="155">
        <f>SUM(AJ39:AJ48)</f>
        <v>0</v>
      </c>
      <c r="AK38" s="155">
        <f>SUM(AK39:AK48)</f>
        <v>0</v>
      </c>
      <c r="AL38" s="155"/>
      <c r="AM38" s="155">
        <f>SUM(AM39:AM48)</f>
        <v>0</v>
      </c>
      <c r="AN38" s="155">
        <f>SUM(AN39:AN48)</f>
        <v>0</v>
      </c>
      <c r="AO38" s="155"/>
      <c r="AP38" s="155">
        <f>SUM(AP39:AP48)</f>
        <v>0</v>
      </c>
      <c r="AQ38" s="155">
        <f>SUM(AQ39:AQ48)</f>
        <v>0</v>
      </c>
      <c r="AR38" s="155"/>
      <c r="AS38" s="155">
        <f>SUM(AS39:AS48)</f>
        <v>0</v>
      </c>
      <c r="AT38" s="155">
        <f>SUM(AT39:AT48)</f>
        <v>0</v>
      </c>
      <c r="AU38" s="155">
        <f>SUM(AU39:AU48)</f>
        <v>0</v>
      </c>
      <c r="AV38" s="155"/>
      <c r="AW38" s="155">
        <f>SUM(AW39:AW48)</f>
        <v>0</v>
      </c>
      <c r="AX38" s="155">
        <f>SUM(AX39:AX48)</f>
        <v>0</v>
      </c>
      <c r="AY38" s="155"/>
      <c r="AZ38" s="155">
        <f>SUM(AZ39:AZ48)</f>
        <v>0</v>
      </c>
      <c r="BA38" s="155">
        <f>SUM(BA39:BA48)</f>
        <v>0</v>
      </c>
      <c r="BB38" s="155"/>
      <c r="BC38" s="155">
        <f>SUM(BC39:BC48)</f>
        <v>1225.1622400000001</v>
      </c>
      <c r="BD38" s="155">
        <f>SUM(BD39:BD48)</f>
        <v>1225.1622400000001</v>
      </c>
      <c r="BE38" s="155">
        <f>SUM(BE39:BE48)</f>
        <v>1225.1622400000001</v>
      </c>
      <c r="BF38" s="155"/>
      <c r="BG38" s="155">
        <f>SUM(BG39:BG48)</f>
        <v>1200.6589899999999</v>
      </c>
      <c r="BH38" s="155">
        <f>SUM(BH39:BH48)</f>
        <v>1200.6589899999999</v>
      </c>
      <c r="BI38" s="155">
        <f>BH38/BG38*100</f>
        <v>100</v>
      </c>
      <c r="BJ38" s="155">
        <f>SUM(BJ39:BJ48)</f>
        <v>24.503250000000001</v>
      </c>
      <c r="BK38" s="155">
        <f>SUM(BK39:BK48)</f>
        <v>24.503250000000001</v>
      </c>
      <c r="BL38" s="155">
        <f>BK38/BJ38*100</f>
        <v>100</v>
      </c>
      <c r="BM38" s="155">
        <f>SUM(BM39:BM48)</f>
        <v>11844.836450000001</v>
      </c>
      <c r="BN38" s="155">
        <f>SUM(BN39:BN48)</f>
        <v>11844.836450000001</v>
      </c>
      <c r="BO38" s="155">
        <f>SUM(BO39:BO48)</f>
        <v>11844.836450000001</v>
      </c>
      <c r="BP38" s="155">
        <f t="shared" ref="BP38:BP46" si="362">BO38/BN38*100</f>
        <v>100</v>
      </c>
      <c r="BQ38" s="155">
        <f>SUM(BQ39:BQ48)</f>
        <v>11607.939709999999</v>
      </c>
      <c r="BR38" s="155">
        <f>SUM(BR39:BR48)</f>
        <v>11607.939709999999</v>
      </c>
      <c r="BS38" s="155">
        <f t="shared" ref="BS38:BS48" si="363">BR38/BQ38*100</f>
        <v>100</v>
      </c>
      <c r="BT38" s="155">
        <f>SUM(BT39:BT48)</f>
        <v>236.89673999999999</v>
      </c>
      <c r="BU38" s="155">
        <f>SUM(BU39:BU48)</f>
        <v>236.89673999999999</v>
      </c>
      <c r="BV38" s="155">
        <f t="shared" ref="BV38:BV48" si="364">BU38/BT38*100</f>
        <v>100</v>
      </c>
      <c r="BW38" s="155">
        <f>SUM(BW39:BW48)</f>
        <v>3434.0479399999995</v>
      </c>
      <c r="BX38" s="155">
        <f>SUM(BX39:BX48)</f>
        <v>3434.0479399999999</v>
      </c>
      <c r="BY38" s="155">
        <f>BX38/BW38*100</f>
        <v>100.00000000000003</v>
      </c>
      <c r="BZ38" s="155">
        <f>SUM(BZ39:BZ48)</f>
        <v>3434.0479399999995</v>
      </c>
      <c r="CA38" s="155">
        <f>SUM(CA39:CA48)</f>
        <v>3434.0479399999999</v>
      </c>
      <c r="CB38" s="155">
        <f>CA38/BZ38*100</f>
        <v>100.00000000000003</v>
      </c>
      <c r="CC38" s="155">
        <f>SUM(CC39:CC48)</f>
        <v>0</v>
      </c>
      <c r="CD38" s="155">
        <f>SUM(CD39:CD48)</f>
        <v>0</v>
      </c>
      <c r="CE38" s="155"/>
      <c r="CF38" s="155">
        <f>SUM(CF39:CF48)</f>
        <v>0</v>
      </c>
      <c r="CG38" s="155">
        <f>SUM(CG39:CG48)</f>
        <v>0</v>
      </c>
      <c r="CH38" s="155"/>
      <c r="CI38" s="155">
        <f>SUM(CI39:CI48)</f>
        <v>0</v>
      </c>
      <c r="CJ38" s="155">
        <f>SUM(CJ39:CJ48)</f>
        <v>0</v>
      </c>
      <c r="CK38" s="155" t="e">
        <f>CJ38/CI38*100</f>
        <v>#DIV/0!</v>
      </c>
      <c r="CL38" s="155">
        <f>SUM(CL39:CL48)</f>
        <v>0</v>
      </c>
      <c r="CM38" s="155">
        <f>SUM(CM39:CM48)</f>
        <v>0</v>
      </c>
      <c r="CN38" s="155" t="e">
        <f>CM38/CL38*100</f>
        <v>#DIV/0!</v>
      </c>
      <c r="CO38" s="155">
        <f>SUM(CO39:CO48)</f>
        <v>0</v>
      </c>
      <c r="CP38" s="155">
        <f>SUM(CP39:CP48)</f>
        <v>0</v>
      </c>
      <c r="CQ38" s="155">
        <f>SUM(CQ39:CQ48)</f>
        <v>0</v>
      </c>
      <c r="CR38" s="155"/>
      <c r="CS38" s="155">
        <f>SUM(CS39:CS48)</f>
        <v>0</v>
      </c>
      <c r="CT38" s="155">
        <f>SUM(CT39:CT48)</f>
        <v>0</v>
      </c>
      <c r="CU38" s="155"/>
      <c r="CV38" s="155">
        <f>SUM(CV39:CV48)</f>
        <v>0</v>
      </c>
      <c r="CW38" s="155">
        <f>SUM(CW39:CW48)</f>
        <v>0</v>
      </c>
      <c r="CX38" s="155"/>
      <c r="CY38" s="155">
        <f>SUM(CY39:CY48)</f>
        <v>0</v>
      </c>
      <c r="CZ38" s="155">
        <f>SUM(CZ39:CZ48)</f>
        <v>0</v>
      </c>
      <c r="DA38" s="155">
        <f>SUM(DA39:DA48)</f>
        <v>0</v>
      </c>
      <c r="DB38" s="155"/>
      <c r="DC38" s="155">
        <f>SUM(DC39:DC48)</f>
        <v>0</v>
      </c>
      <c r="DD38" s="155">
        <f>SUM(DD39:DD48)</f>
        <v>0</v>
      </c>
      <c r="DE38" s="155" t="e">
        <f>DD38/DC38*100</f>
        <v>#DIV/0!</v>
      </c>
      <c r="DF38" s="155"/>
      <c r="DG38" s="155">
        <f>SUM(DG39:DG48)</f>
        <v>0</v>
      </c>
      <c r="DH38" s="155" t="e">
        <f>DG38/DF38*100</f>
        <v>#DIV/0!</v>
      </c>
      <c r="DI38" s="155">
        <f>SUM(DI39:DI48)</f>
        <v>0</v>
      </c>
      <c r="DJ38" s="155">
        <f>SUM(DJ39:DJ48)</f>
        <v>0</v>
      </c>
      <c r="DK38" s="155">
        <f>SUM(DK39:DK48)</f>
        <v>0</v>
      </c>
      <c r="DL38" s="155" t="e">
        <f>DK38/DJ38*100</f>
        <v>#DIV/0!</v>
      </c>
      <c r="DM38" s="155">
        <f>SUM(DM39:DM48)</f>
        <v>0</v>
      </c>
      <c r="DN38" s="155">
        <f>SUM(DN39:DN48)</f>
        <v>0</v>
      </c>
      <c r="DO38" s="155" t="e">
        <f>DN38/DM38*100</f>
        <v>#DIV/0!</v>
      </c>
      <c r="DP38" s="155">
        <f>SUM(DP39:DP48)</f>
        <v>0</v>
      </c>
      <c r="DQ38" s="155">
        <f>SUM(DQ39:DQ48)</f>
        <v>0</v>
      </c>
      <c r="DR38" s="155" t="e">
        <f>DQ38/DP38*100</f>
        <v>#DIV/0!</v>
      </c>
      <c r="DS38" s="155">
        <f>SUM(DS39:DS48)</f>
        <v>0</v>
      </c>
      <c r="DT38" s="155">
        <f>SUM(DT39:DT48)</f>
        <v>0</v>
      </c>
      <c r="DU38" s="155">
        <f>SUM(DU39:DU48)</f>
        <v>0</v>
      </c>
      <c r="DV38" s="155"/>
      <c r="DW38" s="155">
        <f>SUM(DW39:DW48)</f>
        <v>0</v>
      </c>
      <c r="DX38" s="155">
        <f>SUM(DX39:DX48)</f>
        <v>0</v>
      </c>
      <c r="DY38" s="155"/>
      <c r="DZ38" s="155">
        <f>SUM(DZ39:DZ48)</f>
        <v>0</v>
      </c>
      <c r="EA38" s="155">
        <f>SUM(EA39:EA48)</f>
        <v>0</v>
      </c>
      <c r="EB38" s="155"/>
      <c r="EC38" s="155">
        <f>SUM(EC39:EC48)</f>
        <v>0</v>
      </c>
      <c r="ED38" s="155">
        <f>SUM(ED39:ED48)</f>
        <v>0</v>
      </c>
      <c r="EE38" s="155">
        <f>SUM(EE39:EE48)</f>
        <v>0</v>
      </c>
      <c r="EF38" s="155"/>
      <c r="EG38" s="155">
        <f>SUM(EG39:EG48)</f>
        <v>0</v>
      </c>
      <c r="EH38" s="155">
        <f>SUM(EH39:EH48)</f>
        <v>0</v>
      </c>
      <c r="EI38" s="155"/>
      <c r="EJ38" s="155">
        <f>SUM(EJ39:EJ48)</f>
        <v>0</v>
      </c>
      <c r="EK38" s="155">
        <f>SUM(EK39:EK48)</f>
        <v>0</v>
      </c>
      <c r="EL38" s="155"/>
      <c r="EM38" s="155">
        <f>SUM(EM39:EM48)</f>
        <v>0</v>
      </c>
      <c r="EN38" s="155">
        <f>SUM(EN39:EN48)</f>
        <v>0</v>
      </c>
      <c r="EO38" s="155"/>
      <c r="EP38" s="155">
        <f>EP39+EP40+EP41+EP42+EP43+EP44+EP45+EP46+EP48</f>
        <v>34090.139090000004</v>
      </c>
      <c r="EQ38" s="155">
        <f>EQ39+EQ40+EQ41+EQ42+EQ43+EQ44+EQ45+EQ46+EQ48</f>
        <v>34090.139090000004</v>
      </c>
      <c r="ER38" s="155">
        <f>SUM(ER39:ER48)</f>
        <v>33936.850700000003</v>
      </c>
      <c r="ES38" s="155">
        <f t="shared" ref="ES38:ES48" si="365">ER38/EQ38*100</f>
        <v>99.550343899755561</v>
      </c>
      <c r="ET38" s="155">
        <f>SUM(ET39:ET48)</f>
        <v>34090.139090000004</v>
      </c>
      <c r="EU38" s="155">
        <f>SUM(EU39:EU48)</f>
        <v>33936.850700000003</v>
      </c>
      <c r="EV38" s="155">
        <f>EU38/ET38*100</f>
        <v>99.550343899755561</v>
      </c>
      <c r="EW38" s="155">
        <f>SUM(EW39:EW48)</f>
        <v>0</v>
      </c>
      <c r="EX38" s="155">
        <f>SUM(EX39:EX48)</f>
        <v>0</v>
      </c>
      <c r="EY38" s="155"/>
      <c r="EZ38" s="155">
        <f>SUM(EZ39:EZ48)</f>
        <v>0</v>
      </c>
      <c r="FA38" s="155">
        <f>SUM(FA39:FA48)</f>
        <v>0</v>
      </c>
      <c r="FB38" s="155">
        <f>SUM(FB39:FB48)</f>
        <v>0</v>
      </c>
      <c r="FC38" s="155"/>
      <c r="FD38" s="155">
        <f>SUM(FD39:FD48)</f>
        <v>0</v>
      </c>
      <c r="FE38" s="155">
        <f>SUM(FE39:FE48)</f>
        <v>0</v>
      </c>
      <c r="FF38" s="155"/>
      <c r="FG38" s="155">
        <f>SUM(FG39:FG48)</f>
        <v>0</v>
      </c>
      <c r="FH38" s="155">
        <f>SUM(FH39:FH48)</f>
        <v>0</v>
      </c>
      <c r="FI38" s="155"/>
      <c r="FJ38" s="155"/>
      <c r="FK38" s="155">
        <f>FK39+FK40</f>
        <v>0</v>
      </c>
      <c r="FL38" s="155">
        <f>FL39+FL40</f>
        <v>0</v>
      </c>
      <c r="FM38" s="155"/>
      <c r="FN38" s="155">
        <f>FN39+FN40</f>
        <v>0</v>
      </c>
      <c r="FO38" s="155">
        <f>FO39+FO40</f>
        <v>0</v>
      </c>
      <c r="FP38" s="155"/>
      <c r="FQ38" s="155">
        <f>FQ39+FQ40</f>
        <v>0</v>
      </c>
      <c r="FR38" s="155">
        <f>FR39+FR40</f>
        <v>0</v>
      </c>
      <c r="FS38" s="155"/>
      <c r="FT38" s="155">
        <f>SUM(FT39:FT48)</f>
        <v>0</v>
      </c>
      <c r="FU38" s="155">
        <f>SUM(FU39:FU48)</f>
        <v>0</v>
      </c>
      <c r="FV38" s="155">
        <f>SUM(FV39:FV48)</f>
        <v>0</v>
      </c>
      <c r="FW38" s="155"/>
      <c r="FX38" s="155">
        <f>FX39+FX40</f>
        <v>0</v>
      </c>
      <c r="FY38" s="155">
        <f>FY39+FY40</f>
        <v>0</v>
      </c>
      <c r="FZ38" s="155"/>
      <c r="GA38" s="155">
        <f>GA39+GA40</f>
        <v>0</v>
      </c>
      <c r="GB38" s="155">
        <f>GB39+GB40</f>
        <v>0</v>
      </c>
      <c r="GC38" s="155"/>
      <c r="GD38" s="155">
        <f>SUM(GD39:GD48)</f>
        <v>0</v>
      </c>
      <c r="GE38" s="155">
        <f>SUM(GE39:GE48)</f>
        <v>0</v>
      </c>
      <c r="GF38" s="155">
        <f>SUM(GF39:GF48)</f>
        <v>0</v>
      </c>
      <c r="GG38" s="155"/>
      <c r="GH38" s="155">
        <f>GH39+GH40</f>
        <v>0</v>
      </c>
      <c r="GI38" s="155">
        <f>GI39+GI40</f>
        <v>0</v>
      </c>
      <c r="GJ38" s="155"/>
      <c r="GK38" s="155">
        <f>GK39+GK40</f>
        <v>0</v>
      </c>
      <c r="GL38" s="155">
        <f>GL39+GL40</f>
        <v>0</v>
      </c>
      <c r="GM38" s="155"/>
      <c r="GN38" s="155">
        <f>SUM(GN39:GN48)</f>
        <v>0</v>
      </c>
      <c r="GO38" s="155">
        <f>SUM(GO39:GO48)</f>
        <v>0</v>
      </c>
      <c r="GP38" s="155">
        <f>SUM(GP39:GP48)</f>
        <v>0</v>
      </c>
      <c r="GQ38" s="155"/>
      <c r="GR38" s="155">
        <f>GR39+GR40</f>
        <v>0</v>
      </c>
      <c r="GS38" s="155">
        <f>GS39+GS40</f>
        <v>0</v>
      </c>
      <c r="GT38" s="155"/>
      <c r="GU38" s="155">
        <f>GU39+GU40</f>
        <v>0</v>
      </c>
      <c r="GV38" s="155">
        <f>GV39+GV40</f>
        <v>0</v>
      </c>
      <c r="GW38" s="155"/>
      <c r="GX38" s="155">
        <f>SUM(GX39:GX48)</f>
        <v>0</v>
      </c>
      <c r="GY38" s="155">
        <f>SUM(GY39:GY48)</f>
        <v>0</v>
      </c>
      <c r="GZ38" s="155">
        <f>SUM(GZ39:GZ48)</f>
        <v>0</v>
      </c>
      <c r="HA38" s="155"/>
      <c r="HB38" s="155">
        <f>HB39+HB40</f>
        <v>0</v>
      </c>
      <c r="HC38" s="155">
        <f>HC39+HC40</f>
        <v>0</v>
      </c>
      <c r="HD38" s="155"/>
      <c r="HE38" s="155">
        <f>HE39+HE40</f>
        <v>0</v>
      </c>
      <c r="HF38" s="155">
        <f>HF39+HF40</f>
        <v>0</v>
      </c>
      <c r="HG38" s="155"/>
      <c r="HH38" s="155">
        <f>SUM(HH39:HH48)</f>
        <v>0</v>
      </c>
      <c r="HI38" s="155">
        <f>SUM(HI39:HI48)</f>
        <v>0</v>
      </c>
      <c r="HJ38" s="155">
        <f>SUM(HJ39:HJ48)</f>
        <v>0</v>
      </c>
      <c r="HK38" s="155"/>
      <c r="HL38" s="155">
        <f>HL39+HL40</f>
        <v>0</v>
      </c>
      <c r="HM38" s="155">
        <f>HM39+HM40</f>
        <v>0</v>
      </c>
      <c r="HN38" s="155"/>
      <c r="HO38" s="155">
        <f>HO39+HO40</f>
        <v>0</v>
      </c>
      <c r="HP38" s="155">
        <f>HP39+HP40</f>
        <v>0</v>
      </c>
      <c r="HQ38" s="155"/>
      <c r="HR38" s="155">
        <f>SUM(HR39:HR48)</f>
        <v>0</v>
      </c>
      <c r="HS38" s="155">
        <f>SUM(HS39:HS48)</f>
        <v>0</v>
      </c>
      <c r="HT38" s="155">
        <f>SUM(HT39:HT48)</f>
        <v>0</v>
      </c>
      <c r="HU38" s="155"/>
      <c r="HV38" s="155">
        <f>HV39+HV40</f>
        <v>0</v>
      </c>
      <c r="HW38" s="155">
        <f>HW39+HW40</f>
        <v>0</v>
      </c>
      <c r="HX38" s="155"/>
      <c r="HY38" s="155">
        <f>HY39+HY40</f>
        <v>0</v>
      </c>
      <c r="HZ38" s="155">
        <f>HZ39+HZ40</f>
        <v>0</v>
      </c>
      <c r="IA38" s="155"/>
      <c r="IB38" s="155">
        <f>SUM(IB39:IB48)</f>
        <v>0</v>
      </c>
      <c r="IC38" s="155">
        <f>SUM(IC39:IC48)</f>
        <v>0</v>
      </c>
      <c r="ID38" s="155">
        <f>SUM(ID39:ID48)</f>
        <v>0</v>
      </c>
      <c r="IE38" s="155"/>
      <c r="IF38" s="155">
        <f>IF39+IF40</f>
        <v>0</v>
      </c>
      <c r="IG38" s="155">
        <f>IG39+IG40</f>
        <v>0</v>
      </c>
      <c r="IH38" s="155"/>
      <c r="II38" s="155">
        <f>II39+II40</f>
        <v>0</v>
      </c>
      <c r="IJ38" s="155">
        <f>IJ39+IJ40</f>
        <v>0</v>
      </c>
      <c r="IK38" s="155"/>
      <c r="IL38" s="155">
        <f>SUM(IL39:IL48)</f>
        <v>0</v>
      </c>
      <c r="IM38" s="155">
        <f>SUM(IM39:IM48)</f>
        <v>0</v>
      </c>
      <c r="IN38" s="155">
        <f>SUM(IN39:IN48)</f>
        <v>0</v>
      </c>
      <c r="IO38" s="155"/>
      <c r="IP38" s="155">
        <f>IP39+IP40</f>
        <v>0</v>
      </c>
      <c r="IQ38" s="155">
        <f>IQ39+IQ40</f>
        <v>0</v>
      </c>
      <c r="IR38" s="155"/>
      <c r="IS38" s="155">
        <f>IS39+IS40</f>
        <v>0</v>
      </c>
      <c r="IT38" s="155">
        <f>IT39+IT40</f>
        <v>0</v>
      </c>
      <c r="IU38" s="155"/>
      <c r="IV38" s="155">
        <f>SUM(IV39:IV48)</f>
        <v>0</v>
      </c>
      <c r="IW38" s="155">
        <f>SUM(IW39:IW48)</f>
        <v>0</v>
      </c>
      <c r="IX38" s="155">
        <f>SUM(IX39:IX48)</f>
        <v>0</v>
      </c>
      <c r="IY38" s="155"/>
      <c r="IZ38" s="155">
        <f>IZ39+IZ40</f>
        <v>0</v>
      </c>
      <c r="JA38" s="155">
        <f>JA39+JA40</f>
        <v>0</v>
      </c>
      <c r="JB38" s="155"/>
      <c r="JC38" s="155">
        <f>JC39+JC40</f>
        <v>0</v>
      </c>
      <c r="JD38" s="155">
        <f>JD39+JD40</f>
        <v>0</v>
      </c>
      <c r="JE38" s="155"/>
      <c r="JF38" s="155">
        <f>SUM(JF39:JF48)</f>
        <v>0</v>
      </c>
      <c r="JG38" s="155">
        <f>SUM(JG39:JG48)</f>
        <v>0</v>
      </c>
      <c r="JH38" s="155">
        <f>SUM(JH39:JH48)</f>
        <v>0</v>
      </c>
      <c r="JI38" s="155"/>
      <c r="JJ38" s="155">
        <f>SUM(JJ39:JJ48)</f>
        <v>0</v>
      </c>
      <c r="JK38" s="155">
        <f>SUM(JK39:JK48)</f>
        <v>0</v>
      </c>
      <c r="JL38" s="155"/>
      <c r="JM38" s="155">
        <f>SUM(JM39:JM48)</f>
        <v>0</v>
      </c>
      <c r="JN38" s="155">
        <f>SUM(JN39:JN48)</f>
        <v>0</v>
      </c>
      <c r="JO38" s="155"/>
      <c r="JP38" s="155">
        <f>SUM(JP39:JP48)</f>
        <v>0</v>
      </c>
      <c r="JQ38" s="155">
        <f>SUM(JQ39:JQ48)</f>
        <v>0</v>
      </c>
      <c r="JR38" s="155"/>
      <c r="JS38" s="155">
        <f>SUM(JS39:JS48)</f>
        <v>730.08983999999998</v>
      </c>
      <c r="JT38" s="155">
        <f>SUM(JT39:JT48)</f>
        <v>730.08983999999998</v>
      </c>
      <c r="JU38" s="155">
        <f t="shared" ref="JU38:JU45" si="366">JT38/JS38*100</f>
        <v>100</v>
      </c>
      <c r="JV38" s="155">
        <f>SUM(JV39:JV48)</f>
        <v>846.7170000000001</v>
      </c>
      <c r="JW38" s="155">
        <f>SUM(JW39:JW48)</f>
        <v>846.7170000000001</v>
      </c>
      <c r="JX38" s="155">
        <f t="shared" ref="JX38:JX47" si="367">JW38/JV38*100</f>
        <v>100</v>
      </c>
      <c r="JY38" s="155">
        <f>SUM(JY39:JY48)</f>
        <v>0</v>
      </c>
      <c r="JZ38" s="155">
        <f>SUM(JZ39:JZ48)</f>
        <v>0</v>
      </c>
      <c r="KA38" s="155" t="e">
        <f t="shared" ref="KA38" si="368">JZ38/JY38*100</f>
        <v>#DIV/0!</v>
      </c>
      <c r="KB38" s="155">
        <f>SUM(KB39:KB48)</f>
        <v>0</v>
      </c>
      <c r="KC38" s="155">
        <f>SUM(KC39:KC48)</f>
        <v>0</v>
      </c>
      <c r="KD38" s="155" t="e">
        <f t="shared" ref="KD38" si="369">KC38/KB38*100</f>
        <v>#DIV/0!</v>
      </c>
      <c r="KE38" s="155">
        <f>SUM(KE39:KE48)</f>
        <v>0</v>
      </c>
      <c r="KF38" s="155">
        <f>SUM(KF39:KF48)</f>
        <v>0</v>
      </c>
      <c r="KG38" s="155" t="e">
        <f t="shared" ref="KG38" si="370">KF38/KE38*100</f>
        <v>#DIV/0!</v>
      </c>
      <c r="KH38" s="155">
        <f>SUM(KH39:KH48)</f>
        <v>0</v>
      </c>
      <c r="KI38" s="155">
        <f>SUM(KI39:KI48)</f>
        <v>0</v>
      </c>
      <c r="KJ38" s="155" t="e">
        <f t="shared" ref="KJ38" si="371">KI38/KH38*100</f>
        <v>#DIV/0!</v>
      </c>
      <c r="KK38" s="155">
        <f>SUM(KK39:KK48)</f>
        <v>0</v>
      </c>
      <c r="KL38" s="155">
        <f>SUM(KL39:KL48)</f>
        <v>0</v>
      </c>
      <c r="KM38" s="155" t="e">
        <f t="shared" ref="KM38" si="372">KL38/KK38*100</f>
        <v>#DIV/0!</v>
      </c>
      <c r="KN38" s="155">
        <f>SUM(KN39:KN48)</f>
        <v>0</v>
      </c>
      <c r="KO38" s="155">
        <f>SUM(KO39:KO48)</f>
        <v>0</v>
      </c>
      <c r="KP38" s="155" t="e">
        <f t="shared" ref="KP38" si="373">KO38/KN38*100</f>
        <v>#DIV/0!</v>
      </c>
      <c r="KQ38" s="155">
        <f>SUM(KQ39:KQ48)</f>
        <v>0</v>
      </c>
      <c r="KR38" s="155">
        <f>SUM(KR39:KR48)</f>
        <v>0</v>
      </c>
      <c r="KS38" s="155" t="e">
        <f t="shared" ref="KS38" si="374">KR38/KQ38*100</f>
        <v>#DIV/0!</v>
      </c>
      <c r="KT38" s="155">
        <f>SUM(KT39:KT48)</f>
        <v>29289.480960000001</v>
      </c>
      <c r="KU38" s="155">
        <f>SUM(KU39:KU48)</f>
        <v>29289.480960000001</v>
      </c>
      <c r="KV38" s="155">
        <f t="shared" ref="KV38" si="375">KU38/KT38*100</f>
        <v>100</v>
      </c>
      <c r="KW38" s="155">
        <f>SUM(KW39:KW48)</f>
        <v>129.85</v>
      </c>
      <c r="KX38" s="155">
        <f>SUM(KX39:KX48)</f>
        <v>129.85</v>
      </c>
      <c r="KY38" s="155">
        <f t="shared" ref="KY38" si="376">KX38/KW38*100</f>
        <v>100</v>
      </c>
      <c r="KZ38" s="155">
        <f>SUM(KZ39:KZ48)</f>
        <v>0</v>
      </c>
      <c r="LA38" s="155">
        <f>SUM(LA39:LA48)</f>
        <v>0</v>
      </c>
      <c r="LB38" s="155" t="e">
        <f t="shared" ref="LB38" si="377">LA38/KZ38*100</f>
        <v>#DIV/0!</v>
      </c>
      <c r="LC38" s="155">
        <f>SUM(LC39:LC48)</f>
        <v>0</v>
      </c>
      <c r="LD38" s="155">
        <f>SUM(LD39:LD48)</f>
        <v>0</v>
      </c>
      <c r="LE38" s="155" t="e">
        <f t="shared" ref="LE38" si="378">LD38/LC38*100</f>
        <v>#DIV/0!</v>
      </c>
      <c r="LF38" s="155">
        <f>SUM(LF39:LF48)</f>
        <v>0</v>
      </c>
      <c r="LG38" s="155">
        <f>SUM(LG39:LG48)</f>
        <v>0</v>
      </c>
      <c r="LH38" s="155" t="e">
        <f t="shared" ref="LH38" si="379">LG38/LF38*100</f>
        <v>#DIV/0!</v>
      </c>
      <c r="LI38" s="155">
        <f>SUM(LI39:LI48)</f>
        <v>0</v>
      </c>
      <c r="LJ38" s="155">
        <f>SUM(LJ39:LJ48)</f>
        <v>0</v>
      </c>
      <c r="LK38" s="155" t="e">
        <f t="shared" ref="LK38" si="380">LJ38/LI38*100</f>
        <v>#DIV/0!</v>
      </c>
      <c r="LL38" s="155">
        <f>SUM(LL39:LL48)</f>
        <v>0</v>
      </c>
      <c r="LM38" s="155">
        <f>SUM(LM39:LM48)</f>
        <v>0</v>
      </c>
      <c r="LN38" s="155" t="e">
        <f t="shared" ref="LN38" si="381">LM38/LL38*100</f>
        <v>#DIV/0!</v>
      </c>
      <c r="LO38" s="155">
        <f>SUM(LO39:LO48)</f>
        <v>0</v>
      </c>
      <c r="LP38" s="155">
        <f>SUM(LP39:LP48)</f>
        <v>0</v>
      </c>
      <c r="LQ38" s="155">
        <f>SUM(LQ39:LQ48)</f>
        <v>0</v>
      </c>
      <c r="LR38" s="155"/>
      <c r="LS38" s="155">
        <f>SUM(LS39:LS48)</f>
        <v>0</v>
      </c>
      <c r="LT38" s="155">
        <f>SUM(LT39:LT48)</f>
        <v>0</v>
      </c>
      <c r="LU38" s="155"/>
      <c r="LV38" s="155">
        <f>SUM(LV39:LV48)</f>
        <v>0</v>
      </c>
      <c r="LW38" s="155">
        <f>SUM(LW39:LW48)</f>
        <v>0</v>
      </c>
      <c r="LX38" s="155"/>
      <c r="LY38" s="155">
        <f>SUM(LY39:LY48)</f>
        <v>0</v>
      </c>
      <c r="LZ38" s="155">
        <f>SUM(LZ39:LZ48)</f>
        <v>0</v>
      </c>
      <c r="MA38" s="155" t="e">
        <f t="shared" ref="MA38" si="382">LZ38/LY38*100</f>
        <v>#DIV/0!</v>
      </c>
      <c r="MB38" s="155">
        <f>SUM(MB39:MB48)</f>
        <v>70405.8</v>
      </c>
      <c r="MC38" s="155">
        <f>SUM(MC39:MC48)</f>
        <v>70405.8</v>
      </c>
      <c r="MD38" s="155">
        <f t="shared" ref="MD38" si="383">MC38/MB38*100</f>
        <v>100</v>
      </c>
      <c r="ME38" s="34">
        <f>SUM(ME39:ME48)</f>
        <v>0</v>
      </c>
      <c r="MF38" s="34">
        <f>SUM(MF39:MF48)</f>
        <v>0</v>
      </c>
      <c r="MG38" s="63" t="e">
        <f t="shared" ref="MG38" si="384">MF38/ME38*100</f>
        <v>#DIV/0!</v>
      </c>
      <c r="MH38" s="108"/>
      <c r="MI38" s="108"/>
      <c r="MK38" s="34"/>
      <c r="ML38" s="34"/>
      <c r="MM38" s="63"/>
      <c r="MN38" s="111"/>
      <c r="MO38" s="113"/>
      <c r="MP38" s="114"/>
      <c r="MQ38" s="113"/>
      <c r="MR38" s="115"/>
      <c r="MS38" s="40"/>
      <c r="MT38" s="40"/>
      <c r="MU38" s="40"/>
      <c r="MV38" s="92">
        <v>24404334.420000002</v>
      </c>
    </row>
    <row r="39" spans="1:360">
      <c r="A39" s="36" t="s">
        <v>16</v>
      </c>
      <c r="B39" s="110">
        <f t="shared" ref="B39:B48" si="385">I39+S39+V39+Y39+AI39+AS39+BC39+BM39+BW39+CF39+CO39+CY39+DI39+DS39+EC39+EP39+F39+EZ39+FJ39+FT39+GD39+GN39+GX39+HH39+HR39+IB39+IL39+IV39+JF39+JP39+EM39+JS39+JV39+JY39+KB39+KE39+KH39+KK39+KN39+KQ39+KT39+KW39+KZ39+LC39+LF39+LI39+LL39+LO39+LY39+MB39+ME39</f>
        <v>102132.66586000001</v>
      </c>
      <c r="C39" s="110">
        <f t="shared" ref="C39:C48" si="386">K39+T39+W39+AA39+AK39+AU39+BE39+BO39+BX39+CG39+CQ39+DA39+DK39+DU39+EE39+ER39+G39+FB39+FL39+FV39+GF39+GP39+GZ39+HJ39+HT39+ID39+IN39+IX39+JH39+JQ39+EN39+JT39+JW39+JZ39+KC39+KF39+KI39+KL39+KO39+KR39+KU39+KX39+LA39+LD39+LG39+LJ39+LM39+LQ39+LZ39+MC39+MF39</f>
        <v>102132.66586000001</v>
      </c>
      <c r="D39" s="110">
        <f t="shared" si="328"/>
        <v>100</v>
      </c>
      <c r="E39" s="110">
        <f t="shared" si="2"/>
        <v>0</v>
      </c>
      <c r="F39" s="110"/>
      <c r="G39" s="110"/>
      <c r="H39" s="110"/>
      <c r="I39" s="110"/>
      <c r="J39" s="110">
        <f t="shared" ref="J39:K48" si="387">M39+P39</f>
        <v>0</v>
      </c>
      <c r="K39" s="110">
        <f t="shared" si="387"/>
        <v>0</v>
      </c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>
        <f t="shared" ref="Z39:AA48" si="388">AC39+AF39</f>
        <v>0</v>
      </c>
      <c r="AA39" s="110">
        <f t="shared" si="388"/>
        <v>0</v>
      </c>
      <c r="AB39" s="110"/>
      <c r="AC39" s="110"/>
      <c r="AD39" s="110"/>
      <c r="AE39" s="110"/>
      <c r="AF39" s="110"/>
      <c r="AG39" s="110"/>
      <c r="AH39" s="110"/>
      <c r="AI39" s="110"/>
      <c r="AJ39" s="110">
        <f t="shared" ref="AJ39:AK48" si="389">AM39+AP39</f>
        <v>0</v>
      </c>
      <c r="AK39" s="110">
        <f t="shared" si="389"/>
        <v>0</v>
      </c>
      <c r="AL39" s="110"/>
      <c r="AM39" s="110"/>
      <c r="AN39" s="110"/>
      <c r="AO39" s="110"/>
      <c r="AP39" s="110"/>
      <c r="AQ39" s="110"/>
      <c r="AR39" s="110"/>
      <c r="AS39" s="110"/>
      <c r="AT39" s="110">
        <f t="shared" ref="AT39:AU48" si="390">AW39+AZ39</f>
        <v>0</v>
      </c>
      <c r="AU39" s="110">
        <f t="shared" si="390"/>
        <v>0</v>
      </c>
      <c r="AV39" s="110"/>
      <c r="AW39" s="110"/>
      <c r="AX39" s="110"/>
      <c r="AY39" s="110"/>
      <c r="AZ39" s="110"/>
      <c r="BA39" s="110"/>
      <c r="BB39" s="110"/>
      <c r="BC39" s="110"/>
      <c r="BD39" s="110">
        <f t="shared" ref="BD39:BE48" si="391">BG39+BJ39</f>
        <v>0</v>
      </c>
      <c r="BE39" s="110">
        <f t="shared" si="391"/>
        <v>0</v>
      </c>
      <c r="BF39" s="110"/>
      <c r="BG39" s="110"/>
      <c r="BH39" s="110"/>
      <c r="BI39" s="110"/>
      <c r="BJ39" s="110"/>
      <c r="BK39" s="110"/>
      <c r="BL39" s="110"/>
      <c r="BM39" s="110">
        <v>4418.3120099999996</v>
      </c>
      <c r="BN39" s="110">
        <f t="shared" ref="BN39:BO48" si="392">BQ39+BT39</f>
        <v>4418.3120100000006</v>
      </c>
      <c r="BO39" s="110">
        <f>BR39+BU39</f>
        <v>4418.3120100000006</v>
      </c>
      <c r="BP39" s="110">
        <f t="shared" si="362"/>
        <v>100</v>
      </c>
      <c r="BQ39" s="110">
        <v>4329.9457700000003</v>
      </c>
      <c r="BR39" s="110">
        <v>4329.9457700000003</v>
      </c>
      <c r="BS39" s="110">
        <f t="shared" si="363"/>
        <v>100</v>
      </c>
      <c r="BT39" s="110">
        <v>88.366240000000005</v>
      </c>
      <c r="BU39" s="110">
        <v>88.366240000000005</v>
      </c>
      <c r="BV39" s="110">
        <f t="shared" si="364"/>
        <v>100</v>
      </c>
      <c r="BW39" s="110">
        <f t="shared" ref="BW39:BX48" si="393">BZ39+CC39</f>
        <v>0</v>
      </c>
      <c r="BX39" s="110">
        <f t="shared" si="393"/>
        <v>0</v>
      </c>
      <c r="BY39" s="110"/>
      <c r="BZ39" s="110"/>
      <c r="CA39" s="110"/>
      <c r="CB39" s="110"/>
      <c r="CC39" s="110"/>
      <c r="CD39" s="110"/>
      <c r="CE39" s="110"/>
      <c r="CF39" s="110">
        <f t="shared" ref="CF39:CG48" si="394">CI39+CL39</f>
        <v>0</v>
      </c>
      <c r="CG39" s="110">
        <f t="shared" si="394"/>
        <v>0</v>
      </c>
      <c r="CH39" s="110"/>
      <c r="CI39" s="110"/>
      <c r="CJ39" s="110"/>
      <c r="CK39" s="110"/>
      <c r="CL39" s="110"/>
      <c r="CM39" s="110"/>
      <c r="CN39" s="110"/>
      <c r="CO39" s="110"/>
      <c r="CP39" s="110">
        <f t="shared" ref="CP39:CQ48" si="395">CS39+CV39</f>
        <v>0</v>
      </c>
      <c r="CQ39" s="110">
        <f t="shared" si="395"/>
        <v>0</v>
      </c>
      <c r="CR39" s="110"/>
      <c r="CS39" s="110"/>
      <c r="CT39" s="110"/>
      <c r="CU39" s="110"/>
      <c r="CV39" s="110"/>
      <c r="CW39" s="110"/>
      <c r="CX39" s="110"/>
      <c r="CY39" s="110"/>
      <c r="CZ39" s="110">
        <f t="shared" ref="CZ39:DA48" si="396">DC39+DF39</f>
        <v>0</v>
      </c>
      <c r="DA39" s="110">
        <f t="shared" si="396"/>
        <v>0</v>
      </c>
      <c r="DB39" s="110"/>
      <c r="DC39" s="110"/>
      <c r="DD39" s="110"/>
      <c r="DE39" s="110"/>
      <c r="DF39" s="110"/>
      <c r="DG39" s="110"/>
      <c r="DH39" s="110"/>
      <c r="DI39" s="110"/>
      <c r="DJ39" s="110">
        <f t="shared" ref="DJ39:DK48" si="397">DM39+DP39</f>
        <v>0</v>
      </c>
      <c r="DK39" s="110">
        <f t="shared" si="397"/>
        <v>0</v>
      </c>
      <c r="DL39" s="110"/>
      <c r="DM39" s="110"/>
      <c r="DN39" s="110"/>
      <c r="DO39" s="110"/>
      <c r="DP39" s="110"/>
      <c r="DQ39" s="110"/>
      <c r="DR39" s="110"/>
      <c r="DS39" s="110"/>
      <c r="DT39" s="110">
        <f t="shared" ref="DT39:DU48" si="398">DW39+DZ39</f>
        <v>0</v>
      </c>
      <c r="DU39" s="110">
        <f t="shared" si="398"/>
        <v>0</v>
      </c>
      <c r="DV39" s="110"/>
      <c r="DW39" s="110"/>
      <c r="DX39" s="110"/>
      <c r="DY39" s="110"/>
      <c r="DZ39" s="110"/>
      <c r="EA39" s="110"/>
      <c r="EB39" s="110"/>
      <c r="EC39" s="110"/>
      <c r="ED39" s="110">
        <f t="shared" ref="ED39:EE48" si="399">EG39+EJ39</f>
        <v>0</v>
      </c>
      <c r="EE39" s="110">
        <f t="shared" si="399"/>
        <v>0</v>
      </c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>
        <v>2228.8976000000002</v>
      </c>
      <c r="EQ39" s="110">
        <f t="shared" ref="EQ39:ER48" si="400">ET39+EW39</f>
        <v>2228.8975999999998</v>
      </c>
      <c r="ER39" s="110">
        <f t="shared" si="400"/>
        <v>2228.8975999999998</v>
      </c>
      <c r="ES39" s="110">
        <f t="shared" si="365"/>
        <v>100</v>
      </c>
      <c r="ET39" s="110">
        <v>2228.8975999999998</v>
      </c>
      <c r="EU39" s="110">
        <v>2228.8975999999998</v>
      </c>
      <c r="EV39" s="110">
        <f t="shared" ref="EV39:EV48" si="401">EU39/ET39*100</f>
        <v>100</v>
      </c>
      <c r="EW39" s="110"/>
      <c r="EX39" s="110"/>
      <c r="EY39" s="110"/>
      <c r="EZ39" s="110"/>
      <c r="FA39" s="110">
        <f t="shared" ref="FA39:FB48" si="402">FD39+FG39</f>
        <v>0</v>
      </c>
      <c r="FB39" s="110">
        <f t="shared" si="402"/>
        <v>0</v>
      </c>
      <c r="FC39" s="110"/>
      <c r="FD39" s="110"/>
      <c r="FE39" s="110"/>
      <c r="FF39" s="110"/>
      <c r="FG39" s="110"/>
      <c r="FH39" s="110"/>
      <c r="FI39" s="110"/>
      <c r="FJ39" s="156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>
        <f t="shared" ref="FU39:FV48" si="403">FX39+GA39</f>
        <v>0</v>
      </c>
      <c r="FV39" s="110">
        <f t="shared" si="403"/>
        <v>0</v>
      </c>
      <c r="FW39" s="110"/>
      <c r="FX39" s="110"/>
      <c r="FY39" s="110"/>
      <c r="FZ39" s="110"/>
      <c r="GA39" s="110"/>
      <c r="GB39" s="110"/>
      <c r="GC39" s="110"/>
      <c r="GD39" s="110"/>
      <c r="GE39" s="110">
        <f t="shared" ref="GE39:GF48" si="404">GH39+GK39</f>
        <v>0</v>
      </c>
      <c r="GF39" s="110">
        <f t="shared" si="404"/>
        <v>0</v>
      </c>
      <c r="GG39" s="110"/>
      <c r="GH39" s="110"/>
      <c r="GI39" s="110"/>
      <c r="GJ39" s="110"/>
      <c r="GK39" s="110"/>
      <c r="GL39" s="110"/>
      <c r="GM39" s="110"/>
      <c r="GN39" s="110"/>
      <c r="GO39" s="110">
        <f t="shared" ref="GO39:GP48" si="405">GR39+GU39</f>
        <v>0</v>
      </c>
      <c r="GP39" s="110">
        <f t="shared" si="405"/>
        <v>0</v>
      </c>
      <c r="GQ39" s="110"/>
      <c r="GR39" s="110"/>
      <c r="GS39" s="110"/>
      <c r="GT39" s="110"/>
      <c r="GU39" s="110"/>
      <c r="GV39" s="110"/>
      <c r="GW39" s="110"/>
      <c r="GX39" s="110"/>
      <c r="GY39" s="110">
        <f t="shared" ref="GY39:GZ48" si="406">HB39+HE39</f>
        <v>0</v>
      </c>
      <c r="GZ39" s="110">
        <f t="shared" si="406"/>
        <v>0</v>
      </c>
      <c r="HA39" s="110"/>
      <c r="HB39" s="110"/>
      <c r="HC39" s="110"/>
      <c r="HD39" s="110"/>
      <c r="HE39" s="110"/>
      <c r="HF39" s="110"/>
      <c r="HG39" s="110"/>
      <c r="HH39" s="110"/>
      <c r="HI39" s="110">
        <f t="shared" ref="HI39:HJ48" si="407">HL39+HO39</f>
        <v>0</v>
      </c>
      <c r="HJ39" s="110">
        <f t="shared" si="407"/>
        <v>0</v>
      </c>
      <c r="HK39" s="110"/>
      <c r="HL39" s="110"/>
      <c r="HM39" s="110"/>
      <c r="HN39" s="110"/>
      <c r="HO39" s="110"/>
      <c r="HP39" s="110"/>
      <c r="HQ39" s="110"/>
      <c r="HR39" s="110"/>
      <c r="HS39" s="110">
        <f t="shared" ref="HS39:HT48" si="408">HV39+HY39</f>
        <v>0</v>
      </c>
      <c r="HT39" s="110">
        <f t="shared" si="408"/>
        <v>0</v>
      </c>
      <c r="HU39" s="110"/>
      <c r="HV39" s="110"/>
      <c r="HW39" s="110"/>
      <c r="HX39" s="110"/>
      <c r="HY39" s="110"/>
      <c r="HZ39" s="110"/>
      <c r="IA39" s="110"/>
      <c r="IB39" s="110"/>
      <c r="IC39" s="110">
        <f t="shared" ref="IC39:ID48" si="409">IF39+II39</f>
        <v>0</v>
      </c>
      <c r="ID39" s="110">
        <f t="shared" si="409"/>
        <v>0</v>
      </c>
      <c r="IE39" s="110"/>
      <c r="IF39" s="110"/>
      <c r="IG39" s="110"/>
      <c r="IH39" s="110"/>
      <c r="II39" s="110"/>
      <c r="IJ39" s="110"/>
      <c r="IK39" s="110"/>
      <c r="IL39" s="110"/>
      <c r="IM39" s="110">
        <f t="shared" ref="IM39:IN48" si="410">IP39+IS39</f>
        <v>0</v>
      </c>
      <c r="IN39" s="110">
        <f t="shared" si="410"/>
        <v>0</v>
      </c>
      <c r="IO39" s="110"/>
      <c r="IP39" s="110"/>
      <c r="IQ39" s="110"/>
      <c r="IR39" s="110"/>
      <c r="IS39" s="110"/>
      <c r="IT39" s="110"/>
      <c r="IU39" s="110"/>
      <c r="IV39" s="110"/>
      <c r="IW39" s="110">
        <f t="shared" ref="IW39:IX48" si="411">IZ39+JC39</f>
        <v>0</v>
      </c>
      <c r="IX39" s="110">
        <f t="shared" si="411"/>
        <v>0</v>
      </c>
      <c r="IY39" s="110"/>
      <c r="IZ39" s="110"/>
      <c r="JA39" s="110"/>
      <c r="JB39" s="110"/>
      <c r="JC39" s="110"/>
      <c r="JD39" s="110"/>
      <c r="JE39" s="110"/>
      <c r="JF39" s="110"/>
      <c r="JG39" s="110">
        <f t="shared" ref="JG39:JH48" si="412">JJ39+JM39</f>
        <v>0</v>
      </c>
      <c r="JH39" s="110">
        <f t="shared" si="412"/>
        <v>0</v>
      </c>
      <c r="JI39" s="110"/>
      <c r="JJ39" s="110"/>
      <c r="JK39" s="110"/>
      <c r="JL39" s="110"/>
      <c r="JM39" s="110"/>
      <c r="JN39" s="110"/>
      <c r="JO39" s="110"/>
      <c r="JP39" s="110"/>
      <c r="JQ39" s="110"/>
      <c r="JR39" s="110"/>
      <c r="JS39" s="110"/>
      <c r="JT39" s="110"/>
      <c r="JU39" s="110"/>
      <c r="JV39" s="110"/>
      <c r="JW39" s="110"/>
      <c r="JX39" s="110"/>
      <c r="JY39" s="110"/>
      <c r="JZ39" s="110"/>
      <c r="KA39" s="110"/>
      <c r="KB39" s="110"/>
      <c r="KC39" s="110"/>
      <c r="KD39" s="110"/>
      <c r="KE39" s="110"/>
      <c r="KF39" s="110"/>
      <c r="KG39" s="110"/>
      <c r="KH39" s="110"/>
      <c r="KI39" s="110"/>
      <c r="KJ39" s="110"/>
      <c r="KK39" s="110"/>
      <c r="KL39" s="110"/>
      <c r="KM39" s="110"/>
      <c r="KN39" s="110"/>
      <c r="KO39" s="110"/>
      <c r="KP39" s="110"/>
      <c r="KQ39" s="110"/>
      <c r="KR39" s="110"/>
      <c r="KS39" s="110"/>
      <c r="KT39" s="110">
        <v>25079.65625</v>
      </c>
      <c r="KU39" s="110">
        <v>25079.65625</v>
      </c>
      <c r="KV39" s="110"/>
      <c r="KW39" s="110"/>
      <c r="KX39" s="110"/>
      <c r="KY39" s="110"/>
      <c r="KZ39" s="110"/>
      <c r="LA39" s="110"/>
      <c r="LB39" s="110"/>
      <c r="LC39" s="110"/>
      <c r="LD39" s="110"/>
      <c r="LE39" s="110"/>
      <c r="LF39" s="110"/>
      <c r="LG39" s="110"/>
      <c r="LH39" s="110"/>
      <c r="LI39" s="110"/>
      <c r="LJ39" s="110"/>
      <c r="LK39" s="110"/>
      <c r="LL39" s="110"/>
      <c r="LM39" s="110"/>
      <c r="LN39" s="110"/>
      <c r="LO39" s="110"/>
      <c r="LP39" s="110">
        <f t="shared" ref="LP39:LQ48" si="413">LS39+LV39</f>
        <v>0</v>
      </c>
      <c r="LQ39" s="110">
        <f t="shared" si="413"/>
        <v>0</v>
      </c>
      <c r="LR39" s="110"/>
      <c r="LS39" s="110"/>
      <c r="LT39" s="110"/>
      <c r="LU39" s="110"/>
      <c r="LV39" s="110"/>
      <c r="LW39" s="110"/>
      <c r="LX39" s="110"/>
      <c r="LY39" s="110"/>
      <c r="LZ39" s="110"/>
      <c r="MA39" s="110"/>
      <c r="MB39" s="110">
        <v>70405.8</v>
      </c>
      <c r="MC39" s="110">
        <v>70405.8</v>
      </c>
      <c r="MD39" s="110"/>
      <c r="ME39" s="4"/>
      <c r="MF39" s="4"/>
      <c r="MG39" s="5"/>
      <c r="MH39" s="37"/>
      <c r="MI39" s="37"/>
      <c r="MJ39" s="11"/>
      <c r="MK39" s="4"/>
      <c r="ML39" s="4"/>
      <c r="MM39" s="5"/>
      <c r="MN39" s="112"/>
      <c r="MO39" s="113"/>
      <c r="MP39" s="114"/>
      <c r="MQ39" s="113"/>
      <c r="MR39" s="115"/>
      <c r="MS39" s="40"/>
      <c r="MT39" s="40"/>
      <c r="MU39" s="40"/>
      <c r="MV39" s="10"/>
    </row>
    <row r="40" spans="1:360">
      <c r="A40" s="36" t="s">
        <v>38</v>
      </c>
      <c r="B40" s="110">
        <f t="shared" si="385"/>
        <v>1207.64896</v>
      </c>
      <c r="C40" s="110">
        <f t="shared" si="386"/>
        <v>1207.64896</v>
      </c>
      <c r="D40" s="110">
        <f t="shared" si="328"/>
        <v>100</v>
      </c>
      <c r="E40" s="110">
        <f t="shared" si="2"/>
        <v>0</v>
      </c>
      <c r="F40" s="110"/>
      <c r="G40" s="110"/>
      <c r="H40" s="110"/>
      <c r="I40" s="110"/>
      <c r="J40" s="110">
        <f t="shared" si="387"/>
        <v>0</v>
      </c>
      <c r="K40" s="110">
        <f t="shared" si="387"/>
        <v>0</v>
      </c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>
        <f t="shared" si="388"/>
        <v>0</v>
      </c>
      <c r="AA40" s="110">
        <f t="shared" si="388"/>
        <v>0</v>
      </c>
      <c r="AB40" s="110"/>
      <c r="AC40" s="110"/>
      <c r="AD40" s="110"/>
      <c r="AE40" s="110"/>
      <c r="AF40" s="110"/>
      <c r="AG40" s="110"/>
      <c r="AH40" s="110"/>
      <c r="AI40" s="110"/>
      <c r="AJ40" s="110">
        <f t="shared" si="389"/>
        <v>0</v>
      </c>
      <c r="AK40" s="110">
        <f t="shared" si="389"/>
        <v>0</v>
      </c>
      <c r="AL40" s="110"/>
      <c r="AM40" s="110"/>
      <c r="AN40" s="110"/>
      <c r="AO40" s="110"/>
      <c r="AP40" s="110"/>
      <c r="AQ40" s="110"/>
      <c r="AR40" s="110"/>
      <c r="AS40" s="110"/>
      <c r="AT40" s="110">
        <f t="shared" si="390"/>
        <v>0</v>
      </c>
      <c r="AU40" s="110">
        <f t="shared" si="390"/>
        <v>0</v>
      </c>
      <c r="AV40" s="110"/>
      <c r="AW40" s="110"/>
      <c r="AX40" s="110"/>
      <c r="AY40" s="110"/>
      <c r="AZ40" s="110"/>
      <c r="BA40" s="110"/>
      <c r="BB40" s="110"/>
      <c r="BC40" s="110"/>
      <c r="BD40" s="110">
        <f t="shared" si="391"/>
        <v>0</v>
      </c>
      <c r="BE40" s="110">
        <f t="shared" si="391"/>
        <v>0</v>
      </c>
      <c r="BF40" s="110"/>
      <c r="BG40" s="110"/>
      <c r="BH40" s="110"/>
      <c r="BI40" s="110"/>
      <c r="BJ40" s="110"/>
      <c r="BK40" s="110"/>
      <c r="BL40" s="110"/>
      <c r="BM40" s="110">
        <v>141.00995999999998</v>
      </c>
      <c r="BN40" s="110">
        <f t="shared" si="392"/>
        <v>141.00996000000001</v>
      </c>
      <c r="BO40" s="110">
        <f t="shared" si="392"/>
        <v>141.00996000000001</v>
      </c>
      <c r="BP40" s="110">
        <f t="shared" si="362"/>
        <v>100</v>
      </c>
      <c r="BQ40" s="110">
        <v>138.18976000000001</v>
      </c>
      <c r="BR40" s="110">
        <v>138.18976000000001</v>
      </c>
      <c r="BS40" s="110">
        <f t="shared" si="363"/>
        <v>100</v>
      </c>
      <c r="BT40" s="110">
        <v>2.8201999999999998</v>
      </c>
      <c r="BU40" s="110">
        <v>2.8201999999999998</v>
      </c>
      <c r="BV40" s="110">
        <f t="shared" si="364"/>
        <v>100</v>
      </c>
      <c r="BW40" s="110">
        <f t="shared" si="393"/>
        <v>0</v>
      </c>
      <c r="BX40" s="110">
        <f t="shared" si="393"/>
        <v>0</v>
      </c>
      <c r="BY40" s="110"/>
      <c r="BZ40" s="110"/>
      <c r="CA40" s="110"/>
      <c r="CB40" s="110"/>
      <c r="CC40" s="110"/>
      <c r="CD40" s="110"/>
      <c r="CE40" s="110"/>
      <c r="CF40" s="110">
        <f t="shared" si="394"/>
        <v>0</v>
      </c>
      <c r="CG40" s="110">
        <f t="shared" si="394"/>
        <v>0</v>
      </c>
      <c r="CH40" s="110"/>
      <c r="CI40" s="110"/>
      <c r="CJ40" s="110"/>
      <c r="CK40" s="110"/>
      <c r="CL40" s="110"/>
      <c r="CM40" s="110"/>
      <c r="CN40" s="110"/>
      <c r="CO40" s="110"/>
      <c r="CP40" s="110">
        <f t="shared" si="395"/>
        <v>0</v>
      </c>
      <c r="CQ40" s="110">
        <f t="shared" si="395"/>
        <v>0</v>
      </c>
      <c r="CR40" s="110"/>
      <c r="CS40" s="110"/>
      <c r="CT40" s="110"/>
      <c r="CU40" s="110"/>
      <c r="CV40" s="110"/>
      <c r="CW40" s="110"/>
      <c r="CX40" s="110"/>
      <c r="CY40" s="110"/>
      <c r="CZ40" s="110">
        <f t="shared" si="396"/>
        <v>0</v>
      </c>
      <c r="DA40" s="110">
        <f t="shared" si="396"/>
        <v>0</v>
      </c>
      <c r="DB40" s="110"/>
      <c r="DC40" s="110"/>
      <c r="DD40" s="110"/>
      <c r="DE40" s="110"/>
      <c r="DF40" s="110"/>
      <c r="DG40" s="110"/>
      <c r="DH40" s="110"/>
      <c r="DI40" s="110"/>
      <c r="DJ40" s="110">
        <f t="shared" si="397"/>
        <v>0</v>
      </c>
      <c r="DK40" s="110">
        <f t="shared" si="397"/>
        <v>0</v>
      </c>
      <c r="DL40" s="110"/>
      <c r="DM40" s="110"/>
      <c r="DN40" s="110"/>
      <c r="DO40" s="110"/>
      <c r="DP40" s="110"/>
      <c r="DQ40" s="110"/>
      <c r="DR40" s="110"/>
      <c r="DS40" s="110"/>
      <c r="DT40" s="110">
        <f t="shared" si="398"/>
        <v>0</v>
      </c>
      <c r="DU40" s="110">
        <f t="shared" si="398"/>
        <v>0</v>
      </c>
      <c r="DV40" s="110"/>
      <c r="DW40" s="110"/>
      <c r="DX40" s="110"/>
      <c r="DY40" s="110"/>
      <c r="DZ40" s="110"/>
      <c r="EA40" s="110"/>
      <c r="EB40" s="110"/>
      <c r="EC40" s="110"/>
      <c r="ED40" s="110">
        <f t="shared" si="399"/>
        <v>0</v>
      </c>
      <c r="EE40" s="110">
        <f t="shared" si="399"/>
        <v>0</v>
      </c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>
        <v>797.14</v>
      </c>
      <c r="EQ40" s="110">
        <f t="shared" si="400"/>
        <v>797.14</v>
      </c>
      <c r="ER40" s="110">
        <f t="shared" si="400"/>
        <v>797.14</v>
      </c>
      <c r="ES40" s="110">
        <f t="shared" si="365"/>
        <v>100</v>
      </c>
      <c r="ET40" s="110">
        <v>797.14</v>
      </c>
      <c r="EU40" s="110">
        <v>797.14</v>
      </c>
      <c r="EV40" s="110">
        <f t="shared" si="401"/>
        <v>100</v>
      </c>
      <c r="EW40" s="110"/>
      <c r="EX40" s="110"/>
      <c r="EY40" s="110"/>
      <c r="EZ40" s="110"/>
      <c r="FA40" s="110">
        <f t="shared" si="402"/>
        <v>0</v>
      </c>
      <c r="FB40" s="110">
        <f t="shared" si="402"/>
        <v>0</v>
      </c>
      <c r="FC40" s="110"/>
      <c r="FD40" s="110"/>
      <c r="FE40" s="110"/>
      <c r="FF40" s="110"/>
      <c r="FG40" s="110"/>
      <c r="FH40" s="110"/>
      <c r="FI40" s="110"/>
      <c r="FJ40" s="156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>
        <f t="shared" si="403"/>
        <v>0</v>
      </c>
      <c r="FV40" s="110">
        <f t="shared" si="403"/>
        <v>0</v>
      </c>
      <c r="FW40" s="110"/>
      <c r="FX40" s="110"/>
      <c r="FY40" s="110"/>
      <c r="FZ40" s="110"/>
      <c r="GA40" s="110"/>
      <c r="GB40" s="110"/>
      <c r="GC40" s="110"/>
      <c r="GD40" s="110"/>
      <c r="GE40" s="110">
        <f t="shared" si="404"/>
        <v>0</v>
      </c>
      <c r="GF40" s="110">
        <f t="shared" si="404"/>
        <v>0</v>
      </c>
      <c r="GG40" s="110"/>
      <c r="GH40" s="110"/>
      <c r="GI40" s="110"/>
      <c r="GJ40" s="110"/>
      <c r="GK40" s="110"/>
      <c r="GL40" s="110"/>
      <c r="GM40" s="110"/>
      <c r="GN40" s="110"/>
      <c r="GO40" s="110">
        <f t="shared" si="405"/>
        <v>0</v>
      </c>
      <c r="GP40" s="110">
        <f t="shared" si="405"/>
        <v>0</v>
      </c>
      <c r="GQ40" s="110"/>
      <c r="GR40" s="110"/>
      <c r="GS40" s="110"/>
      <c r="GT40" s="110"/>
      <c r="GU40" s="110"/>
      <c r="GV40" s="110"/>
      <c r="GW40" s="110"/>
      <c r="GX40" s="110"/>
      <c r="GY40" s="110">
        <f t="shared" si="406"/>
        <v>0</v>
      </c>
      <c r="GZ40" s="110">
        <f t="shared" si="406"/>
        <v>0</v>
      </c>
      <c r="HA40" s="110"/>
      <c r="HB40" s="110"/>
      <c r="HC40" s="110"/>
      <c r="HD40" s="110"/>
      <c r="HE40" s="110"/>
      <c r="HF40" s="110"/>
      <c r="HG40" s="110"/>
      <c r="HH40" s="110"/>
      <c r="HI40" s="110">
        <f t="shared" si="407"/>
        <v>0</v>
      </c>
      <c r="HJ40" s="110">
        <f t="shared" si="407"/>
        <v>0</v>
      </c>
      <c r="HK40" s="110"/>
      <c r="HL40" s="110"/>
      <c r="HM40" s="110"/>
      <c r="HN40" s="110"/>
      <c r="HO40" s="110"/>
      <c r="HP40" s="110"/>
      <c r="HQ40" s="110"/>
      <c r="HR40" s="110"/>
      <c r="HS40" s="110">
        <f t="shared" si="408"/>
        <v>0</v>
      </c>
      <c r="HT40" s="110">
        <f t="shared" si="408"/>
        <v>0</v>
      </c>
      <c r="HU40" s="110"/>
      <c r="HV40" s="110"/>
      <c r="HW40" s="110"/>
      <c r="HX40" s="110"/>
      <c r="HY40" s="110"/>
      <c r="HZ40" s="110"/>
      <c r="IA40" s="110"/>
      <c r="IB40" s="110"/>
      <c r="IC40" s="110">
        <f t="shared" si="409"/>
        <v>0</v>
      </c>
      <c r="ID40" s="110">
        <f t="shared" si="409"/>
        <v>0</v>
      </c>
      <c r="IE40" s="110"/>
      <c r="IF40" s="110"/>
      <c r="IG40" s="110"/>
      <c r="IH40" s="110"/>
      <c r="II40" s="110"/>
      <c r="IJ40" s="110"/>
      <c r="IK40" s="110"/>
      <c r="IL40" s="110"/>
      <c r="IM40" s="110">
        <f t="shared" si="410"/>
        <v>0</v>
      </c>
      <c r="IN40" s="110">
        <f t="shared" si="410"/>
        <v>0</v>
      </c>
      <c r="IO40" s="110"/>
      <c r="IP40" s="110"/>
      <c r="IQ40" s="110"/>
      <c r="IR40" s="110"/>
      <c r="IS40" s="110"/>
      <c r="IT40" s="110"/>
      <c r="IU40" s="110"/>
      <c r="IV40" s="110"/>
      <c r="IW40" s="110">
        <f t="shared" si="411"/>
        <v>0</v>
      </c>
      <c r="IX40" s="110">
        <f t="shared" si="411"/>
        <v>0</v>
      </c>
      <c r="IY40" s="110"/>
      <c r="IZ40" s="110"/>
      <c r="JA40" s="110"/>
      <c r="JB40" s="110"/>
      <c r="JC40" s="110"/>
      <c r="JD40" s="110"/>
      <c r="JE40" s="110"/>
      <c r="JF40" s="110"/>
      <c r="JG40" s="110">
        <f t="shared" si="412"/>
        <v>0</v>
      </c>
      <c r="JH40" s="110">
        <f t="shared" si="412"/>
        <v>0</v>
      </c>
      <c r="JI40" s="110"/>
      <c r="JJ40" s="110"/>
      <c r="JK40" s="110"/>
      <c r="JL40" s="110"/>
      <c r="JM40" s="110"/>
      <c r="JN40" s="110"/>
      <c r="JO40" s="110"/>
      <c r="JP40" s="110"/>
      <c r="JQ40" s="110"/>
      <c r="JR40" s="110"/>
      <c r="JS40" s="110"/>
      <c r="JT40" s="110"/>
      <c r="JU40" s="110"/>
      <c r="JV40" s="110">
        <v>269.49900000000002</v>
      </c>
      <c r="JW40" s="110">
        <v>269.49900000000002</v>
      </c>
      <c r="JX40" s="110">
        <f t="shared" si="367"/>
        <v>100</v>
      </c>
      <c r="JY40" s="110"/>
      <c r="JZ40" s="110"/>
      <c r="KA40" s="110" t="e">
        <f t="shared" ref="KA40" si="414">JZ40/JY40*100</f>
        <v>#DIV/0!</v>
      </c>
      <c r="KB40" s="110"/>
      <c r="KC40" s="110"/>
      <c r="KD40" s="110" t="e">
        <f t="shared" ref="KD40" si="415">KC40/KB40*100</f>
        <v>#DIV/0!</v>
      </c>
      <c r="KE40" s="110"/>
      <c r="KF40" s="110"/>
      <c r="KG40" s="110" t="e">
        <f t="shared" ref="KG40" si="416">KF40/KE40*100</f>
        <v>#DIV/0!</v>
      </c>
      <c r="KH40" s="110"/>
      <c r="KI40" s="110"/>
      <c r="KJ40" s="110" t="e">
        <f t="shared" ref="KJ40" si="417">KI40/KH40*100</f>
        <v>#DIV/0!</v>
      </c>
      <c r="KK40" s="110"/>
      <c r="KL40" s="110"/>
      <c r="KM40" s="110" t="e">
        <f t="shared" ref="KM40" si="418">KL40/KK40*100</f>
        <v>#DIV/0!</v>
      </c>
      <c r="KN40" s="110"/>
      <c r="KO40" s="110"/>
      <c r="KP40" s="110"/>
      <c r="KQ40" s="110"/>
      <c r="KR40" s="110"/>
      <c r="KS40" s="110"/>
      <c r="KT40" s="110"/>
      <c r="KU40" s="110"/>
      <c r="KV40" s="110"/>
      <c r="KW40" s="110"/>
      <c r="KX40" s="110"/>
      <c r="KY40" s="110"/>
      <c r="KZ40" s="110"/>
      <c r="LA40" s="110"/>
      <c r="LB40" s="110"/>
      <c r="LC40" s="110"/>
      <c r="LD40" s="110"/>
      <c r="LE40" s="110"/>
      <c r="LF40" s="110"/>
      <c r="LG40" s="110"/>
      <c r="LH40" s="110"/>
      <c r="LI40" s="110"/>
      <c r="LJ40" s="110"/>
      <c r="LK40" s="110"/>
      <c r="LL40" s="110"/>
      <c r="LM40" s="110"/>
      <c r="LN40" s="110"/>
      <c r="LO40" s="110"/>
      <c r="LP40" s="110">
        <f t="shared" si="413"/>
        <v>0</v>
      </c>
      <c r="LQ40" s="110">
        <f t="shared" si="413"/>
        <v>0</v>
      </c>
      <c r="LR40" s="110"/>
      <c r="LS40" s="110"/>
      <c r="LT40" s="110"/>
      <c r="LU40" s="110"/>
      <c r="LV40" s="110"/>
      <c r="LW40" s="110"/>
      <c r="LX40" s="110"/>
      <c r="LY40" s="110"/>
      <c r="LZ40" s="110"/>
      <c r="MA40" s="110"/>
      <c r="MB40" s="110"/>
      <c r="MC40" s="110"/>
      <c r="MD40" s="110"/>
      <c r="ME40" s="110"/>
      <c r="MF40" s="4"/>
      <c r="MG40" s="5"/>
      <c r="MH40" s="37"/>
      <c r="MI40" s="37"/>
      <c r="MJ40" s="11"/>
      <c r="MK40" s="4"/>
      <c r="ML40" s="4"/>
      <c r="MM40" s="5"/>
      <c r="MN40" s="112"/>
      <c r="MO40" s="113"/>
      <c r="MP40" s="114"/>
      <c r="MQ40" s="113"/>
      <c r="MR40" s="115"/>
      <c r="MS40" s="40"/>
      <c r="MT40" s="40"/>
      <c r="MU40" s="40"/>
      <c r="MV40" s="10"/>
    </row>
    <row r="41" spans="1:360">
      <c r="A41" s="36" t="s">
        <v>56</v>
      </c>
      <c r="B41" s="110">
        <f t="shared" si="385"/>
        <v>12557.63681</v>
      </c>
      <c r="C41" s="110">
        <f t="shared" si="386"/>
        <v>12404.348979999999</v>
      </c>
      <c r="D41" s="110">
        <f t="shared" si="328"/>
        <v>98.779325821256961</v>
      </c>
      <c r="E41" s="110">
        <f t="shared" si="2"/>
        <v>0</v>
      </c>
      <c r="F41" s="110"/>
      <c r="G41" s="110"/>
      <c r="H41" s="110"/>
      <c r="I41" s="110"/>
      <c r="J41" s="110">
        <f t="shared" si="387"/>
        <v>0</v>
      </c>
      <c r="K41" s="110">
        <f t="shared" si="387"/>
        <v>0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>
        <f t="shared" si="388"/>
        <v>0</v>
      </c>
      <c r="AA41" s="110">
        <f t="shared" si="388"/>
        <v>0</v>
      </c>
      <c r="AB41" s="110"/>
      <c r="AC41" s="110"/>
      <c r="AD41" s="110"/>
      <c r="AE41" s="110"/>
      <c r="AF41" s="110"/>
      <c r="AG41" s="110"/>
      <c r="AH41" s="110"/>
      <c r="AI41" s="110"/>
      <c r="AJ41" s="110">
        <f t="shared" si="389"/>
        <v>0</v>
      </c>
      <c r="AK41" s="110">
        <f t="shared" si="389"/>
        <v>0</v>
      </c>
      <c r="AL41" s="110"/>
      <c r="AM41" s="110"/>
      <c r="AN41" s="110"/>
      <c r="AO41" s="110"/>
      <c r="AP41" s="110"/>
      <c r="AQ41" s="110"/>
      <c r="AR41" s="110"/>
      <c r="AS41" s="110"/>
      <c r="AT41" s="110">
        <f t="shared" si="390"/>
        <v>0</v>
      </c>
      <c r="AU41" s="110">
        <f t="shared" si="390"/>
        <v>0</v>
      </c>
      <c r="AV41" s="110"/>
      <c r="AW41" s="110"/>
      <c r="AX41" s="110"/>
      <c r="AY41" s="110"/>
      <c r="AZ41" s="110"/>
      <c r="BA41" s="110"/>
      <c r="BB41" s="110"/>
      <c r="BC41" s="110"/>
      <c r="BD41" s="110">
        <f t="shared" si="391"/>
        <v>0</v>
      </c>
      <c r="BE41" s="110">
        <f t="shared" si="391"/>
        <v>0</v>
      </c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>
        <f t="shared" si="393"/>
        <v>618.74981000000002</v>
      </c>
      <c r="BX41" s="110">
        <f t="shared" si="393"/>
        <v>618.74981000000002</v>
      </c>
      <c r="BY41" s="110">
        <f>BX41/BW41*100</f>
        <v>100</v>
      </c>
      <c r="BZ41" s="110">
        <v>618.74981000000002</v>
      </c>
      <c r="CA41" s="110">
        <v>618.74981000000002</v>
      </c>
      <c r="CB41" s="110">
        <f>CA41/BZ41*100</f>
        <v>100</v>
      </c>
      <c r="CC41" s="110"/>
      <c r="CD41" s="110"/>
      <c r="CE41" s="110"/>
      <c r="CF41" s="110">
        <f t="shared" si="394"/>
        <v>0</v>
      </c>
      <c r="CG41" s="110">
        <f t="shared" si="394"/>
        <v>0</v>
      </c>
      <c r="CH41" s="110"/>
      <c r="CI41" s="110"/>
      <c r="CJ41" s="110"/>
      <c r="CK41" s="110"/>
      <c r="CL41" s="110"/>
      <c r="CM41" s="110"/>
      <c r="CN41" s="110"/>
      <c r="CO41" s="110"/>
      <c r="CP41" s="110">
        <f t="shared" si="395"/>
        <v>0</v>
      </c>
      <c r="CQ41" s="110">
        <f t="shared" si="395"/>
        <v>0</v>
      </c>
      <c r="CR41" s="110"/>
      <c r="CS41" s="110"/>
      <c r="CT41" s="110"/>
      <c r="CU41" s="110"/>
      <c r="CV41" s="110"/>
      <c r="CW41" s="110"/>
      <c r="CX41" s="110"/>
      <c r="CY41" s="110"/>
      <c r="CZ41" s="110">
        <f t="shared" si="396"/>
        <v>0</v>
      </c>
      <c r="DA41" s="110">
        <f t="shared" si="396"/>
        <v>0</v>
      </c>
      <c r="DB41" s="110"/>
      <c r="DC41" s="110"/>
      <c r="DD41" s="110"/>
      <c r="DE41" s="110"/>
      <c r="DF41" s="110"/>
      <c r="DG41" s="110"/>
      <c r="DH41" s="110"/>
      <c r="DI41" s="110"/>
      <c r="DJ41" s="110">
        <f t="shared" si="397"/>
        <v>0</v>
      </c>
      <c r="DK41" s="110">
        <f t="shared" si="397"/>
        <v>0</v>
      </c>
      <c r="DL41" s="110"/>
      <c r="DM41" s="110"/>
      <c r="DN41" s="110"/>
      <c r="DO41" s="110"/>
      <c r="DP41" s="110"/>
      <c r="DQ41" s="110"/>
      <c r="DR41" s="110"/>
      <c r="DS41" s="110"/>
      <c r="DT41" s="110">
        <f t="shared" si="398"/>
        <v>0</v>
      </c>
      <c r="DU41" s="110">
        <f t="shared" si="398"/>
        <v>0</v>
      </c>
      <c r="DV41" s="110"/>
      <c r="DW41" s="110"/>
      <c r="DX41" s="110"/>
      <c r="DY41" s="110"/>
      <c r="DZ41" s="110"/>
      <c r="EA41" s="110"/>
      <c r="EB41" s="110"/>
      <c r="EC41" s="110"/>
      <c r="ED41" s="110">
        <f t="shared" si="399"/>
        <v>0</v>
      </c>
      <c r="EE41" s="110">
        <f t="shared" si="399"/>
        <v>0</v>
      </c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>
        <v>11938.887000000001</v>
      </c>
      <c r="EQ41" s="110">
        <f t="shared" si="400"/>
        <v>11938.887000000001</v>
      </c>
      <c r="ER41" s="110">
        <f t="shared" si="400"/>
        <v>11785.59917</v>
      </c>
      <c r="ES41" s="110">
        <f t="shared" si="365"/>
        <v>98.716062644700457</v>
      </c>
      <c r="ET41" s="110">
        <v>11938.887000000001</v>
      </c>
      <c r="EU41" s="110">
        <v>11785.59917</v>
      </c>
      <c r="EV41" s="110">
        <f>EU41/ET41*100</f>
        <v>98.716062644700457</v>
      </c>
      <c r="EW41" s="110"/>
      <c r="EX41" s="110"/>
      <c r="EY41" s="110"/>
      <c r="EZ41" s="110"/>
      <c r="FA41" s="110">
        <f t="shared" si="402"/>
        <v>0</v>
      </c>
      <c r="FB41" s="110">
        <f t="shared" si="402"/>
        <v>0</v>
      </c>
      <c r="FC41" s="110"/>
      <c r="FD41" s="110"/>
      <c r="FE41" s="110"/>
      <c r="FF41" s="110"/>
      <c r="FG41" s="110"/>
      <c r="FH41" s="110"/>
      <c r="FI41" s="110"/>
      <c r="FJ41" s="156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>
        <f t="shared" si="403"/>
        <v>0</v>
      </c>
      <c r="FV41" s="110">
        <f t="shared" si="403"/>
        <v>0</v>
      </c>
      <c r="FW41" s="110"/>
      <c r="FX41" s="110"/>
      <c r="FY41" s="110"/>
      <c r="FZ41" s="110"/>
      <c r="GA41" s="110"/>
      <c r="GB41" s="110"/>
      <c r="GC41" s="110"/>
      <c r="GD41" s="110"/>
      <c r="GE41" s="110">
        <f t="shared" si="404"/>
        <v>0</v>
      </c>
      <c r="GF41" s="110">
        <f t="shared" si="404"/>
        <v>0</v>
      </c>
      <c r="GG41" s="110"/>
      <c r="GH41" s="110"/>
      <c r="GI41" s="110"/>
      <c r="GJ41" s="110"/>
      <c r="GK41" s="110"/>
      <c r="GL41" s="110"/>
      <c r="GM41" s="110"/>
      <c r="GN41" s="110"/>
      <c r="GO41" s="110">
        <f t="shared" si="405"/>
        <v>0</v>
      </c>
      <c r="GP41" s="110">
        <f t="shared" si="405"/>
        <v>0</v>
      </c>
      <c r="GQ41" s="110"/>
      <c r="GR41" s="110"/>
      <c r="GS41" s="110"/>
      <c r="GT41" s="110"/>
      <c r="GU41" s="110"/>
      <c r="GV41" s="110"/>
      <c r="GW41" s="110"/>
      <c r="GX41" s="110"/>
      <c r="GY41" s="110">
        <f t="shared" si="406"/>
        <v>0</v>
      </c>
      <c r="GZ41" s="110">
        <f t="shared" si="406"/>
        <v>0</v>
      </c>
      <c r="HA41" s="110"/>
      <c r="HB41" s="110"/>
      <c r="HC41" s="110"/>
      <c r="HD41" s="110"/>
      <c r="HE41" s="110"/>
      <c r="HF41" s="110"/>
      <c r="HG41" s="110"/>
      <c r="HH41" s="110"/>
      <c r="HI41" s="110">
        <f t="shared" si="407"/>
        <v>0</v>
      </c>
      <c r="HJ41" s="110">
        <f t="shared" si="407"/>
        <v>0</v>
      </c>
      <c r="HK41" s="110"/>
      <c r="HL41" s="110"/>
      <c r="HM41" s="110"/>
      <c r="HN41" s="110"/>
      <c r="HO41" s="110"/>
      <c r="HP41" s="110"/>
      <c r="HQ41" s="110"/>
      <c r="HR41" s="110"/>
      <c r="HS41" s="110">
        <f t="shared" si="408"/>
        <v>0</v>
      </c>
      <c r="HT41" s="110">
        <f t="shared" si="408"/>
        <v>0</v>
      </c>
      <c r="HU41" s="110"/>
      <c r="HV41" s="110"/>
      <c r="HW41" s="110"/>
      <c r="HX41" s="110"/>
      <c r="HY41" s="110"/>
      <c r="HZ41" s="110"/>
      <c r="IA41" s="110"/>
      <c r="IB41" s="110"/>
      <c r="IC41" s="110">
        <f t="shared" si="409"/>
        <v>0</v>
      </c>
      <c r="ID41" s="110">
        <f t="shared" si="409"/>
        <v>0</v>
      </c>
      <c r="IE41" s="110"/>
      <c r="IF41" s="110"/>
      <c r="IG41" s="110"/>
      <c r="IH41" s="110"/>
      <c r="II41" s="110"/>
      <c r="IJ41" s="110"/>
      <c r="IK41" s="110"/>
      <c r="IL41" s="110"/>
      <c r="IM41" s="110">
        <f t="shared" si="410"/>
        <v>0</v>
      </c>
      <c r="IN41" s="110">
        <f t="shared" si="410"/>
        <v>0</v>
      </c>
      <c r="IO41" s="110"/>
      <c r="IP41" s="110"/>
      <c r="IQ41" s="110"/>
      <c r="IR41" s="110"/>
      <c r="IS41" s="110"/>
      <c r="IT41" s="110"/>
      <c r="IU41" s="110"/>
      <c r="IV41" s="110"/>
      <c r="IW41" s="110">
        <f t="shared" si="411"/>
        <v>0</v>
      </c>
      <c r="IX41" s="110">
        <f t="shared" si="411"/>
        <v>0</v>
      </c>
      <c r="IY41" s="110"/>
      <c r="IZ41" s="110"/>
      <c r="JA41" s="110"/>
      <c r="JB41" s="110"/>
      <c r="JC41" s="110"/>
      <c r="JD41" s="110"/>
      <c r="JE41" s="110"/>
      <c r="JF41" s="110"/>
      <c r="JG41" s="110">
        <f t="shared" si="412"/>
        <v>0</v>
      </c>
      <c r="JH41" s="110">
        <f t="shared" si="412"/>
        <v>0</v>
      </c>
      <c r="JI41" s="110"/>
      <c r="JJ41" s="110"/>
      <c r="JK41" s="110"/>
      <c r="JL41" s="110"/>
      <c r="JM41" s="110"/>
      <c r="JN41" s="110"/>
      <c r="JO41" s="110"/>
      <c r="JP41" s="110"/>
      <c r="JQ41" s="110"/>
      <c r="JR41" s="110"/>
      <c r="JS41" s="110"/>
      <c r="JT41" s="110"/>
      <c r="JU41" s="110"/>
      <c r="JV41" s="110"/>
      <c r="JW41" s="110"/>
      <c r="JX41" s="110"/>
      <c r="JY41" s="110"/>
      <c r="JZ41" s="110"/>
      <c r="KA41" s="110"/>
      <c r="KB41" s="110"/>
      <c r="KC41" s="110"/>
      <c r="KD41" s="110"/>
      <c r="KE41" s="110"/>
      <c r="KF41" s="110"/>
      <c r="KG41" s="110"/>
      <c r="KH41" s="110"/>
      <c r="KI41" s="110"/>
      <c r="KJ41" s="110"/>
      <c r="KK41" s="110"/>
      <c r="KL41" s="110"/>
      <c r="KM41" s="110"/>
      <c r="KN41" s="110"/>
      <c r="KO41" s="110"/>
      <c r="KP41" s="110"/>
      <c r="KQ41" s="110"/>
      <c r="KR41" s="110"/>
      <c r="KS41" s="110"/>
      <c r="KT41" s="110"/>
      <c r="KU41" s="110"/>
      <c r="KV41" s="110"/>
      <c r="KW41" s="110"/>
      <c r="KX41" s="110"/>
      <c r="KY41" s="110"/>
      <c r="KZ41" s="110"/>
      <c r="LA41" s="110"/>
      <c r="LB41" s="110"/>
      <c r="LC41" s="110"/>
      <c r="LD41" s="110"/>
      <c r="LE41" s="110"/>
      <c r="LF41" s="110"/>
      <c r="LG41" s="110"/>
      <c r="LH41" s="110"/>
      <c r="LI41" s="110"/>
      <c r="LJ41" s="110"/>
      <c r="LK41" s="110"/>
      <c r="LL41" s="110"/>
      <c r="LM41" s="110"/>
      <c r="LN41" s="110"/>
      <c r="LO41" s="110"/>
      <c r="LP41" s="110">
        <f t="shared" si="413"/>
        <v>0</v>
      </c>
      <c r="LQ41" s="110">
        <f t="shared" si="413"/>
        <v>0</v>
      </c>
      <c r="LR41" s="110"/>
      <c r="LS41" s="110"/>
      <c r="LT41" s="110"/>
      <c r="LU41" s="110"/>
      <c r="LV41" s="110"/>
      <c r="LW41" s="110"/>
      <c r="LX41" s="110"/>
      <c r="LY41" s="110"/>
      <c r="LZ41" s="110"/>
      <c r="MA41" s="110"/>
      <c r="MB41" s="110"/>
      <c r="MC41" s="110"/>
      <c r="MD41" s="110"/>
      <c r="ME41" s="4"/>
      <c r="MF41" s="4"/>
      <c r="MG41" s="5"/>
      <c r="MH41" s="37"/>
      <c r="MI41" s="37"/>
      <c r="MJ41" s="11"/>
      <c r="MK41" s="4"/>
      <c r="ML41" s="4"/>
      <c r="MM41" s="5"/>
      <c r="MN41" s="112"/>
      <c r="MO41" s="113"/>
      <c r="MP41" s="114"/>
      <c r="MQ41" s="113"/>
      <c r="MR41" s="115"/>
      <c r="MS41" s="40"/>
      <c r="MT41" s="40"/>
      <c r="MU41" s="40"/>
      <c r="MV41" s="10"/>
    </row>
    <row r="42" spans="1:360">
      <c r="A42" s="36" t="s">
        <v>40</v>
      </c>
      <c r="B42" s="110">
        <f t="shared" si="385"/>
        <v>1703.2127499999999</v>
      </c>
      <c r="C42" s="110">
        <f t="shared" si="386"/>
        <v>1703.2127499999999</v>
      </c>
      <c r="D42" s="110">
        <f t="shared" si="328"/>
        <v>100</v>
      </c>
      <c r="E42" s="110">
        <f t="shared" si="2"/>
        <v>0</v>
      </c>
      <c r="F42" s="110"/>
      <c r="G42" s="110"/>
      <c r="H42" s="110"/>
      <c r="I42" s="110"/>
      <c r="J42" s="110">
        <f t="shared" si="387"/>
        <v>0</v>
      </c>
      <c r="K42" s="110">
        <f t="shared" si="387"/>
        <v>0</v>
      </c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>
        <f t="shared" si="388"/>
        <v>0</v>
      </c>
      <c r="AA42" s="110">
        <f t="shared" si="388"/>
        <v>0</v>
      </c>
      <c r="AB42" s="110"/>
      <c r="AC42" s="110"/>
      <c r="AD42" s="110"/>
      <c r="AE42" s="110"/>
      <c r="AF42" s="110"/>
      <c r="AG42" s="110"/>
      <c r="AH42" s="110"/>
      <c r="AI42" s="110"/>
      <c r="AJ42" s="110">
        <f t="shared" si="389"/>
        <v>0</v>
      </c>
      <c r="AK42" s="110">
        <f t="shared" si="389"/>
        <v>0</v>
      </c>
      <c r="AL42" s="110"/>
      <c r="AM42" s="110"/>
      <c r="AN42" s="110"/>
      <c r="AO42" s="110"/>
      <c r="AP42" s="110"/>
      <c r="AQ42" s="110"/>
      <c r="AR42" s="110"/>
      <c r="AS42" s="110"/>
      <c r="AT42" s="110">
        <f t="shared" si="390"/>
        <v>0</v>
      </c>
      <c r="AU42" s="110">
        <f t="shared" si="390"/>
        <v>0</v>
      </c>
      <c r="AV42" s="110"/>
      <c r="AW42" s="110"/>
      <c r="AX42" s="110"/>
      <c r="AY42" s="110"/>
      <c r="AZ42" s="110"/>
      <c r="BA42" s="110"/>
      <c r="BB42" s="110"/>
      <c r="BC42" s="110"/>
      <c r="BD42" s="110">
        <f t="shared" si="391"/>
        <v>0</v>
      </c>
      <c r="BE42" s="110">
        <f t="shared" si="391"/>
        <v>0</v>
      </c>
      <c r="BF42" s="110"/>
      <c r="BG42" s="110"/>
      <c r="BH42" s="110"/>
      <c r="BI42" s="110"/>
      <c r="BJ42" s="110"/>
      <c r="BK42" s="110"/>
      <c r="BL42" s="110"/>
      <c r="BM42" s="110"/>
      <c r="BN42" s="110">
        <f t="shared" si="392"/>
        <v>0</v>
      </c>
      <c r="BO42" s="110">
        <f t="shared" si="392"/>
        <v>0</v>
      </c>
      <c r="BP42" s="110" t="e">
        <f t="shared" si="362"/>
        <v>#DIV/0!</v>
      </c>
      <c r="BQ42" s="110"/>
      <c r="BR42" s="110"/>
      <c r="BS42" s="110" t="e">
        <f t="shared" si="363"/>
        <v>#DIV/0!</v>
      </c>
      <c r="BT42" s="110"/>
      <c r="BU42" s="110"/>
      <c r="BV42" s="110" t="e">
        <f t="shared" si="364"/>
        <v>#DIV/0!</v>
      </c>
      <c r="BW42" s="110">
        <f t="shared" si="393"/>
        <v>1192.4237499999999</v>
      </c>
      <c r="BX42" s="110">
        <f t="shared" si="393"/>
        <v>1192.4237499999999</v>
      </c>
      <c r="BY42" s="110">
        <f>BX42/BW42*100</f>
        <v>100</v>
      </c>
      <c r="BZ42" s="110">
        <v>1192.4237499999999</v>
      </c>
      <c r="CA42" s="110">
        <v>1192.4237499999999</v>
      </c>
      <c r="CB42" s="110">
        <f>CA42/BZ42*100</f>
        <v>100</v>
      </c>
      <c r="CC42" s="110"/>
      <c r="CD42" s="110"/>
      <c r="CE42" s="110"/>
      <c r="CF42" s="110">
        <f t="shared" si="394"/>
        <v>0</v>
      </c>
      <c r="CG42" s="110">
        <f t="shared" si="394"/>
        <v>0</v>
      </c>
      <c r="CH42" s="110"/>
      <c r="CI42" s="110"/>
      <c r="CJ42" s="110"/>
      <c r="CK42" s="110"/>
      <c r="CL42" s="110"/>
      <c r="CM42" s="110"/>
      <c r="CN42" s="110"/>
      <c r="CO42" s="110"/>
      <c r="CP42" s="110">
        <f t="shared" si="395"/>
        <v>0</v>
      </c>
      <c r="CQ42" s="110">
        <f t="shared" si="395"/>
        <v>0</v>
      </c>
      <c r="CR42" s="110"/>
      <c r="CS42" s="110"/>
      <c r="CT42" s="110"/>
      <c r="CU42" s="110"/>
      <c r="CV42" s="110"/>
      <c r="CW42" s="110"/>
      <c r="CX42" s="110"/>
      <c r="CY42" s="110"/>
      <c r="CZ42" s="110">
        <f t="shared" si="396"/>
        <v>0</v>
      </c>
      <c r="DA42" s="110">
        <f t="shared" si="396"/>
        <v>0</v>
      </c>
      <c r="DB42" s="110"/>
      <c r="DC42" s="110"/>
      <c r="DD42" s="110"/>
      <c r="DE42" s="110"/>
      <c r="DF42" s="110"/>
      <c r="DG42" s="110"/>
      <c r="DH42" s="110"/>
      <c r="DI42" s="110"/>
      <c r="DJ42" s="110">
        <f t="shared" si="397"/>
        <v>0</v>
      </c>
      <c r="DK42" s="110">
        <f t="shared" si="397"/>
        <v>0</v>
      </c>
      <c r="DL42" s="110"/>
      <c r="DM42" s="110"/>
      <c r="DN42" s="110"/>
      <c r="DO42" s="110"/>
      <c r="DP42" s="110"/>
      <c r="DQ42" s="110"/>
      <c r="DR42" s="110"/>
      <c r="DS42" s="110"/>
      <c r="DT42" s="110">
        <f t="shared" si="398"/>
        <v>0</v>
      </c>
      <c r="DU42" s="110">
        <f t="shared" si="398"/>
        <v>0</v>
      </c>
      <c r="DV42" s="110"/>
      <c r="DW42" s="110"/>
      <c r="DX42" s="110"/>
      <c r="DY42" s="110"/>
      <c r="DZ42" s="110"/>
      <c r="EA42" s="110"/>
      <c r="EB42" s="110"/>
      <c r="EC42" s="110"/>
      <c r="ED42" s="110">
        <f t="shared" si="399"/>
        <v>0</v>
      </c>
      <c r="EE42" s="110">
        <f t="shared" si="399"/>
        <v>0</v>
      </c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>
        <v>510.78899999999999</v>
      </c>
      <c r="EQ42" s="110">
        <f t="shared" si="400"/>
        <v>510.78899999999999</v>
      </c>
      <c r="ER42" s="110">
        <f t="shared" si="400"/>
        <v>510.78899999999999</v>
      </c>
      <c r="ES42" s="110">
        <f t="shared" si="365"/>
        <v>100</v>
      </c>
      <c r="ET42" s="110">
        <v>510.78899999999999</v>
      </c>
      <c r="EU42" s="110">
        <v>510.78899999999999</v>
      </c>
      <c r="EV42" s="110">
        <f t="shared" si="401"/>
        <v>100</v>
      </c>
      <c r="EW42" s="110"/>
      <c r="EX42" s="110"/>
      <c r="EY42" s="110"/>
      <c r="EZ42" s="110"/>
      <c r="FA42" s="110">
        <f t="shared" si="402"/>
        <v>0</v>
      </c>
      <c r="FB42" s="110">
        <f t="shared" si="402"/>
        <v>0</v>
      </c>
      <c r="FC42" s="110"/>
      <c r="FD42" s="110"/>
      <c r="FE42" s="110"/>
      <c r="FF42" s="110"/>
      <c r="FG42" s="110"/>
      <c r="FH42" s="110"/>
      <c r="FI42" s="110"/>
      <c r="FJ42" s="156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>
        <f t="shared" si="403"/>
        <v>0</v>
      </c>
      <c r="FV42" s="110">
        <f t="shared" si="403"/>
        <v>0</v>
      </c>
      <c r="FW42" s="110"/>
      <c r="FX42" s="110"/>
      <c r="FY42" s="110"/>
      <c r="FZ42" s="110"/>
      <c r="GA42" s="110"/>
      <c r="GB42" s="110"/>
      <c r="GC42" s="110"/>
      <c r="GD42" s="110"/>
      <c r="GE42" s="110">
        <f t="shared" si="404"/>
        <v>0</v>
      </c>
      <c r="GF42" s="110">
        <f t="shared" si="404"/>
        <v>0</v>
      </c>
      <c r="GG42" s="110"/>
      <c r="GH42" s="110"/>
      <c r="GI42" s="110"/>
      <c r="GJ42" s="110"/>
      <c r="GK42" s="110"/>
      <c r="GL42" s="110"/>
      <c r="GM42" s="110"/>
      <c r="GN42" s="110"/>
      <c r="GO42" s="110">
        <f t="shared" si="405"/>
        <v>0</v>
      </c>
      <c r="GP42" s="110">
        <f t="shared" si="405"/>
        <v>0</v>
      </c>
      <c r="GQ42" s="110"/>
      <c r="GR42" s="110"/>
      <c r="GS42" s="110"/>
      <c r="GT42" s="110"/>
      <c r="GU42" s="110"/>
      <c r="GV42" s="110"/>
      <c r="GW42" s="110"/>
      <c r="GX42" s="110"/>
      <c r="GY42" s="110">
        <f t="shared" si="406"/>
        <v>0</v>
      </c>
      <c r="GZ42" s="110">
        <f t="shared" si="406"/>
        <v>0</v>
      </c>
      <c r="HA42" s="110"/>
      <c r="HB42" s="110"/>
      <c r="HC42" s="110"/>
      <c r="HD42" s="110"/>
      <c r="HE42" s="110"/>
      <c r="HF42" s="110"/>
      <c r="HG42" s="110"/>
      <c r="HH42" s="110"/>
      <c r="HI42" s="110">
        <f t="shared" si="407"/>
        <v>0</v>
      </c>
      <c r="HJ42" s="110">
        <f t="shared" si="407"/>
        <v>0</v>
      </c>
      <c r="HK42" s="110"/>
      <c r="HL42" s="110"/>
      <c r="HM42" s="110"/>
      <c r="HN42" s="110"/>
      <c r="HO42" s="110"/>
      <c r="HP42" s="110"/>
      <c r="HQ42" s="110"/>
      <c r="HR42" s="110"/>
      <c r="HS42" s="110">
        <f t="shared" si="408"/>
        <v>0</v>
      </c>
      <c r="HT42" s="110">
        <f t="shared" si="408"/>
        <v>0</v>
      </c>
      <c r="HU42" s="110"/>
      <c r="HV42" s="110"/>
      <c r="HW42" s="110"/>
      <c r="HX42" s="110"/>
      <c r="HY42" s="110"/>
      <c r="HZ42" s="110"/>
      <c r="IA42" s="110"/>
      <c r="IB42" s="110"/>
      <c r="IC42" s="110">
        <f t="shared" si="409"/>
        <v>0</v>
      </c>
      <c r="ID42" s="110">
        <f t="shared" si="409"/>
        <v>0</v>
      </c>
      <c r="IE42" s="110"/>
      <c r="IF42" s="110"/>
      <c r="IG42" s="110"/>
      <c r="IH42" s="110"/>
      <c r="II42" s="110"/>
      <c r="IJ42" s="110"/>
      <c r="IK42" s="110"/>
      <c r="IL42" s="110"/>
      <c r="IM42" s="110">
        <f t="shared" si="410"/>
        <v>0</v>
      </c>
      <c r="IN42" s="110">
        <f t="shared" si="410"/>
        <v>0</v>
      </c>
      <c r="IO42" s="110"/>
      <c r="IP42" s="110"/>
      <c r="IQ42" s="110"/>
      <c r="IR42" s="110"/>
      <c r="IS42" s="110"/>
      <c r="IT42" s="110"/>
      <c r="IU42" s="110"/>
      <c r="IV42" s="110"/>
      <c r="IW42" s="110">
        <f t="shared" si="411"/>
        <v>0</v>
      </c>
      <c r="IX42" s="110">
        <f t="shared" si="411"/>
        <v>0</v>
      </c>
      <c r="IY42" s="110"/>
      <c r="IZ42" s="110"/>
      <c r="JA42" s="110"/>
      <c r="JB42" s="110"/>
      <c r="JC42" s="110"/>
      <c r="JD42" s="110"/>
      <c r="JE42" s="110"/>
      <c r="JF42" s="110"/>
      <c r="JG42" s="110">
        <f t="shared" si="412"/>
        <v>0</v>
      </c>
      <c r="JH42" s="110">
        <f t="shared" si="412"/>
        <v>0</v>
      </c>
      <c r="JI42" s="110"/>
      <c r="JJ42" s="110"/>
      <c r="JK42" s="110"/>
      <c r="JL42" s="110"/>
      <c r="JM42" s="110"/>
      <c r="JN42" s="110"/>
      <c r="JO42" s="110"/>
      <c r="JP42" s="110"/>
      <c r="JQ42" s="110"/>
      <c r="JR42" s="110"/>
      <c r="JS42" s="110"/>
      <c r="JT42" s="110"/>
      <c r="JU42" s="110"/>
      <c r="JV42" s="110"/>
      <c r="JW42" s="110"/>
      <c r="JX42" s="110"/>
      <c r="JY42" s="110"/>
      <c r="JZ42" s="110"/>
      <c r="KA42" s="110"/>
      <c r="KB42" s="110"/>
      <c r="KC42" s="110"/>
      <c r="KD42" s="110"/>
      <c r="KE42" s="110"/>
      <c r="KF42" s="110"/>
      <c r="KG42" s="110"/>
      <c r="KH42" s="110"/>
      <c r="KI42" s="110"/>
      <c r="KJ42" s="110"/>
      <c r="KK42" s="110"/>
      <c r="KL42" s="110"/>
      <c r="KM42" s="110"/>
      <c r="KN42" s="110"/>
      <c r="KO42" s="110"/>
      <c r="KP42" s="110"/>
      <c r="KQ42" s="110"/>
      <c r="KR42" s="110"/>
      <c r="KS42" s="110"/>
      <c r="KT42" s="110"/>
      <c r="KU42" s="110"/>
      <c r="KV42" s="110"/>
      <c r="KW42" s="110"/>
      <c r="KX42" s="110"/>
      <c r="KY42" s="110"/>
      <c r="KZ42" s="110"/>
      <c r="LA42" s="110"/>
      <c r="LB42" s="110"/>
      <c r="LC42" s="110"/>
      <c r="LD42" s="110"/>
      <c r="LE42" s="110"/>
      <c r="LF42" s="110"/>
      <c r="LG42" s="110"/>
      <c r="LH42" s="110"/>
      <c r="LI42" s="110"/>
      <c r="LJ42" s="110"/>
      <c r="LK42" s="110"/>
      <c r="LL42" s="110"/>
      <c r="LM42" s="110"/>
      <c r="LN42" s="110"/>
      <c r="LO42" s="110"/>
      <c r="LP42" s="110">
        <f t="shared" si="413"/>
        <v>0</v>
      </c>
      <c r="LQ42" s="110">
        <f t="shared" si="413"/>
        <v>0</v>
      </c>
      <c r="LR42" s="110"/>
      <c r="LS42" s="110"/>
      <c r="LT42" s="110"/>
      <c r="LU42" s="110"/>
      <c r="LV42" s="110"/>
      <c r="LW42" s="110"/>
      <c r="LX42" s="110"/>
      <c r="LY42" s="110"/>
      <c r="LZ42" s="110"/>
      <c r="MA42" s="110"/>
      <c r="MB42" s="110"/>
      <c r="MC42" s="110"/>
      <c r="MD42" s="110"/>
      <c r="ME42" s="4"/>
      <c r="MF42" s="4"/>
      <c r="MG42" s="5"/>
      <c r="MH42" s="37"/>
      <c r="MI42" s="37"/>
      <c r="MJ42" s="11"/>
      <c r="MK42" s="4"/>
      <c r="ML42" s="4"/>
      <c r="MM42" s="5"/>
      <c r="MN42" s="112"/>
      <c r="MO42" s="113"/>
      <c r="MP42" s="114"/>
      <c r="MQ42" s="113"/>
      <c r="MR42" s="115"/>
      <c r="MS42" s="40"/>
      <c r="MT42" s="40"/>
      <c r="MU42" s="40"/>
      <c r="MV42" s="10"/>
    </row>
    <row r="43" spans="1:360">
      <c r="A43" s="36" t="s">
        <v>41</v>
      </c>
      <c r="B43" s="110">
        <f t="shared" si="385"/>
        <v>7732.2484700000005</v>
      </c>
      <c r="C43" s="110">
        <f t="shared" si="386"/>
        <v>7732.24791</v>
      </c>
      <c r="D43" s="110">
        <f t="shared" si="328"/>
        <v>99.999992757604701</v>
      </c>
      <c r="E43" s="110">
        <f t="shared" si="2"/>
        <v>0</v>
      </c>
      <c r="F43" s="110"/>
      <c r="G43" s="110"/>
      <c r="H43" s="110"/>
      <c r="I43" s="110"/>
      <c r="J43" s="110">
        <f t="shared" si="387"/>
        <v>0</v>
      </c>
      <c r="K43" s="110">
        <f t="shared" si="387"/>
        <v>0</v>
      </c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>
        <f t="shared" si="388"/>
        <v>0</v>
      </c>
      <c r="AA43" s="110">
        <f t="shared" si="388"/>
        <v>0</v>
      </c>
      <c r="AB43" s="110"/>
      <c r="AC43" s="110"/>
      <c r="AD43" s="110"/>
      <c r="AE43" s="110"/>
      <c r="AF43" s="110"/>
      <c r="AG43" s="110"/>
      <c r="AH43" s="110"/>
      <c r="AI43" s="110"/>
      <c r="AJ43" s="110">
        <f t="shared" si="389"/>
        <v>0</v>
      </c>
      <c r="AK43" s="110">
        <f t="shared" si="389"/>
        <v>0</v>
      </c>
      <c r="AL43" s="110"/>
      <c r="AM43" s="110"/>
      <c r="AN43" s="110"/>
      <c r="AO43" s="110"/>
      <c r="AP43" s="110"/>
      <c r="AQ43" s="110"/>
      <c r="AR43" s="110"/>
      <c r="AS43" s="110"/>
      <c r="AT43" s="110">
        <f t="shared" si="390"/>
        <v>0</v>
      </c>
      <c r="AU43" s="110">
        <f t="shared" si="390"/>
        <v>0</v>
      </c>
      <c r="AV43" s="110"/>
      <c r="AW43" s="110"/>
      <c r="AX43" s="110"/>
      <c r="AY43" s="110"/>
      <c r="AZ43" s="110"/>
      <c r="BA43" s="110"/>
      <c r="BB43" s="110"/>
      <c r="BC43" s="110"/>
      <c r="BD43" s="110">
        <f t="shared" si="391"/>
        <v>0</v>
      </c>
      <c r="BE43" s="110">
        <f t="shared" si="391"/>
        <v>0</v>
      </c>
      <c r="BF43" s="110"/>
      <c r="BG43" s="110"/>
      <c r="BH43" s="110"/>
      <c r="BI43" s="110"/>
      <c r="BJ43" s="110"/>
      <c r="BK43" s="110"/>
      <c r="BL43" s="110"/>
      <c r="BM43" s="110">
        <v>3525.2489399999999</v>
      </c>
      <c r="BN43" s="110">
        <f t="shared" si="392"/>
        <v>3525.2489399999999</v>
      </c>
      <c r="BO43" s="110">
        <f t="shared" si="392"/>
        <v>3525.2489399999999</v>
      </c>
      <c r="BP43" s="110">
        <f t="shared" si="362"/>
        <v>100</v>
      </c>
      <c r="BQ43" s="110">
        <v>3454.7439599999998</v>
      </c>
      <c r="BR43" s="110">
        <v>3454.7439599999998</v>
      </c>
      <c r="BS43" s="110">
        <f t="shared" si="363"/>
        <v>100</v>
      </c>
      <c r="BT43" s="110">
        <v>70.504980000000003</v>
      </c>
      <c r="BU43" s="110">
        <v>70.504980000000003</v>
      </c>
      <c r="BV43" s="110">
        <f t="shared" si="364"/>
        <v>100</v>
      </c>
      <c r="BW43" s="110">
        <f t="shared" si="393"/>
        <v>133.98953</v>
      </c>
      <c r="BX43" s="110">
        <f>CA43+CD43</f>
        <v>133.98953</v>
      </c>
      <c r="BY43" s="110"/>
      <c r="BZ43" s="110">
        <v>133.98953</v>
      </c>
      <c r="CA43" s="110">
        <v>133.98953</v>
      </c>
      <c r="CB43" s="110"/>
      <c r="CC43" s="110"/>
      <c r="CD43" s="110"/>
      <c r="CE43" s="110"/>
      <c r="CF43" s="110">
        <f t="shared" si="394"/>
        <v>0</v>
      </c>
      <c r="CG43" s="110">
        <f t="shared" si="394"/>
        <v>0</v>
      </c>
      <c r="CH43" s="110"/>
      <c r="CI43" s="110"/>
      <c r="CJ43" s="110"/>
      <c r="CK43" s="110"/>
      <c r="CL43" s="110"/>
      <c r="CM43" s="110"/>
      <c r="CN43" s="110"/>
      <c r="CO43" s="110"/>
      <c r="CP43" s="110">
        <f t="shared" si="395"/>
        <v>0</v>
      </c>
      <c r="CQ43" s="110">
        <f t="shared" si="395"/>
        <v>0</v>
      </c>
      <c r="CR43" s="110"/>
      <c r="CS43" s="110"/>
      <c r="CT43" s="110"/>
      <c r="CU43" s="110"/>
      <c r="CV43" s="110"/>
      <c r="CW43" s="110"/>
      <c r="CX43" s="110"/>
      <c r="CY43" s="110"/>
      <c r="CZ43" s="110">
        <f t="shared" si="396"/>
        <v>0</v>
      </c>
      <c r="DA43" s="110">
        <f t="shared" si="396"/>
        <v>0</v>
      </c>
      <c r="DB43" s="110"/>
      <c r="DC43" s="110"/>
      <c r="DD43" s="110"/>
      <c r="DE43" s="110"/>
      <c r="DF43" s="110"/>
      <c r="DG43" s="110"/>
      <c r="DH43" s="110"/>
      <c r="DI43" s="110"/>
      <c r="DJ43" s="110">
        <f t="shared" si="397"/>
        <v>0</v>
      </c>
      <c r="DK43" s="110">
        <f t="shared" si="397"/>
        <v>0</v>
      </c>
      <c r="DL43" s="110"/>
      <c r="DM43" s="110"/>
      <c r="DN43" s="110"/>
      <c r="DO43" s="110"/>
      <c r="DP43" s="110"/>
      <c r="DQ43" s="110"/>
      <c r="DR43" s="110"/>
      <c r="DS43" s="110"/>
      <c r="DT43" s="110">
        <f t="shared" si="398"/>
        <v>0</v>
      </c>
      <c r="DU43" s="110">
        <f t="shared" si="398"/>
        <v>0</v>
      </c>
      <c r="DV43" s="110"/>
      <c r="DW43" s="110"/>
      <c r="DX43" s="110"/>
      <c r="DY43" s="110"/>
      <c r="DZ43" s="110"/>
      <c r="EA43" s="110"/>
      <c r="EB43" s="110"/>
      <c r="EC43" s="110"/>
      <c r="ED43" s="110">
        <f t="shared" si="399"/>
        <v>0</v>
      </c>
      <c r="EE43" s="110">
        <f t="shared" si="399"/>
        <v>0</v>
      </c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>
        <v>4073.01</v>
      </c>
      <c r="EQ43" s="110">
        <f t="shared" si="400"/>
        <v>4073.01</v>
      </c>
      <c r="ER43" s="110">
        <f t="shared" si="400"/>
        <v>4073.0094399999998</v>
      </c>
      <c r="ES43" s="110">
        <f t="shared" si="365"/>
        <v>99.999986250954436</v>
      </c>
      <c r="ET43" s="110">
        <v>4073.01</v>
      </c>
      <c r="EU43" s="110">
        <v>4073.0094399999998</v>
      </c>
      <c r="EV43" s="110">
        <f t="shared" si="401"/>
        <v>99.999986250954436</v>
      </c>
      <c r="EW43" s="110"/>
      <c r="EX43" s="110"/>
      <c r="EY43" s="110"/>
      <c r="EZ43" s="110"/>
      <c r="FA43" s="110">
        <f t="shared" si="402"/>
        <v>0</v>
      </c>
      <c r="FB43" s="110">
        <f t="shared" si="402"/>
        <v>0</v>
      </c>
      <c r="FC43" s="110"/>
      <c r="FD43" s="110"/>
      <c r="FE43" s="110"/>
      <c r="FF43" s="110"/>
      <c r="FG43" s="110"/>
      <c r="FH43" s="110"/>
      <c r="FI43" s="110"/>
      <c r="FJ43" s="156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>
        <f t="shared" si="403"/>
        <v>0</v>
      </c>
      <c r="FV43" s="110">
        <f t="shared" si="403"/>
        <v>0</v>
      </c>
      <c r="FW43" s="110"/>
      <c r="FX43" s="110"/>
      <c r="FY43" s="110"/>
      <c r="FZ43" s="110"/>
      <c r="GA43" s="110"/>
      <c r="GB43" s="110"/>
      <c r="GC43" s="110"/>
      <c r="GD43" s="110"/>
      <c r="GE43" s="110">
        <f t="shared" si="404"/>
        <v>0</v>
      </c>
      <c r="GF43" s="110">
        <f t="shared" si="404"/>
        <v>0</v>
      </c>
      <c r="GG43" s="110"/>
      <c r="GH43" s="110"/>
      <c r="GI43" s="110"/>
      <c r="GJ43" s="110"/>
      <c r="GK43" s="110"/>
      <c r="GL43" s="110"/>
      <c r="GM43" s="110"/>
      <c r="GN43" s="110"/>
      <c r="GO43" s="110">
        <f t="shared" si="405"/>
        <v>0</v>
      </c>
      <c r="GP43" s="110">
        <f t="shared" si="405"/>
        <v>0</v>
      </c>
      <c r="GQ43" s="110"/>
      <c r="GR43" s="110"/>
      <c r="GS43" s="110"/>
      <c r="GT43" s="110"/>
      <c r="GU43" s="110"/>
      <c r="GV43" s="110"/>
      <c r="GW43" s="110"/>
      <c r="GX43" s="110"/>
      <c r="GY43" s="110">
        <f t="shared" si="406"/>
        <v>0</v>
      </c>
      <c r="GZ43" s="110">
        <f t="shared" si="406"/>
        <v>0</v>
      </c>
      <c r="HA43" s="110"/>
      <c r="HB43" s="110"/>
      <c r="HC43" s="110"/>
      <c r="HD43" s="110"/>
      <c r="HE43" s="110"/>
      <c r="HF43" s="110"/>
      <c r="HG43" s="110"/>
      <c r="HH43" s="110"/>
      <c r="HI43" s="110">
        <f t="shared" si="407"/>
        <v>0</v>
      </c>
      <c r="HJ43" s="110">
        <f t="shared" si="407"/>
        <v>0</v>
      </c>
      <c r="HK43" s="110"/>
      <c r="HL43" s="110"/>
      <c r="HM43" s="110"/>
      <c r="HN43" s="110"/>
      <c r="HO43" s="110"/>
      <c r="HP43" s="110"/>
      <c r="HQ43" s="110"/>
      <c r="HR43" s="110"/>
      <c r="HS43" s="110">
        <f t="shared" si="408"/>
        <v>0</v>
      </c>
      <c r="HT43" s="110">
        <f t="shared" si="408"/>
        <v>0</v>
      </c>
      <c r="HU43" s="110"/>
      <c r="HV43" s="110"/>
      <c r="HW43" s="110"/>
      <c r="HX43" s="110"/>
      <c r="HY43" s="110"/>
      <c r="HZ43" s="110"/>
      <c r="IA43" s="110"/>
      <c r="IB43" s="110"/>
      <c r="IC43" s="110">
        <f t="shared" si="409"/>
        <v>0</v>
      </c>
      <c r="ID43" s="110">
        <f t="shared" si="409"/>
        <v>0</v>
      </c>
      <c r="IE43" s="110"/>
      <c r="IF43" s="110"/>
      <c r="IG43" s="110"/>
      <c r="IH43" s="110"/>
      <c r="II43" s="110"/>
      <c r="IJ43" s="110"/>
      <c r="IK43" s="110"/>
      <c r="IL43" s="110"/>
      <c r="IM43" s="110">
        <f t="shared" si="410"/>
        <v>0</v>
      </c>
      <c r="IN43" s="110">
        <f t="shared" si="410"/>
        <v>0</v>
      </c>
      <c r="IO43" s="110"/>
      <c r="IP43" s="110"/>
      <c r="IQ43" s="110"/>
      <c r="IR43" s="110"/>
      <c r="IS43" s="110"/>
      <c r="IT43" s="110"/>
      <c r="IU43" s="110"/>
      <c r="IV43" s="110"/>
      <c r="IW43" s="110">
        <f t="shared" si="411"/>
        <v>0</v>
      </c>
      <c r="IX43" s="110">
        <f t="shared" si="411"/>
        <v>0</v>
      </c>
      <c r="IY43" s="110"/>
      <c r="IZ43" s="110"/>
      <c r="JA43" s="110"/>
      <c r="JB43" s="110"/>
      <c r="JC43" s="110"/>
      <c r="JD43" s="110"/>
      <c r="JE43" s="110"/>
      <c r="JF43" s="110"/>
      <c r="JG43" s="110">
        <f t="shared" si="412"/>
        <v>0</v>
      </c>
      <c r="JH43" s="110">
        <f t="shared" si="412"/>
        <v>0</v>
      </c>
      <c r="JI43" s="110"/>
      <c r="JJ43" s="110"/>
      <c r="JK43" s="110"/>
      <c r="JL43" s="110"/>
      <c r="JM43" s="110"/>
      <c r="JN43" s="110"/>
      <c r="JO43" s="110"/>
      <c r="JP43" s="110"/>
      <c r="JQ43" s="110"/>
      <c r="JR43" s="110"/>
      <c r="JS43" s="110"/>
      <c r="JT43" s="110"/>
      <c r="JU43" s="110"/>
      <c r="JV43" s="110"/>
      <c r="JW43" s="110"/>
      <c r="JX43" s="110"/>
      <c r="JY43" s="110"/>
      <c r="JZ43" s="110"/>
      <c r="KA43" s="110"/>
      <c r="KB43" s="110"/>
      <c r="KC43" s="110"/>
      <c r="KD43" s="110"/>
      <c r="KE43" s="110"/>
      <c r="KF43" s="110"/>
      <c r="KG43" s="110"/>
      <c r="KH43" s="110"/>
      <c r="KI43" s="110"/>
      <c r="KJ43" s="110"/>
      <c r="KK43" s="110"/>
      <c r="KL43" s="110"/>
      <c r="KM43" s="110"/>
      <c r="KN43" s="110"/>
      <c r="KO43" s="110"/>
      <c r="KP43" s="110"/>
      <c r="KQ43" s="110"/>
      <c r="KR43" s="110"/>
      <c r="KS43" s="110"/>
      <c r="KT43" s="110"/>
      <c r="KU43" s="110"/>
      <c r="KV43" s="110"/>
      <c r="KW43" s="110"/>
      <c r="KX43" s="110"/>
      <c r="KY43" s="110"/>
      <c r="KZ43" s="110"/>
      <c r="LA43" s="110"/>
      <c r="LB43" s="110"/>
      <c r="LC43" s="110"/>
      <c r="LD43" s="110"/>
      <c r="LE43" s="110">
        <v>0</v>
      </c>
      <c r="LF43" s="110"/>
      <c r="LG43" s="110"/>
      <c r="LH43" s="110">
        <v>0</v>
      </c>
      <c r="LI43" s="110"/>
      <c r="LJ43" s="110"/>
      <c r="LK43" s="110"/>
      <c r="LL43" s="110"/>
      <c r="LM43" s="110"/>
      <c r="LN43" s="110"/>
      <c r="LO43" s="110"/>
      <c r="LP43" s="110">
        <f t="shared" si="413"/>
        <v>0</v>
      </c>
      <c r="LQ43" s="110">
        <f t="shared" si="413"/>
        <v>0</v>
      </c>
      <c r="LR43" s="110"/>
      <c r="LS43" s="110"/>
      <c r="LT43" s="110"/>
      <c r="LU43" s="110"/>
      <c r="LV43" s="110"/>
      <c r="LW43" s="110"/>
      <c r="LX43" s="110"/>
      <c r="LY43" s="110"/>
      <c r="LZ43" s="110"/>
      <c r="MA43" s="110"/>
      <c r="MB43" s="110"/>
      <c r="MC43" s="110"/>
      <c r="MD43" s="110"/>
      <c r="ME43" s="4"/>
      <c r="MF43" s="4"/>
      <c r="MG43" s="5"/>
      <c r="MH43" s="37"/>
      <c r="MI43" s="37"/>
      <c r="MJ43" s="11"/>
      <c r="MK43" s="4"/>
      <c r="ML43" s="4"/>
      <c r="MM43" s="5"/>
      <c r="MN43" s="112"/>
      <c r="MO43" s="113"/>
      <c r="MP43" s="114"/>
      <c r="MQ43" s="113"/>
      <c r="MR43" s="115"/>
      <c r="MS43" s="40"/>
      <c r="MT43" s="40"/>
      <c r="MU43" s="40"/>
      <c r="MV43" s="10"/>
    </row>
    <row r="44" spans="1:360">
      <c r="A44" s="36" t="s">
        <v>42</v>
      </c>
      <c r="B44" s="110">
        <f t="shared" si="385"/>
        <v>1790.6905000000002</v>
      </c>
      <c r="C44" s="110">
        <f t="shared" si="386"/>
        <v>1790.6905000000002</v>
      </c>
      <c r="D44" s="110">
        <f t="shared" si="328"/>
        <v>100</v>
      </c>
      <c r="E44" s="110">
        <f t="shared" si="2"/>
        <v>-2.8421709430404007E-14</v>
      </c>
      <c r="F44" s="110"/>
      <c r="G44" s="110"/>
      <c r="H44" s="110"/>
      <c r="I44" s="110"/>
      <c r="J44" s="110">
        <f t="shared" si="387"/>
        <v>0</v>
      </c>
      <c r="K44" s="110">
        <f t="shared" si="387"/>
        <v>0</v>
      </c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>
        <f t="shared" si="388"/>
        <v>0</v>
      </c>
      <c r="AA44" s="110">
        <f t="shared" si="388"/>
        <v>0</v>
      </c>
      <c r="AB44" s="110"/>
      <c r="AC44" s="110"/>
      <c r="AD44" s="110"/>
      <c r="AE44" s="110"/>
      <c r="AF44" s="110"/>
      <c r="AG44" s="110"/>
      <c r="AH44" s="110"/>
      <c r="AI44" s="110"/>
      <c r="AJ44" s="110">
        <f t="shared" si="389"/>
        <v>0</v>
      </c>
      <c r="AK44" s="110">
        <f t="shared" si="389"/>
        <v>0</v>
      </c>
      <c r="AL44" s="110"/>
      <c r="AM44" s="110"/>
      <c r="AN44" s="110"/>
      <c r="AO44" s="110"/>
      <c r="AP44" s="110"/>
      <c r="AQ44" s="110"/>
      <c r="AR44" s="110"/>
      <c r="AS44" s="110"/>
      <c r="AT44" s="110">
        <f t="shared" si="390"/>
        <v>0</v>
      </c>
      <c r="AU44" s="110">
        <f t="shared" si="390"/>
        <v>0</v>
      </c>
      <c r="AV44" s="110"/>
      <c r="AW44" s="110"/>
      <c r="AX44" s="110"/>
      <c r="AY44" s="110"/>
      <c r="AZ44" s="110"/>
      <c r="BA44" s="110"/>
      <c r="BB44" s="110"/>
      <c r="BC44" s="110"/>
      <c r="BD44" s="110">
        <f t="shared" si="391"/>
        <v>0</v>
      </c>
      <c r="BE44" s="110">
        <f t="shared" si="391"/>
        <v>0</v>
      </c>
      <c r="BF44" s="110"/>
      <c r="BG44" s="110"/>
      <c r="BH44" s="110"/>
      <c r="BI44" s="110"/>
      <c r="BJ44" s="110"/>
      <c r="BK44" s="110"/>
      <c r="BL44" s="110"/>
      <c r="BM44" s="110">
        <v>376.02654999999999</v>
      </c>
      <c r="BN44" s="110">
        <f t="shared" si="392"/>
        <v>376.02654999999999</v>
      </c>
      <c r="BO44" s="110">
        <f t="shared" si="392"/>
        <v>376.02654999999999</v>
      </c>
      <c r="BP44" s="110">
        <f t="shared" si="362"/>
        <v>100</v>
      </c>
      <c r="BQ44" s="110">
        <v>368.50601999999998</v>
      </c>
      <c r="BR44" s="110">
        <v>368.50601999999998</v>
      </c>
      <c r="BS44" s="110">
        <f t="shared" si="363"/>
        <v>100</v>
      </c>
      <c r="BT44" s="110">
        <v>7.5205299999999999</v>
      </c>
      <c r="BU44" s="110">
        <v>7.5205299999999999</v>
      </c>
      <c r="BV44" s="110">
        <f t="shared" si="364"/>
        <v>100</v>
      </c>
      <c r="BW44" s="110">
        <f t="shared" si="393"/>
        <v>843.00486999999998</v>
      </c>
      <c r="BX44" s="110">
        <f t="shared" si="393"/>
        <v>843.00486999999998</v>
      </c>
      <c r="BY44" s="110"/>
      <c r="BZ44" s="110">
        <v>843.00486999999998</v>
      </c>
      <c r="CA44" s="110">
        <v>843.00486999999998</v>
      </c>
      <c r="CB44" s="110"/>
      <c r="CC44" s="110"/>
      <c r="CD44" s="110"/>
      <c r="CE44" s="110"/>
      <c r="CF44" s="110">
        <f t="shared" si="394"/>
        <v>0</v>
      </c>
      <c r="CG44" s="110">
        <f t="shared" si="394"/>
        <v>0</v>
      </c>
      <c r="CH44" s="110"/>
      <c r="CI44" s="110"/>
      <c r="CJ44" s="110"/>
      <c r="CK44" s="110"/>
      <c r="CL44" s="110"/>
      <c r="CM44" s="110"/>
      <c r="CN44" s="110"/>
      <c r="CO44" s="110"/>
      <c r="CP44" s="110">
        <f t="shared" si="395"/>
        <v>0</v>
      </c>
      <c r="CQ44" s="110">
        <f t="shared" si="395"/>
        <v>0</v>
      </c>
      <c r="CR44" s="110"/>
      <c r="CS44" s="110"/>
      <c r="CT44" s="110"/>
      <c r="CU44" s="110"/>
      <c r="CV44" s="110"/>
      <c r="CW44" s="110"/>
      <c r="CX44" s="110"/>
      <c r="CY44" s="110"/>
      <c r="CZ44" s="110">
        <f t="shared" si="396"/>
        <v>0</v>
      </c>
      <c r="DA44" s="110">
        <f t="shared" si="396"/>
        <v>0</v>
      </c>
      <c r="DB44" s="110"/>
      <c r="DC44" s="110"/>
      <c r="DD44" s="110"/>
      <c r="DE44" s="110"/>
      <c r="DF44" s="110"/>
      <c r="DG44" s="110"/>
      <c r="DH44" s="110"/>
      <c r="DI44" s="110"/>
      <c r="DJ44" s="110">
        <f t="shared" si="397"/>
        <v>0</v>
      </c>
      <c r="DK44" s="110">
        <f t="shared" si="397"/>
        <v>0</v>
      </c>
      <c r="DL44" s="110"/>
      <c r="DM44" s="110"/>
      <c r="DN44" s="110"/>
      <c r="DO44" s="110"/>
      <c r="DP44" s="110"/>
      <c r="DQ44" s="110"/>
      <c r="DR44" s="110"/>
      <c r="DS44" s="110"/>
      <c r="DT44" s="110">
        <f t="shared" si="398"/>
        <v>0</v>
      </c>
      <c r="DU44" s="110">
        <f t="shared" si="398"/>
        <v>0</v>
      </c>
      <c r="DV44" s="110"/>
      <c r="DW44" s="110"/>
      <c r="DX44" s="110"/>
      <c r="DY44" s="110"/>
      <c r="DZ44" s="110"/>
      <c r="EA44" s="110"/>
      <c r="EB44" s="110"/>
      <c r="EC44" s="110"/>
      <c r="ED44" s="110">
        <f t="shared" si="399"/>
        <v>0</v>
      </c>
      <c r="EE44" s="110">
        <f t="shared" si="399"/>
        <v>0</v>
      </c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>
        <v>425.65800000000002</v>
      </c>
      <c r="EQ44" s="110">
        <f t="shared" si="400"/>
        <v>425.65800000000002</v>
      </c>
      <c r="ER44" s="110">
        <f t="shared" si="400"/>
        <v>425.65800000000002</v>
      </c>
      <c r="ES44" s="110">
        <f t="shared" si="365"/>
        <v>100</v>
      </c>
      <c r="ET44" s="110">
        <v>425.65800000000002</v>
      </c>
      <c r="EU44" s="110">
        <v>425.65800000000002</v>
      </c>
      <c r="EV44" s="110">
        <f t="shared" si="401"/>
        <v>100</v>
      </c>
      <c r="EW44" s="110"/>
      <c r="EX44" s="110"/>
      <c r="EY44" s="110"/>
      <c r="EZ44" s="110"/>
      <c r="FA44" s="110">
        <f t="shared" si="402"/>
        <v>0</v>
      </c>
      <c r="FB44" s="110">
        <f t="shared" si="402"/>
        <v>0</v>
      </c>
      <c r="FC44" s="110"/>
      <c r="FD44" s="110"/>
      <c r="FE44" s="110"/>
      <c r="FF44" s="110"/>
      <c r="FG44" s="110"/>
      <c r="FH44" s="110"/>
      <c r="FI44" s="110"/>
      <c r="FJ44" s="156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>
        <f t="shared" si="403"/>
        <v>0</v>
      </c>
      <c r="FV44" s="110">
        <f t="shared" si="403"/>
        <v>0</v>
      </c>
      <c r="FW44" s="110"/>
      <c r="FX44" s="110"/>
      <c r="FY44" s="110"/>
      <c r="FZ44" s="110"/>
      <c r="GA44" s="110"/>
      <c r="GB44" s="110"/>
      <c r="GC44" s="110"/>
      <c r="GD44" s="110"/>
      <c r="GE44" s="110">
        <f t="shared" si="404"/>
        <v>0</v>
      </c>
      <c r="GF44" s="110">
        <f t="shared" si="404"/>
        <v>0</v>
      </c>
      <c r="GG44" s="110"/>
      <c r="GH44" s="110"/>
      <c r="GI44" s="110"/>
      <c r="GJ44" s="110"/>
      <c r="GK44" s="110"/>
      <c r="GL44" s="110"/>
      <c r="GM44" s="110"/>
      <c r="GN44" s="110"/>
      <c r="GO44" s="110">
        <f t="shared" si="405"/>
        <v>0</v>
      </c>
      <c r="GP44" s="110">
        <f t="shared" si="405"/>
        <v>0</v>
      </c>
      <c r="GQ44" s="110"/>
      <c r="GR44" s="110"/>
      <c r="GS44" s="110"/>
      <c r="GT44" s="110"/>
      <c r="GU44" s="110"/>
      <c r="GV44" s="110"/>
      <c r="GW44" s="110"/>
      <c r="GX44" s="110"/>
      <c r="GY44" s="110">
        <f t="shared" si="406"/>
        <v>0</v>
      </c>
      <c r="GZ44" s="110">
        <f t="shared" si="406"/>
        <v>0</v>
      </c>
      <c r="HA44" s="110"/>
      <c r="HB44" s="110"/>
      <c r="HC44" s="110"/>
      <c r="HD44" s="110"/>
      <c r="HE44" s="110"/>
      <c r="HF44" s="110"/>
      <c r="HG44" s="110"/>
      <c r="HH44" s="110"/>
      <c r="HI44" s="110">
        <f t="shared" si="407"/>
        <v>0</v>
      </c>
      <c r="HJ44" s="110">
        <f t="shared" si="407"/>
        <v>0</v>
      </c>
      <c r="HK44" s="110"/>
      <c r="HL44" s="110"/>
      <c r="HM44" s="110"/>
      <c r="HN44" s="110"/>
      <c r="HO44" s="110"/>
      <c r="HP44" s="110"/>
      <c r="HQ44" s="110"/>
      <c r="HR44" s="110"/>
      <c r="HS44" s="110">
        <f t="shared" si="408"/>
        <v>0</v>
      </c>
      <c r="HT44" s="110">
        <f t="shared" si="408"/>
        <v>0</v>
      </c>
      <c r="HU44" s="110"/>
      <c r="HV44" s="110"/>
      <c r="HW44" s="110"/>
      <c r="HX44" s="110"/>
      <c r="HY44" s="110"/>
      <c r="HZ44" s="110"/>
      <c r="IA44" s="110"/>
      <c r="IB44" s="110"/>
      <c r="IC44" s="110">
        <f t="shared" si="409"/>
        <v>0</v>
      </c>
      <c r="ID44" s="110">
        <f t="shared" si="409"/>
        <v>0</v>
      </c>
      <c r="IE44" s="110"/>
      <c r="IF44" s="110"/>
      <c r="IG44" s="110"/>
      <c r="IH44" s="110"/>
      <c r="II44" s="110"/>
      <c r="IJ44" s="110"/>
      <c r="IK44" s="110"/>
      <c r="IL44" s="110"/>
      <c r="IM44" s="110">
        <f t="shared" si="410"/>
        <v>0</v>
      </c>
      <c r="IN44" s="110">
        <f t="shared" si="410"/>
        <v>0</v>
      </c>
      <c r="IO44" s="110"/>
      <c r="IP44" s="110"/>
      <c r="IQ44" s="110"/>
      <c r="IR44" s="110"/>
      <c r="IS44" s="110"/>
      <c r="IT44" s="110"/>
      <c r="IU44" s="110"/>
      <c r="IV44" s="110"/>
      <c r="IW44" s="110">
        <f t="shared" si="411"/>
        <v>0</v>
      </c>
      <c r="IX44" s="110">
        <f t="shared" si="411"/>
        <v>0</v>
      </c>
      <c r="IY44" s="110"/>
      <c r="IZ44" s="110"/>
      <c r="JA44" s="110"/>
      <c r="JB44" s="110"/>
      <c r="JC44" s="110"/>
      <c r="JD44" s="110"/>
      <c r="JE44" s="110"/>
      <c r="JF44" s="110"/>
      <c r="JG44" s="110">
        <f t="shared" si="412"/>
        <v>0</v>
      </c>
      <c r="JH44" s="110">
        <f t="shared" si="412"/>
        <v>0</v>
      </c>
      <c r="JI44" s="110"/>
      <c r="JJ44" s="110"/>
      <c r="JK44" s="110"/>
      <c r="JL44" s="110"/>
      <c r="JM44" s="110"/>
      <c r="JN44" s="110"/>
      <c r="JO44" s="110"/>
      <c r="JP44" s="110"/>
      <c r="JQ44" s="110"/>
      <c r="JR44" s="110"/>
      <c r="JS44" s="110">
        <v>146.00107999999997</v>
      </c>
      <c r="JT44" s="110">
        <v>146.00107999999997</v>
      </c>
      <c r="JU44" s="110">
        <f t="shared" si="366"/>
        <v>100</v>
      </c>
      <c r="JV44" s="110"/>
      <c r="JW44" s="110"/>
      <c r="JX44" s="110"/>
      <c r="JY44" s="110"/>
      <c r="JZ44" s="110"/>
      <c r="KA44" s="110"/>
      <c r="KB44" s="110"/>
      <c r="KC44" s="110"/>
      <c r="KD44" s="110"/>
      <c r="KE44" s="110"/>
      <c r="KF44" s="110"/>
      <c r="KG44" s="110"/>
      <c r="KH44" s="110"/>
      <c r="KI44" s="110"/>
      <c r="KJ44" s="110"/>
      <c r="KK44" s="110"/>
      <c r="KL44" s="110"/>
      <c r="KM44" s="110"/>
      <c r="KN44" s="110"/>
      <c r="KO44" s="110"/>
      <c r="KP44" s="110"/>
      <c r="KQ44" s="110"/>
      <c r="KR44" s="110"/>
      <c r="KS44" s="110"/>
      <c r="KT44" s="110"/>
      <c r="KU44" s="110"/>
      <c r="KV44" s="110"/>
      <c r="KW44" s="110"/>
      <c r="KX44" s="110"/>
      <c r="KY44" s="110"/>
      <c r="KZ44" s="110"/>
      <c r="LA44" s="110"/>
      <c r="LB44" s="110"/>
      <c r="LC44" s="110"/>
      <c r="LD44" s="110"/>
      <c r="LE44" s="110"/>
      <c r="LF44" s="110"/>
      <c r="LG44" s="110"/>
      <c r="LH44" s="110"/>
      <c r="LI44" s="110"/>
      <c r="LJ44" s="110"/>
      <c r="LK44" s="110"/>
      <c r="LL44" s="110"/>
      <c r="LM44" s="110"/>
      <c r="LN44" s="110"/>
      <c r="LO44" s="110"/>
      <c r="LP44" s="110">
        <f t="shared" si="413"/>
        <v>0</v>
      </c>
      <c r="LQ44" s="110">
        <f t="shared" si="413"/>
        <v>0</v>
      </c>
      <c r="LR44" s="110"/>
      <c r="LS44" s="110"/>
      <c r="LT44" s="110"/>
      <c r="LU44" s="110"/>
      <c r="LV44" s="110"/>
      <c r="LW44" s="110"/>
      <c r="LX44" s="110"/>
      <c r="LY44" s="110"/>
      <c r="LZ44" s="110"/>
      <c r="MA44" s="110"/>
      <c r="MB44" s="110"/>
      <c r="MC44" s="110"/>
      <c r="MD44" s="110"/>
      <c r="ME44" s="4"/>
      <c r="MF44" s="4"/>
      <c r="MG44" s="5"/>
      <c r="MH44" s="37"/>
      <c r="MI44" s="37"/>
      <c r="MJ44" s="11"/>
      <c r="MK44" s="4"/>
      <c r="ML44" s="4"/>
      <c r="MM44" s="5"/>
      <c r="MN44" s="112"/>
      <c r="MO44" s="113"/>
      <c r="MP44" s="114"/>
      <c r="MQ44" s="113"/>
      <c r="MR44" s="115"/>
      <c r="MS44" s="40"/>
      <c r="MT44" s="40"/>
      <c r="MU44" s="40"/>
      <c r="MV44" s="10"/>
    </row>
    <row r="45" spans="1:360">
      <c r="A45" s="36" t="s">
        <v>43</v>
      </c>
      <c r="B45" s="110">
        <f t="shared" si="385"/>
        <v>3773.5000600000003</v>
      </c>
      <c r="C45" s="110">
        <f t="shared" si="386"/>
        <v>3773.5000600000003</v>
      </c>
      <c r="D45" s="110">
        <f t="shared" si="328"/>
        <v>100</v>
      </c>
      <c r="E45" s="110">
        <f t="shared" si="2"/>
        <v>-3.4106051316484809E-13</v>
      </c>
      <c r="F45" s="110"/>
      <c r="G45" s="110"/>
      <c r="H45" s="110"/>
      <c r="I45" s="110"/>
      <c r="J45" s="110">
        <f t="shared" si="387"/>
        <v>0</v>
      </c>
      <c r="K45" s="110">
        <f t="shared" si="387"/>
        <v>0</v>
      </c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>
        <f t="shared" si="388"/>
        <v>0</v>
      </c>
      <c r="AA45" s="110">
        <f t="shared" si="388"/>
        <v>0</v>
      </c>
      <c r="AB45" s="110"/>
      <c r="AC45" s="110"/>
      <c r="AD45" s="110"/>
      <c r="AE45" s="110"/>
      <c r="AF45" s="110"/>
      <c r="AG45" s="110"/>
      <c r="AH45" s="110"/>
      <c r="AI45" s="110"/>
      <c r="AJ45" s="110">
        <f t="shared" si="389"/>
        <v>0</v>
      </c>
      <c r="AK45" s="110">
        <f t="shared" si="389"/>
        <v>0</v>
      </c>
      <c r="AL45" s="110"/>
      <c r="AM45" s="110"/>
      <c r="AN45" s="110"/>
      <c r="AO45" s="110"/>
      <c r="AP45" s="110"/>
      <c r="AQ45" s="110"/>
      <c r="AR45" s="110"/>
      <c r="AS45" s="110"/>
      <c r="AT45" s="110">
        <f t="shared" si="390"/>
        <v>0</v>
      </c>
      <c r="AU45" s="110">
        <f t="shared" si="390"/>
        <v>0</v>
      </c>
      <c r="AV45" s="110"/>
      <c r="AW45" s="110"/>
      <c r="AX45" s="110"/>
      <c r="AY45" s="110"/>
      <c r="AZ45" s="110"/>
      <c r="BA45" s="110"/>
      <c r="BB45" s="110"/>
      <c r="BC45" s="110">
        <v>300.86114000000003</v>
      </c>
      <c r="BD45" s="110">
        <f t="shared" si="391"/>
        <v>300.86114000000003</v>
      </c>
      <c r="BE45" s="110">
        <f t="shared" si="391"/>
        <v>300.86114000000003</v>
      </c>
      <c r="BF45" s="110"/>
      <c r="BG45" s="110">
        <v>294.84392000000003</v>
      </c>
      <c r="BH45" s="110">
        <v>294.84392000000003</v>
      </c>
      <c r="BI45" s="110">
        <f t="shared" ref="BI45" si="419">BH45/BG45*100</f>
        <v>100</v>
      </c>
      <c r="BJ45" s="110">
        <v>6.01722</v>
      </c>
      <c r="BK45" s="110">
        <v>6.01722</v>
      </c>
      <c r="BL45" s="110">
        <f t="shared" ref="BL45" si="420">BK45/BJ45*100</f>
        <v>100</v>
      </c>
      <c r="BM45" s="110">
        <v>564.03982999999994</v>
      </c>
      <c r="BN45" s="110">
        <f t="shared" si="392"/>
        <v>564.03983000000005</v>
      </c>
      <c r="BO45" s="110">
        <f t="shared" si="392"/>
        <v>564.03983000000005</v>
      </c>
      <c r="BP45" s="110">
        <f t="shared" si="362"/>
        <v>100</v>
      </c>
      <c r="BQ45" s="110">
        <v>552.75903000000005</v>
      </c>
      <c r="BR45" s="110">
        <v>552.75903000000005</v>
      </c>
      <c r="BS45" s="110">
        <f t="shared" si="363"/>
        <v>100</v>
      </c>
      <c r="BT45" s="110">
        <v>11.280799999999999</v>
      </c>
      <c r="BU45" s="110">
        <v>11.280799999999999</v>
      </c>
      <c r="BV45" s="110">
        <f t="shared" si="364"/>
        <v>100</v>
      </c>
      <c r="BW45" s="110">
        <f t="shared" si="393"/>
        <v>645.87997999999993</v>
      </c>
      <c r="BX45" s="110">
        <f t="shared" si="393"/>
        <v>645.87998000000005</v>
      </c>
      <c r="BY45" s="110"/>
      <c r="BZ45" s="110">
        <v>645.87997999999993</v>
      </c>
      <c r="CA45" s="110">
        <v>645.87998000000005</v>
      </c>
      <c r="CB45" s="110"/>
      <c r="CC45" s="110"/>
      <c r="CD45" s="110"/>
      <c r="CE45" s="110"/>
      <c r="CF45" s="110">
        <f t="shared" si="394"/>
        <v>0</v>
      </c>
      <c r="CG45" s="110">
        <f t="shared" si="394"/>
        <v>0</v>
      </c>
      <c r="CH45" s="110"/>
      <c r="CI45" s="110"/>
      <c r="CJ45" s="110"/>
      <c r="CK45" s="110"/>
      <c r="CL45" s="110"/>
      <c r="CM45" s="110"/>
      <c r="CN45" s="110"/>
      <c r="CO45" s="110"/>
      <c r="CP45" s="110">
        <f t="shared" si="395"/>
        <v>0</v>
      </c>
      <c r="CQ45" s="110">
        <f t="shared" si="395"/>
        <v>0</v>
      </c>
      <c r="CR45" s="110"/>
      <c r="CS45" s="110"/>
      <c r="CT45" s="110"/>
      <c r="CU45" s="110"/>
      <c r="CV45" s="110"/>
      <c r="CW45" s="110"/>
      <c r="CX45" s="110"/>
      <c r="CY45" s="110"/>
      <c r="CZ45" s="110">
        <f t="shared" si="396"/>
        <v>0</v>
      </c>
      <c r="DA45" s="110">
        <f t="shared" si="396"/>
        <v>0</v>
      </c>
      <c r="DB45" s="110"/>
      <c r="DC45" s="110"/>
      <c r="DD45" s="110"/>
      <c r="DE45" s="110"/>
      <c r="DF45" s="110"/>
      <c r="DG45" s="110"/>
      <c r="DH45" s="110"/>
      <c r="DI45" s="110"/>
      <c r="DJ45" s="110">
        <f t="shared" si="397"/>
        <v>0</v>
      </c>
      <c r="DK45" s="110">
        <f t="shared" si="397"/>
        <v>0</v>
      </c>
      <c r="DL45" s="110" t="e">
        <f>DK45/DJ45*100</f>
        <v>#DIV/0!</v>
      </c>
      <c r="DM45" s="110"/>
      <c r="DN45" s="110"/>
      <c r="DO45" s="110" t="e">
        <f>DN45/DM45*100</f>
        <v>#DIV/0!</v>
      </c>
      <c r="DP45" s="110"/>
      <c r="DQ45" s="110"/>
      <c r="DR45" s="110" t="e">
        <f>DQ45/DP45*100</f>
        <v>#DIV/0!</v>
      </c>
      <c r="DS45" s="110"/>
      <c r="DT45" s="110">
        <f t="shared" si="398"/>
        <v>0</v>
      </c>
      <c r="DU45" s="110">
        <f t="shared" si="398"/>
        <v>0</v>
      </c>
      <c r="DV45" s="110"/>
      <c r="DW45" s="110"/>
      <c r="DX45" s="110"/>
      <c r="DY45" s="110"/>
      <c r="DZ45" s="110"/>
      <c r="EA45" s="110"/>
      <c r="EB45" s="110"/>
      <c r="EC45" s="110"/>
      <c r="ED45" s="110">
        <f t="shared" si="399"/>
        <v>0</v>
      </c>
      <c r="EE45" s="110">
        <f t="shared" si="399"/>
        <v>0</v>
      </c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>
        <v>1335.6313500000001</v>
      </c>
      <c r="EQ45" s="110">
        <f t="shared" si="400"/>
        <v>1335.6313500000001</v>
      </c>
      <c r="ER45" s="110">
        <f t="shared" si="400"/>
        <v>1335.6313500000001</v>
      </c>
      <c r="ES45" s="110">
        <f t="shared" si="365"/>
        <v>100</v>
      </c>
      <c r="ET45" s="110">
        <v>1335.6313500000001</v>
      </c>
      <c r="EU45" s="110">
        <v>1335.6313500000001</v>
      </c>
      <c r="EV45" s="110">
        <f t="shared" si="401"/>
        <v>100</v>
      </c>
      <c r="EW45" s="110"/>
      <c r="EX45" s="110"/>
      <c r="EY45" s="110"/>
      <c r="EZ45" s="110"/>
      <c r="FA45" s="110">
        <f t="shared" si="402"/>
        <v>0</v>
      </c>
      <c r="FB45" s="110">
        <f t="shared" si="402"/>
        <v>0</v>
      </c>
      <c r="FC45" s="110"/>
      <c r="FD45" s="110"/>
      <c r="FE45" s="110"/>
      <c r="FF45" s="110"/>
      <c r="FG45" s="110"/>
      <c r="FH45" s="110"/>
      <c r="FI45" s="110"/>
      <c r="FJ45" s="156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>
        <f t="shared" si="403"/>
        <v>0</v>
      </c>
      <c r="FV45" s="110">
        <f t="shared" si="403"/>
        <v>0</v>
      </c>
      <c r="FW45" s="110"/>
      <c r="FX45" s="110"/>
      <c r="FY45" s="110"/>
      <c r="FZ45" s="110"/>
      <c r="GA45" s="110"/>
      <c r="GB45" s="110"/>
      <c r="GC45" s="110"/>
      <c r="GD45" s="110"/>
      <c r="GE45" s="110">
        <f t="shared" si="404"/>
        <v>0</v>
      </c>
      <c r="GF45" s="110">
        <f t="shared" si="404"/>
        <v>0</v>
      </c>
      <c r="GG45" s="110"/>
      <c r="GH45" s="110"/>
      <c r="GI45" s="110"/>
      <c r="GJ45" s="110"/>
      <c r="GK45" s="110"/>
      <c r="GL45" s="110"/>
      <c r="GM45" s="110"/>
      <c r="GN45" s="110"/>
      <c r="GO45" s="110">
        <f t="shared" si="405"/>
        <v>0</v>
      </c>
      <c r="GP45" s="110">
        <f t="shared" si="405"/>
        <v>0</v>
      </c>
      <c r="GQ45" s="110"/>
      <c r="GR45" s="110"/>
      <c r="GS45" s="110"/>
      <c r="GT45" s="110"/>
      <c r="GU45" s="110"/>
      <c r="GV45" s="110"/>
      <c r="GW45" s="110"/>
      <c r="GX45" s="110"/>
      <c r="GY45" s="110">
        <f t="shared" si="406"/>
        <v>0</v>
      </c>
      <c r="GZ45" s="110">
        <f t="shared" si="406"/>
        <v>0</v>
      </c>
      <c r="HA45" s="110"/>
      <c r="HB45" s="110"/>
      <c r="HC45" s="110"/>
      <c r="HD45" s="110"/>
      <c r="HE45" s="110"/>
      <c r="HF45" s="110"/>
      <c r="HG45" s="110"/>
      <c r="HH45" s="110"/>
      <c r="HI45" s="110">
        <f t="shared" si="407"/>
        <v>0</v>
      </c>
      <c r="HJ45" s="110">
        <f t="shared" si="407"/>
        <v>0</v>
      </c>
      <c r="HK45" s="110"/>
      <c r="HL45" s="110"/>
      <c r="HM45" s="110"/>
      <c r="HN45" s="110"/>
      <c r="HO45" s="110"/>
      <c r="HP45" s="110"/>
      <c r="HQ45" s="110"/>
      <c r="HR45" s="110"/>
      <c r="HS45" s="110">
        <f t="shared" si="408"/>
        <v>0</v>
      </c>
      <c r="HT45" s="110">
        <f t="shared" si="408"/>
        <v>0</v>
      </c>
      <c r="HU45" s="110"/>
      <c r="HV45" s="110"/>
      <c r="HW45" s="110"/>
      <c r="HX45" s="110"/>
      <c r="HY45" s="110"/>
      <c r="HZ45" s="110"/>
      <c r="IA45" s="110"/>
      <c r="IB45" s="110"/>
      <c r="IC45" s="110">
        <f t="shared" si="409"/>
        <v>0</v>
      </c>
      <c r="ID45" s="110">
        <f t="shared" si="409"/>
        <v>0</v>
      </c>
      <c r="IE45" s="110"/>
      <c r="IF45" s="110"/>
      <c r="IG45" s="110"/>
      <c r="IH45" s="110"/>
      <c r="II45" s="110"/>
      <c r="IJ45" s="110"/>
      <c r="IK45" s="110"/>
      <c r="IL45" s="110"/>
      <c r="IM45" s="110">
        <f t="shared" si="410"/>
        <v>0</v>
      </c>
      <c r="IN45" s="110">
        <f t="shared" si="410"/>
        <v>0</v>
      </c>
      <c r="IO45" s="110"/>
      <c r="IP45" s="110"/>
      <c r="IQ45" s="110"/>
      <c r="IR45" s="110"/>
      <c r="IS45" s="110"/>
      <c r="IT45" s="110"/>
      <c r="IU45" s="110"/>
      <c r="IV45" s="110"/>
      <c r="IW45" s="110">
        <f t="shared" si="411"/>
        <v>0</v>
      </c>
      <c r="IX45" s="110">
        <f t="shared" si="411"/>
        <v>0</v>
      </c>
      <c r="IY45" s="110"/>
      <c r="IZ45" s="110"/>
      <c r="JA45" s="110"/>
      <c r="JB45" s="110"/>
      <c r="JC45" s="110"/>
      <c r="JD45" s="110"/>
      <c r="JE45" s="110"/>
      <c r="JF45" s="110"/>
      <c r="JG45" s="110">
        <f t="shared" si="412"/>
        <v>0</v>
      </c>
      <c r="JH45" s="110">
        <f t="shared" si="412"/>
        <v>0</v>
      </c>
      <c r="JI45" s="110"/>
      <c r="JJ45" s="110"/>
      <c r="JK45" s="110"/>
      <c r="JL45" s="110"/>
      <c r="JM45" s="110"/>
      <c r="JN45" s="110"/>
      <c r="JO45" s="110"/>
      <c r="JP45" s="110"/>
      <c r="JQ45" s="110"/>
      <c r="JR45" s="110"/>
      <c r="JS45" s="110">
        <v>584.08875999999998</v>
      </c>
      <c r="JT45" s="110">
        <v>584.08875999999998</v>
      </c>
      <c r="JU45" s="110">
        <f t="shared" si="366"/>
        <v>100</v>
      </c>
      <c r="JV45" s="110">
        <v>342.99900000000002</v>
      </c>
      <c r="JW45" s="110">
        <v>342.99900000000002</v>
      </c>
      <c r="JX45" s="110">
        <f t="shared" si="367"/>
        <v>100</v>
      </c>
      <c r="JY45" s="110"/>
      <c r="JZ45" s="110"/>
      <c r="KA45" s="110" t="e">
        <f t="shared" ref="KA45" si="421">JZ45/JY45*100</f>
        <v>#DIV/0!</v>
      </c>
      <c r="KB45" s="110"/>
      <c r="KC45" s="110"/>
      <c r="KD45" s="110" t="e">
        <f t="shared" ref="KD45" si="422">KC45/KB45*100</f>
        <v>#DIV/0!</v>
      </c>
      <c r="KE45" s="110"/>
      <c r="KF45" s="110"/>
      <c r="KG45" s="110" t="e">
        <f t="shared" ref="KG45" si="423">KF45/KE45*100</f>
        <v>#DIV/0!</v>
      </c>
      <c r="KH45" s="110"/>
      <c r="KI45" s="110"/>
      <c r="KJ45" s="110" t="e">
        <f t="shared" ref="KJ45" si="424">KI45/KH45*100</f>
        <v>#DIV/0!</v>
      </c>
      <c r="KK45" s="110"/>
      <c r="KL45" s="110"/>
      <c r="KM45" s="110" t="e">
        <f t="shared" ref="KM45" si="425">KL45/KK45*100</f>
        <v>#DIV/0!</v>
      </c>
      <c r="KN45" s="110"/>
      <c r="KO45" s="110"/>
      <c r="KP45" s="110"/>
      <c r="KQ45" s="110"/>
      <c r="KR45" s="110"/>
      <c r="KS45" s="110"/>
      <c r="KT45" s="110"/>
      <c r="KU45" s="110"/>
      <c r="KV45" s="110"/>
      <c r="KW45" s="110"/>
      <c r="KX45" s="110"/>
      <c r="KY45" s="110"/>
      <c r="KZ45" s="110"/>
      <c r="LA45" s="110"/>
      <c r="LB45" s="110"/>
      <c r="LC45" s="110"/>
      <c r="LD45" s="110"/>
      <c r="LE45" s="110"/>
      <c r="LF45" s="110"/>
      <c r="LG45" s="110"/>
      <c r="LH45" s="110"/>
      <c r="LI45" s="110"/>
      <c r="LJ45" s="110"/>
      <c r="LK45" s="110"/>
      <c r="LL45" s="110"/>
      <c r="LM45" s="110"/>
      <c r="LN45" s="110"/>
      <c r="LO45" s="110"/>
      <c r="LP45" s="110">
        <f t="shared" si="413"/>
        <v>0</v>
      </c>
      <c r="LQ45" s="110">
        <f t="shared" si="413"/>
        <v>0</v>
      </c>
      <c r="LR45" s="110"/>
      <c r="LS45" s="110"/>
      <c r="LT45" s="110"/>
      <c r="LU45" s="110"/>
      <c r="LV45" s="110"/>
      <c r="LW45" s="110"/>
      <c r="LX45" s="110"/>
      <c r="LY45" s="110"/>
      <c r="LZ45" s="110"/>
      <c r="MA45" s="110"/>
      <c r="MB45" s="110"/>
      <c r="MC45" s="110"/>
      <c r="MD45" s="110"/>
      <c r="ME45" s="110"/>
      <c r="MF45" s="4"/>
      <c r="MG45" s="5"/>
      <c r="MH45" s="37"/>
      <c r="MI45" s="37"/>
      <c r="MJ45" s="11"/>
      <c r="MK45" s="4"/>
      <c r="ML45" s="4"/>
      <c r="MM45" s="5"/>
      <c r="MN45" s="112"/>
      <c r="MO45" s="113"/>
      <c r="MP45" s="114"/>
      <c r="MQ45" s="113"/>
      <c r="MR45" s="115"/>
      <c r="MS45" s="40"/>
      <c r="MT45" s="40"/>
      <c r="MU45" s="40"/>
      <c r="MV45" s="10"/>
    </row>
    <row r="46" spans="1:360">
      <c r="A46" s="36" t="s">
        <v>51</v>
      </c>
      <c r="B46" s="110">
        <f t="shared" si="385"/>
        <v>18270.097040000001</v>
      </c>
      <c r="C46" s="110">
        <f t="shared" si="386"/>
        <v>18270.097040000001</v>
      </c>
      <c r="D46" s="110">
        <f t="shared" si="328"/>
        <v>100</v>
      </c>
      <c r="E46" s="110">
        <f t="shared" si="2"/>
        <v>-9.0949470177292824E-13</v>
      </c>
      <c r="F46" s="110"/>
      <c r="G46" s="110"/>
      <c r="H46" s="110"/>
      <c r="I46" s="110"/>
      <c r="J46" s="110">
        <f t="shared" si="387"/>
        <v>0</v>
      </c>
      <c r="K46" s="110">
        <f t="shared" si="387"/>
        <v>0</v>
      </c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>
        <f t="shared" si="388"/>
        <v>0</v>
      </c>
      <c r="AA46" s="110">
        <f t="shared" si="388"/>
        <v>0</v>
      </c>
      <c r="AB46" s="110"/>
      <c r="AC46" s="110"/>
      <c r="AD46" s="110"/>
      <c r="AE46" s="110"/>
      <c r="AF46" s="110"/>
      <c r="AG46" s="110"/>
      <c r="AH46" s="110"/>
      <c r="AI46" s="110"/>
      <c r="AJ46" s="110">
        <f t="shared" si="389"/>
        <v>0</v>
      </c>
      <c r="AK46" s="110">
        <f t="shared" si="389"/>
        <v>0</v>
      </c>
      <c r="AL46" s="110"/>
      <c r="AM46" s="110"/>
      <c r="AN46" s="110"/>
      <c r="AO46" s="110"/>
      <c r="AP46" s="110"/>
      <c r="AQ46" s="110"/>
      <c r="AR46" s="110"/>
      <c r="AS46" s="110"/>
      <c r="AT46" s="110">
        <f t="shared" si="390"/>
        <v>0</v>
      </c>
      <c r="AU46" s="110">
        <f t="shared" si="390"/>
        <v>0</v>
      </c>
      <c r="AV46" s="110"/>
      <c r="AW46" s="110"/>
      <c r="AX46" s="110"/>
      <c r="AY46" s="110"/>
      <c r="AZ46" s="110"/>
      <c r="BA46" s="110"/>
      <c r="BB46" s="110"/>
      <c r="BC46" s="110"/>
      <c r="BD46" s="110">
        <f t="shared" si="391"/>
        <v>0</v>
      </c>
      <c r="BE46" s="110">
        <f t="shared" si="391"/>
        <v>0</v>
      </c>
      <c r="BF46" s="110"/>
      <c r="BG46" s="110"/>
      <c r="BH46" s="110"/>
      <c r="BI46" s="110"/>
      <c r="BJ46" s="110"/>
      <c r="BK46" s="110"/>
      <c r="BL46" s="110"/>
      <c r="BM46" s="110">
        <v>2256.15933</v>
      </c>
      <c r="BN46" s="110">
        <f t="shared" si="392"/>
        <v>2256.15933</v>
      </c>
      <c r="BO46" s="110">
        <f t="shared" si="392"/>
        <v>2256.15933</v>
      </c>
      <c r="BP46" s="110">
        <f t="shared" si="362"/>
        <v>100</v>
      </c>
      <c r="BQ46" s="110">
        <v>2211.0361400000002</v>
      </c>
      <c r="BR46" s="110">
        <v>2211.0361400000002</v>
      </c>
      <c r="BS46" s="110">
        <f t="shared" si="363"/>
        <v>100</v>
      </c>
      <c r="BT46" s="110">
        <v>45.123190000000001</v>
      </c>
      <c r="BU46" s="110">
        <v>45.123190000000001</v>
      </c>
      <c r="BV46" s="110">
        <f t="shared" si="364"/>
        <v>100</v>
      </c>
      <c r="BW46" s="110">
        <f t="shared" si="393"/>
        <v>0</v>
      </c>
      <c r="BX46" s="110">
        <f>CA46+CD46</f>
        <v>0</v>
      </c>
      <c r="BY46" s="110" t="e">
        <f>BX46/BW46*100</f>
        <v>#DIV/0!</v>
      </c>
      <c r="BZ46" s="110"/>
      <c r="CA46" s="110"/>
      <c r="CB46" s="110" t="e">
        <f>CA46/BZ46*100</f>
        <v>#DIV/0!</v>
      </c>
      <c r="CC46" s="110"/>
      <c r="CD46" s="110"/>
      <c r="CE46" s="110"/>
      <c r="CF46" s="110">
        <f t="shared" si="394"/>
        <v>0</v>
      </c>
      <c r="CG46" s="110">
        <f t="shared" si="394"/>
        <v>0</v>
      </c>
      <c r="CH46" s="110"/>
      <c r="CI46" s="110"/>
      <c r="CJ46" s="110"/>
      <c r="CK46" s="110"/>
      <c r="CL46" s="110"/>
      <c r="CM46" s="110"/>
      <c r="CN46" s="110"/>
      <c r="CO46" s="110"/>
      <c r="CP46" s="110">
        <f t="shared" si="395"/>
        <v>0</v>
      </c>
      <c r="CQ46" s="110">
        <f t="shared" si="395"/>
        <v>0</v>
      </c>
      <c r="CR46" s="110"/>
      <c r="CS46" s="110"/>
      <c r="CT46" s="110"/>
      <c r="CU46" s="110"/>
      <c r="CV46" s="110"/>
      <c r="CW46" s="110"/>
      <c r="CX46" s="110"/>
      <c r="CY46" s="110"/>
      <c r="CZ46" s="110">
        <f t="shared" si="396"/>
        <v>0</v>
      </c>
      <c r="DA46" s="110">
        <f t="shared" si="396"/>
        <v>0</v>
      </c>
      <c r="DB46" s="110"/>
      <c r="DC46" s="110"/>
      <c r="DD46" s="110"/>
      <c r="DE46" s="110"/>
      <c r="DF46" s="110"/>
      <c r="DG46" s="110"/>
      <c r="DH46" s="110"/>
      <c r="DI46" s="110"/>
      <c r="DJ46" s="110">
        <f t="shared" si="397"/>
        <v>0</v>
      </c>
      <c r="DK46" s="110">
        <f t="shared" si="397"/>
        <v>0</v>
      </c>
      <c r="DL46" s="110"/>
      <c r="DM46" s="110"/>
      <c r="DN46" s="110"/>
      <c r="DO46" s="110"/>
      <c r="DP46" s="110"/>
      <c r="DQ46" s="110"/>
      <c r="DR46" s="110"/>
      <c r="DS46" s="110"/>
      <c r="DT46" s="110">
        <f t="shared" si="398"/>
        <v>0</v>
      </c>
      <c r="DU46" s="110">
        <f t="shared" si="398"/>
        <v>0</v>
      </c>
      <c r="DV46" s="110"/>
      <c r="DW46" s="110"/>
      <c r="DX46" s="110"/>
      <c r="DY46" s="110"/>
      <c r="DZ46" s="110"/>
      <c r="EA46" s="110"/>
      <c r="EB46" s="110"/>
      <c r="EC46" s="110"/>
      <c r="ED46" s="110">
        <f t="shared" si="399"/>
        <v>0</v>
      </c>
      <c r="EE46" s="110">
        <f t="shared" si="399"/>
        <v>0</v>
      </c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>
        <v>11804.112999999999</v>
      </c>
      <c r="EQ46" s="110">
        <f t="shared" si="400"/>
        <v>11804.112999999999</v>
      </c>
      <c r="ER46" s="110">
        <f t="shared" si="400"/>
        <v>11804.112999999999</v>
      </c>
      <c r="ES46" s="110">
        <f t="shared" si="365"/>
        <v>100</v>
      </c>
      <c r="ET46" s="110">
        <v>11804.112999999999</v>
      </c>
      <c r="EU46" s="110">
        <v>11804.112999999999</v>
      </c>
      <c r="EV46" s="110">
        <f t="shared" si="401"/>
        <v>100</v>
      </c>
      <c r="EW46" s="110"/>
      <c r="EX46" s="110"/>
      <c r="EY46" s="110"/>
      <c r="EZ46" s="110"/>
      <c r="FA46" s="110">
        <f t="shared" si="402"/>
        <v>0</v>
      </c>
      <c r="FB46" s="110">
        <f t="shared" si="402"/>
        <v>0</v>
      </c>
      <c r="FC46" s="110"/>
      <c r="FD46" s="110"/>
      <c r="FE46" s="110"/>
      <c r="FF46" s="110"/>
      <c r="FG46" s="110"/>
      <c r="FH46" s="110"/>
      <c r="FI46" s="110"/>
      <c r="FJ46" s="156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>
        <f t="shared" si="403"/>
        <v>0</v>
      </c>
      <c r="FV46" s="110">
        <f t="shared" si="403"/>
        <v>0</v>
      </c>
      <c r="FW46" s="110"/>
      <c r="FX46" s="110"/>
      <c r="FY46" s="110"/>
      <c r="FZ46" s="110"/>
      <c r="GA46" s="110"/>
      <c r="GB46" s="110"/>
      <c r="GC46" s="110"/>
      <c r="GD46" s="110"/>
      <c r="GE46" s="110">
        <f t="shared" si="404"/>
        <v>0</v>
      </c>
      <c r="GF46" s="110">
        <f t="shared" si="404"/>
        <v>0</v>
      </c>
      <c r="GG46" s="110"/>
      <c r="GH46" s="110"/>
      <c r="GI46" s="110"/>
      <c r="GJ46" s="110"/>
      <c r="GK46" s="110"/>
      <c r="GL46" s="110"/>
      <c r="GM46" s="110"/>
      <c r="GN46" s="110"/>
      <c r="GO46" s="110">
        <f t="shared" si="405"/>
        <v>0</v>
      </c>
      <c r="GP46" s="110">
        <f t="shared" si="405"/>
        <v>0</v>
      </c>
      <c r="GQ46" s="110"/>
      <c r="GR46" s="110"/>
      <c r="GS46" s="110"/>
      <c r="GT46" s="110"/>
      <c r="GU46" s="110"/>
      <c r="GV46" s="110"/>
      <c r="GW46" s="110"/>
      <c r="GX46" s="110"/>
      <c r="GY46" s="110">
        <f t="shared" si="406"/>
        <v>0</v>
      </c>
      <c r="GZ46" s="110">
        <f t="shared" si="406"/>
        <v>0</v>
      </c>
      <c r="HA46" s="110"/>
      <c r="HB46" s="110"/>
      <c r="HC46" s="110"/>
      <c r="HD46" s="110"/>
      <c r="HE46" s="110"/>
      <c r="HF46" s="110"/>
      <c r="HG46" s="110"/>
      <c r="HH46" s="110"/>
      <c r="HI46" s="110">
        <f t="shared" si="407"/>
        <v>0</v>
      </c>
      <c r="HJ46" s="110">
        <f t="shared" si="407"/>
        <v>0</v>
      </c>
      <c r="HK46" s="110"/>
      <c r="HL46" s="110"/>
      <c r="HM46" s="110"/>
      <c r="HN46" s="110"/>
      <c r="HO46" s="110"/>
      <c r="HP46" s="110"/>
      <c r="HQ46" s="110"/>
      <c r="HR46" s="110"/>
      <c r="HS46" s="110">
        <f t="shared" si="408"/>
        <v>0</v>
      </c>
      <c r="HT46" s="110">
        <f t="shared" si="408"/>
        <v>0</v>
      </c>
      <c r="HU46" s="110"/>
      <c r="HV46" s="110"/>
      <c r="HW46" s="110"/>
      <c r="HX46" s="110"/>
      <c r="HY46" s="110"/>
      <c r="HZ46" s="110"/>
      <c r="IA46" s="110"/>
      <c r="IB46" s="110"/>
      <c r="IC46" s="110">
        <f t="shared" si="409"/>
        <v>0</v>
      </c>
      <c r="ID46" s="110">
        <f t="shared" si="409"/>
        <v>0</v>
      </c>
      <c r="IE46" s="110"/>
      <c r="IF46" s="110"/>
      <c r="IG46" s="110"/>
      <c r="IH46" s="110"/>
      <c r="II46" s="110"/>
      <c r="IJ46" s="110"/>
      <c r="IK46" s="110"/>
      <c r="IL46" s="110"/>
      <c r="IM46" s="110">
        <f t="shared" si="410"/>
        <v>0</v>
      </c>
      <c r="IN46" s="110">
        <f t="shared" si="410"/>
        <v>0</v>
      </c>
      <c r="IO46" s="110"/>
      <c r="IP46" s="110"/>
      <c r="IQ46" s="110"/>
      <c r="IR46" s="110"/>
      <c r="IS46" s="110"/>
      <c r="IT46" s="110"/>
      <c r="IU46" s="110"/>
      <c r="IV46" s="110"/>
      <c r="IW46" s="110">
        <f t="shared" si="411"/>
        <v>0</v>
      </c>
      <c r="IX46" s="110">
        <f t="shared" si="411"/>
        <v>0</v>
      </c>
      <c r="IY46" s="110"/>
      <c r="IZ46" s="110"/>
      <c r="JA46" s="110"/>
      <c r="JB46" s="110"/>
      <c r="JC46" s="110"/>
      <c r="JD46" s="110"/>
      <c r="JE46" s="110"/>
      <c r="JF46" s="110"/>
      <c r="JG46" s="110">
        <f t="shared" si="412"/>
        <v>0</v>
      </c>
      <c r="JH46" s="110">
        <f t="shared" si="412"/>
        <v>0</v>
      </c>
      <c r="JI46" s="110"/>
      <c r="JJ46" s="110"/>
      <c r="JK46" s="110"/>
      <c r="JL46" s="110"/>
      <c r="JM46" s="110"/>
      <c r="JN46" s="110"/>
      <c r="JO46" s="110"/>
      <c r="JP46" s="110"/>
      <c r="JQ46" s="110"/>
      <c r="JR46" s="110"/>
      <c r="JS46" s="110"/>
      <c r="JT46" s="110"/>
      <c r="JU46" s="110"/>
      <c r="JV46" s="110"/>
      <c r="JW46" s="110"/>
      <c r="JX46" s="110"/>
      <c r="JY46" s="110"/>
      <c r="JZ46" s="110"/>
      <c r="KA46" s="110"/>
      <c r="KB46" s="110"/>
      <c r="KC46" s="110"/>
      <c r="KD46" s="110"/>
      <c r="KE46" s="110"/>
      <c r="KF46" s="110"/>
      <c r="KG46" s="110"/>
      <c r="KH46" s="110"/>
      <c r="KI46" s="110"/>
      <c r="KJ46" s="110"/>
      <c r="KK46" s="110"/>
      <c r="KL46" s="110"/>
      <c r="KM46" s="110"/>
      <c r="KN46" s="110"/>
      <c r="KO46" s="110"/>
      <c r="KP46" s="110"/>
      <c r="KQ46" s="110"/>
      <c r="KR46" s="110"/>
      <c r="KS46" s="110"/>
      <c r="KT46" s="110">
        <v>4209.8247099999999</v>
      </c>
      <c r="KU46" s="110">
        <v>4209.8247099999999</v>
      </c>
      <c r="KV46" s="110"/>
      <c r="KW46" s="110"/>
      <c r="KX46" s="110"/>
      <c r="KY46" s="110"/>
      <c r="KZ46" s="110"/>
      <c r="LA46" s="110"/>
      <c r="LB46" s="110"/>
      <c r="LC46" s="110"/>
      <c r="LD46" s="110"/>
      <c r="LE46" s="110"/>
      <c r="LF46" s="110"/>
      <c r="LG46" s="110"/>
      <c r="LH46" s="110"/>
      <c r="LI46" s="110"/>
      <c r="LJ46" s="110"/>
      <c r="LK46" s="110"/>
      <c r="LL46" s="110"/>
      <c r="LM46" s="110"/>
      <c r="LN46" s="110"/>
      <c r="LO46" s="110"/>
      <c r="LP46" s="110">
        <f t="shared" si="413"/>
        <v>0</v>
      </c>
      <c r="LQ46" s="110">
        <f t="shared" si="413"/>
        <v>0</v>
      </c>
      <c r="LR46" s="110"/>
      <c r="LS46" s="110"/>
      <c r="LT46" s="110"/>
      <c r="LU46" s="110"/>
      <c r="LV46" s="110"/>
      <c r="LW46" s="110"/>
      <c r="LX46" s="110"/>
      <c r="LY46" s="110"/>
      <c r="LZ46" s="110"/>
      <c r="MA46" s="110"/>
      <c r="MB46" s="110"/>
      <c r="MC46" s="110"/>
      <c r="MD46" s="110"/>
      <c r="ME46" s="110"/>
      <c r="MF46" s="4"/>
      <c r="MG46" s="5"/>
      <c r="MH46" s="37"/>
      <c r="MI46" s="37"/>
      <c r="MJ46" s="11"/>
      <c r="MK46" s="4"/>
      <c r="ML46" s="4"/>
      <c r="MM46" s="5"/>
      <c r="MN46" s="112"/>
      <c r="MO46" s="113"/>
      <c r="MP46" s="114"/>
      <c r="MQ46" s="113"/>
      <c r="MR46" s="115"/>
      <c r="MS46" s="40"/>
      <c r="MT46" s="40"/>
      <c r="MU46" s="40"/>
      <c r="MV46" s="10"/>
    </row>
    <row r="47" spans="1:360">
      <c r="A47" s="36" t="s">
        <v>125</v>
      </c>
      <c r="B47" s="110">
        <f t="shared" si="385"/>
        <v>234.21899999999999</v>
      </c>
      <c r="C47" s="110">
        <f t="shared" si="386"/>
        <v>234.21899999999999</v>
      </c>
      <c r="D47" s="110">
        <f t="shared" si="328"/>
        <v>100</v>
      </c>
      <c r="E47" s="110">
        <f t="shared" si="2"/>
        <v>0</v>
      </c>
      <c r="F47" s="110"/>
      <c r="G47" s="110"/>
      <c r="H47" s="110"/>
      <c r="I47" s="110"/>
      <c r="J47" s="110">
        <f t="shared" si="387"/>
        <v>0</v>
      </c>
      <c r="K47" s="110">
        <f t="shared" si="387"/>
        <v>0</v>
      </c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>
        <f t="shared" si="388"/>
        <v>0</v>
      </c>
      <c r="AA47" s="110">
        <f t="shared" si="388"/>
        <v>0</v>
      </c>
      <c r="AB47" s="110"/>
      <c r="AC47" s="110"/>
      <c r="AD47" s="110"/>
      <c r="AE47" s="110"/>
      <c r="AF47" s="110"/>
      <c r="AG47" s="110"/>
      <c r="AH47" s="110"/>
      <c r="AI47" s="110"/>
      <c r="AJ47" s="110">
        <f t="shared" si="389"/>
        <v>0</v>
      </c>
      <c r="AK47" s="110">
        <f t="shared" si="389"/>
        <v>0</v>
      </c>
      <c r="AL47" s="110"/>
      <c r="AM47" s="110"/>
      <c r="AN47" s="110"/>
      <c r="AO47" s="110"/>
      <c r="AP47" s="110"/>
      <c r="AQ47" s="110"/>
      <c r="AR47" s="110"/>
      <c r="AS47" s="110"/>
      <c r="AT47" s="110">
        <f t="shared" si="390"/>
        <v>0</v>
      </c>
      <c r="AU47" s="110">
        <f t="shared" si="390"/>
        <v>0</v>
      </c>
      <c r="AV47" s="110"/>
      <c r="AW47" s="110"/>
      <c r="AX47" s="110"/>
      <c r="AY47" s="110"/>
      <c r="AZ47" s="110"/>
      <c r="BA47" s="110"/>
      <c r="BB47" s="110"/>
      <c r="BC47" s="110">
        <v>0</v>
      </c>
      <c r="BD47" s="110">
        <f t="shared" si="391"/>
        <v>0</v>
      </c>
      <c r="BE47" s="110">
        <f t="shared" si="391"/>
        <v>0</v>
      </c>
      <c r="BF47" s="110"/>
      <c r="BG47" s="110">
        <v>0</v>
      </c>
      <c r="BH47" s="110"/>
      <c r="BI47" s="110" t="e">
        <f t="shared" ref="BI47:BI48" si="426">BH47/BG47*100</f>
        <v>#DIV/0!</v>
      </c>
      <c r="BJ47" s="110">
        <v>0</v>
      </c>
      <c r="BK47" s="110"/>
      <c r="BL47" s="110" t="e">
        <f t="shared" ref="BL47:BL48" si="427">BK47/BJ47*100</f>
        <v>#DIV/0!</v>
      </c>
      <c r="BM47" s="110">
        <v>0</v>
      </c>
      <c r="BN47" s="110">
        <f t="shared" si="392"/>
        <v>0</v>
      </c>
      <c r="BO47" s="110">
        <f t="shared" si="392"/>
        <v>0</v>
      </c>
      <c r="BP47" s="110" t="e">
        <f>BO47/BN47*100</f>
        <v>#DIV/0!</v>
      </c>
      <c r="BQ47" s="110">
        <v>0</v>
      </c>
      <c r="BR47" s="110"/>
      <c r="BS47" s="110" t="e">
        <f t="shared" si="363"/>
        <v>#DIV/0!</v>
      </c>
      <c r="BT47" s="110">
        <v>0</v>
      </c>
      <c r="BU47" s="110"/>
      <c r="BV47" s="110" t="e">
        <f t="shared" si="364"/>
        <v>#DIV/0!</v>
      </c>
      <c r="BW47" s="110">
        <f t="shared" si="393"/>
        <v>0</v>
      </c>
      <c r="BX47" s="110">
        <f t="shared" si="393"/>
        <v>0</v>
      </c>
      <c r="BY47" s="110" t="e">
        <f>BX47/BW47*100</f>
        <v>#DIV/0!</v>
      </c>
      <c r="BZ47" s="110"/>
      <c r="CA47" s="110"/>
      <c r="CB47" s="110" t="e">
        <f>CA47/BZ47*100</f>
        <v>#DIV/0!</v>
      </c>
      <c r="CC47" s="110"/>
      <c r="CD47" s="110"/>
      <c r="CE47" s="110"/>
      <c r="CF47" s="110">
        <f t="shared" si="394"/>
        <v>0</v>
      </c>
      <c r="CG47" s="110">
        <f t="shared" si="394"/>
        <v>0</v>
      </c>
      <c r="CH47" s="110"/>
      <c r="CI47" s="110"/>
      <c r="CJ47" s="110"/>
      <c r="CK47" s="110"/>
      <c r="CL47" s="110"/>
      <c r="CM47" s="110"/>
      <c r="CN47" s="110"/>
      <c r="CO47" s="110"/>
      <c r="CP47" s="110">
        <f t="shared" si="395"/>
        <v>0</v>
      </c>
      <c r="CQ47" s="110">
        <f t="shared" si="395"/>
        <v>0</v>
      </c>
      <c r="CR47" s="110"/>
      <c r="CS47" s="110"/>
      <c r="CT47" s="110"/>
      <c r="CU47" s="110"/>
      <c r="CV47" s="110"/>
      <c r="CW47" s="110"/>
      <c r="CX47" s="110"/>
      <c r="CY47" s="110"/>
      <c r="CZ47" s="110">
        <f t="shared" si="396"/>
        <v>0</v>
      </c>
      <c r="DA47" s="110">
        <f t="shared" si="396"/>
        <v>0</v>
      </c>
      <c r="DB47" s="110"/>
      <c r="DC47" s="110"/>
      <c r="DD47" s="110"/>
      <c r="DE47" s="110"/>
      <c r="DF47" s="110"/>
      <c r="DG47" s="110"/>
      <c r="DH47" s="110"/>
      <c r="DI47" s="110"/>
      <c r="DJ47" s="110">
        <f t="shared" si="397"/>
        <v>0</v>
      </c>
      <c r="DK47" s="110">
        <f t="shared" si="397"/>
        <v>0</v>
      </c>
      <c r="DL47" s="110" t="e">
        <f>DK47/DJ47*100</f>
        <v>#DIV/0!</v>
      </c>
      <c r="DM47" s="110"/>
      <c r="DN47" s="110"/>
      <c r="DO47" s="110" t="e">
        <f>DN47/DM47*100</f>
        <v>#DIV/0!</v>
      </c>
      <c r="DP47" s="110"/>
      <c r="DQ47" s="110"/>
      <c r="DR47" s="110" t="e">
        <f>DQ47/DP47*100</f>
        <v>#DIV/0!</v>
      </c>
      <c r="DS47" s="110"/>
      <c r="DT47" s="110">
        <f t="shared" si="398"/>
        <v>0</v>
      </c>
      <c r="DU47" s="110">
        <f t="shared" si="398"/>
        <v>0</v>
      </c>
      <c r="DV47" s="110"/>
      <c r="DW47" s="110"/>
      <c r="DX47" s="110"/>
      <c r="DY47" s="110"/>
      <c r="DZ47" s="110"/>
      <c r="EA47" s="110"/>
      <c r="EB47" s="110"/>
      <c r="EC47" s="110"/>
      <c r="ED47" s="110">
        <f t="shared" si="399"/>
        <v>0</v>
      </c>
      <c r="EE47" s="110">
        <f t="shared" si="399"/>
        <v>0</v>
      </c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>
        <v>0</v>
      </c>
      <c r="EQ47" s="110">
        <f t="shared" si="400"/>
        <v>0</v>
      </c>
      <c r="ER47" s="110">
        <f t="shared" si="400"/>
        <v>0</v>
      </c>
      <c r="ES47" s="110" t="e">
        <f t="shared" si="365"/>
        <v>#DIV/0!</v>
      </c>
      <c r="ET47" s="110">
        <v>0</v>
      </c>
      <c r="EU47" s="110"/>
      <c r="EV47" s="110" t="e">
        <f t="shared" si="401"/>
        <v>#DIV/0!</v>
      </c>
      <c r="EW47" s="110"/>
      <c r="EX47" s="110"/>
      <c r="EY47" s="110"/>
      <c r="EZ47" s="110"/>
      <c r="FA47" s="110">
        <f t="shared" si="402"/>
        <v>0</v>
      </c>
      <c r="FB47" s="110">
        <f t="shared" si="402"/>
        <v>0</v>
      </c>
      <c r="FC47" s="110"/>
      <c r="FD47" s="110"/>
      <c r="FE47" s="110"/>
      <c r="FF47" s="110"/>
      <c r="FG47" s="110"/>
      <c r="FH47" s="110"/>
      <c r="FI47" s="110"/>
      <c r="FJ47" s="156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>
        <f t="shared" si="403"/>
        <v>0</v>
      </c>
      <c r="FV47" s="110">
        <f t="shared" si="403"/>
        <v>0</v>
      </c>
      <c r="FW47" s="110"/>
      <c r="FX47" s="110"/>
      <c r="FY47" s="110"/>
      <c r="FZ47" s="110"/>
      <c r="GA47" s="110"/>
      <c r="GB47" s="110"/>
      <c r="GC47" s="110"/>
      <c r="GD47" s="110"/>
      <c r="GE47" s="110">
        <f t="shared" si="404"/>
        <v>0</v>
      </c>
      <c r="GF47" s="110">
        <f t="shared" si="404"/>
        <v>0</v>
      </c>
      <c r="GG47" s="110"/>
      <c r="GH47" s="110"/>
      <c r="GI47" s="110"/>
      <c r="GJ47" s="110"/>
      <c r="GK47" s="110"/>
      <c r="GL47" s="110"/>
      <c r="GM47" s="110"/>
      <c r="GN47" s="110"/>
      <c r="GO47" s="110">
        <f t="shared" si="405"/>
        <v>0</v>
      </c>
      <c r="GP47" s="110">
        <f t="shared" si="405"/>
        <v>0</v>
      </c>
      <c r="GQ47" s="110"/>
      <c r="GR47" s="110"/>
      <c r="GS47" s="110"/>
      <c r="GT47" s="110"/>
      <c r="GU47" s="110"/>
      <c r="GV47" s="110"/>
      <c r="GW47" s="110"/>
      <c r="GX47" s="110"/>
      <c r="GY47" s="110">
        <f t="shared" si="406"/>
        <v>0</v>
      </c>
      <c r="GZ47" s="110">
        <f t="shared" si="406"/>
        <v>0</v>
      </c>
      <c r="HA47" s="110"/>
      <c r="HB47" s="110"/>
      <c r="HC47" s="110"/>
      <c r="HD47" s="110"/>
      <c r="HE47" s="110"/>
      <c r="HF47" s="110"/>
      <c r="HG47" s="110"/>
      <c r="HH47" s="110"/>
      <c r="HI47" s="110">
        <f t="shared" si="407"/>
        <v>0</v>
      </c>
      <c r="HJ47" s="110">
        <f t="shared" si="407"/>
        <v>0</v>
      </c>
      <c r="HK47" s="110"/>
      <c r="HL47" s="110"/>
      <c r="HM47" s="110"/>
      <c r="HN47" s="110"/>
      <c r="HO47" s="110"/>
      <c r="HP47" s="110"/>
      <c r="HQ47" s="110"/>
      <c r="HR47" s="110"/>
      <c r="HS47" s="110">
        <f t="shared" si="408"/>
        <v>0</v>
      </c>
      <c r="HT47" s="110">
        <f t="shared" si="408"/>
        <v>0</v>
      </c>
      <c r="HU47" s="110"/>
      <c r="HV47" s="110"/>
      <c r="HW47" s="110"/>
      <c r="HX47" s="110"/>
      <c r="HY47" s="110"/>
      <c r="HZ47" s="110"/>
      <c r="IA47" s="110"/>
      <c r="IB47" s="110"/>
      <c r="IC47" s="110">
        <f t="shared" si="409"/>
        <v>0</v>
      </c>
      <c r="ID47" s="110">
        <f t="shared" si="409"/>
        <v>0</v>
      </c>
      <c r="IE47" s="110"/>
      <c r="IF47" s="110"/>
      <c r="IG47" s="110"/>
      <c r="IH47" s="110"/>
      <c r="II47" s="110"/>
      <c r="IJ47" s="110"/>
      <c r="IK47" s="110"/>
      <c r="IL47" s="110"/>
      <c r="IM47" s="110">
        <f t="shared" si="410"/>
        <v>0</v>
      </c>
      <c r="IN47" s="110">
        <f t="shared" si="410"/>
        <v>0</v>
      </c>
      <c r="IO47" s="110"/>
      <c r="IP47" s="110"/>
      <c r="IQ47" s="110"/>
      <c r="IR47" s="110"/>
      <c r="IS47" s="110"/>
      <c r="IT47" s="110"/>
      <c r="IU47" s="110"/>
      <c r="IV47" s="110"/>
      <c r="IW47" s="110">
        <f t="shared" si="411"/>
        <v>0</v>
      </c>
      <c r="IX47" s="110">
        <f t="shared" si="411"/>
        <v>0</v>
      </c>
      <c r="IY47" s="110"/>
      <c r="IZ47" s="110"/>
      <c r="JA47" s="110"/>
      <c r="JB47" s="110"/>
      <c r="JC47" s="110"/>
      <c r="JD47" s="110"/>
      <c r="JE47" s="110"/>
      <c r="JF47" s="110"/>
      <c r="JG47" s="110">
        <f t="shared" si="412"/>
        <v>0</v>
      </c>
      <c r="JH47" s="110"/>
      <c r="JI47" s="110"/>
      <c r="JJ47" s="110"/>
      <c r="JK47" s="110"/>
      <c r="JL47" s="110"/>
      <c r="JM47" s="110"/>
      <c r="JN47" s="110"/>
      <c r="JO47" s="110"/>
      <c r="JP47" s="110"/>
      <c r="JQ47" s="110"/>
      <c r="JR47" s="110"/>
      <c r="JS47" s="110"/>
      <c r="JT47" s="110"/>
      <c r="JU47" s="110"/>
      <c r="JV47" s="110">
        <v>234.21899999999999</v>
      </c>
      <c r="JW47" s="110">
        <v>234.21899999999999</v>
      </c>
      <c r="JX47" s="110">
        <f t="shared" si="367"/>
        <v>100</v>
      </c>
      <c r="JY47" s="110"/>
      <c r="JZ47" s="110"/>
      <c r="KA47" s="110" t="e">
        <f t="shared" ref="KA47" si="428">JZ47/JY47*100</f>
        <v>#DIV/0!</v>
      </c>
      <c r="KB47" s="110"/>
      <c r="KC47" s="110"/>
      <c r="KD47" s="110" t="e">
        <f t="shared" ref="KD47" si="429">KC47/KB47*100</f>
        <v>#DIV/0!</v>
      </c>
      <c r="KE47" s="110"/>
      <c r="KF47" s="110"/>
      <c r="KG47" s="110" t="e">
        <f t="shared" ref="KG47" si="430">KF47/KE47*100</f>
        <v>#DIV/0!</v>
      </c>
      <c r="KH47" s="110"/>
      <c r="KI47" s="110"/>
      <c r="KJ47" s="110" t="e">
        <f t="shared" ref="KJ47" si="431">KI47/KH47*100</f>
        <v>#DIV/0!</v>
      </c>
      <c r="KK47" s="110"/>
      <c r="KL47" s="110"/>
      <c r="KM47" s="110" t="e">
        <f t="shared" ref="KM47" si="432">KL47/KK47*100</f>
        <v>#DIV/0!</v>
      </c>
      <c r="KN47" s="110"/>
      <c r="KO47" s="110"/>
      <c r="KP47" s="110"/>
      <c r="KQ47" s="110"/>
      <c r="KR47" s="110"/>
      <c r="KS47" s="110"/>
      <c r="KT47" s="110"/>
      <c r="KU47" s="110"/>
      <c r="KV47" s="110"/>
      <c r="KW47" s="110"/>
      <c r="KX47" s="110"/>
      <c r="KY47" s="110"/>
      <c r="KZ47" s="110"/>
      <c r="LA47" s="110"/>
      <c r="LB47" s="110"/>
      <c r="LC47" s="110"/>
      <c r="LD47" s="110"/>
      <c r="LE47" s="110"/>
      <c r="LF47" s="110"/>
      <c r="LG47" s="110"/>
      <c r="LH47" s="110"/>
      <c r="LI47" s="110"/>
      <c r="LJ47" s="110"/>
      <c r="LK47" s="110"/>
      <c r="LL47" s="110"/>
      <c r="LM47" s="110"/>
      <c r="LN47" s="110"/>
      <c r="LO47" s="110"/>
      <c r="LP47" s="110">
        <f t="shared" si="413"/>
        <v>0</v>
      </c>
      <c r="LQ47" s="110"/>
      <c r="LR47" s="110"/>
      <c r="LS47" s="110"/>
      <c r="LT47" s="110"/>
      <c r="LU47" s="110"/>
      <c r="LV47" s="110"/>
      <c r="LW47" s="110"/>
      <c r="LX47" s="110"/>
      <c r="LY47" s="110"/>
      <c r="LZ47" s="110"/>
      <c r="MA47" s="110"/>
      <c r="MB47" s="110"/>
      <c r="MC47" s="110"/>
      <c r="MD47" s="110"/>
      <c r="ME47" s="110"/>
      <c r="MF47" s="4"/>
      <c r="MG47" s="5"/>
      <c r="MH47" s="37"/>
      <c r="MI47" s="37"/>
      <c r="MJ47" s="11"/>
      <c r="MK47" s="4"/>
      <c r="ML47" s="4"/>
      <c r="MM47" s="5"/>
      <c r="MN47" s="112"/>
      <c r="MO47" s="113"/>
      <c r="MP47" s="114"/>
      <c r="MQ47" s="113"/>
      <c r="MR47" s="115"/>
      <c r="MS47" s="40"/>
      <c r="MT47" s="40"/>
      <c r="MU47" s="40"/>
      <c r="MV47" s="10"/>
    </row>
    <row r="48" spans="1:360">
      <c r="A48" s="36" t="s">
        <v>52</v>
      </c>
      <c r="B48" s="110">
        <f t="shared" si="385"/>
        <v>2594.2040699999998</v>
      </c>
      <c r="C48" s="110">
        <f t="shared" si="386"/>
        <v>2594.2040700000002</v>
      </c>
      <c r="D48" s="110">
        <f t="shared" si="328"/>
        <v>100.00000000000003</v>
      </c>
      <c r="E48" s="110">
        <f t="shared" si="2"/>
        <v>5.4001247917767614E-13</v>
      </c>
      <c r="F48" s="110"/>
      <c r="G48" s="110"/>
      <c r="H48" s="110"/>
      <c r="I48" s="110"/>
      <c r="J48" s="110">
        <f t="shared" si="387"/>
        <v>0</v>
      </c>
      <c r="K48" s="110">
        <f t="shared" si="387"/>
        <v>0</v>
      </c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>
        <f t="shared" si="388"/>
        <v>0</v>
      </c>
      <c r="AA48" s="110">
        <f t="shared" si="388"/>
        <v>0</v>
      </c>
      <c r="AB48" s="110"/>
      <c r="AC48" s="110"/>
      <c r="AD48" s="110"/>
      <c r="AE48" s="110"/>
      <c r="AF48" s="110"/>
      <c r="AG48" s="110"/>
      <c r="AH48" s="110"/>
      <c r="AI48" s="110"/>
      <c r="AJ48" s="110">
        <f t="shared" si="389"/>
        <v>0</v>
      </c>
      <c r="AK48" s="110">
        <f t="shared" si="389"/>
        <v>0</v>
      </c>
      <c r="AL48" s="110"/>
      <c r="AM48" s="110"/>
      <c r="AN48" s="110"/>
      <c r="AO48" s="110"/>
      <c r="AP48" s="110"/>
      <c r="AQ48" s="110"/>
      <c r="AR48" s="110"/>
      <c r="AS48" s="110"/>
      <c r="AT48" s="110">
        <f t="shared" si="390"/>
        <v>0</v>
      </c>
      <c r="AU48" s="110">
        <f t="shared" si="390"/>
        <v>0</v>
      </c>
      <c r="AV48" s="110"/>
      <c r="AW48" s="110"/>
      <c r="AX48" s="110"/>
      <c r="AY48" s="110"/>
      <c r="AZ48" s="110"/>
      <c r="BA48" s="110"/>
      <c r="BB48" s="110"/>
      <c r="BC48" s="110">
        <v>924.30110000000002</v>
      </c>
      <c r="BD48" s="110">
        <f t="shared" si="391"/>
        <v>924.30110000000002</v>
      </c>
      <c r="BE48" s="110">
        <f t="shared" si="391"/>
        <v>924.30110000000002</v>
      </c>
      <c r="BF48" s="110"/>
      <c r="BG48" s="110">
        <v>905.81506999999999</v>
      </c>
      <c r="BH48" s="110">
        <v>905.81506999999999</v>
      </c>
      <c r="BI48" s="110">
        <f t="shared" si="426"/>
        <v>100</v>
      </c>
      <c r="BJ48" s="110">
        <v>18.48603</v>
      </c>
      <c r="BK48" s="110">
        <v>18.48603</v>
      </c>
      <c r="BL48" s="110">
        <f t="shared" si="427"/>
        <v>100</v>
      </c>
      <c r="BM48" s="110">
        <v>564.03982999999994</v>
      </c>
      <c r="BN48" s="110">
        <f t="shared" si="392"/>
        <v>564.03983000000005</v>
      </c>
      <c r="BO48" s="110">
        <f t="shared" si="392"/>
        <v>564.03983000000005</v>
      </c>
      <c r="BP48" s="110">
        <f>BO48/BN48*100</f>
        <v>100</v>
      </c>
      <c r="BQ48" s="110">
        <v>552.75903000000005</v>
      </c>
      <c r="BR48" s="110">
        <v>552.75903000000005</v>
      </c>
      <c r="BS48" s="110">
        <f t="shared" si="363"/>
        <v>100</v>
      </c>
      <c r="BT48" s="110">
        <v>11.280799999999999</v>
      </c>
      <c r="BU48" s="110">
        <v>11.280799999999999</v>
      </c>
      <c r="BV48" s="110">
        <f t="shared" si="364"/>
        <v>100</v>
      </c>
      <c r="BW48" s="110">
        <f t="shared" si="393"/>
        <v>0</v>
      </c>
      <c r="BX48" s="110">
        <f t="shared" si="393"/>
        <v>0</v>
      </c>
      <c r="BY48" s="110" t="e">
        <f>BX48/BW48*100</f>
        <v>#DIV/0!</v>
      </c>
      <c r="BZ48" s="110"/>
      <c r="CA48" s="110"/>
      <c r="CB48" s="110" t="e">
        <f>CA48/BZ48*100</f>
        <v>#DIV/0!</v>
      </c>
      <c r="CC48" s="110"/>
      <c r="CD48" s="110"/>
      <c r="CE48" s="110"/>
      <c r="CF48" s="110">
        <f t="shared" si="394"/>
        <v>0</v>
      </c>
      <c r="CG48" s="110">
        <f t="shared" si="394"/>
        <v>0</v>
      </c>
      <c r="CH48" s="110"/>
      <c r="CI48" s="110"/>
      <c r="CJ48" s="110"/>
      <c r="CK48" s="110"/>
      <c r="CL48" s="110"/>
      <c r="CM48" s="110"/>
      <c r="CN48" s="110"/>
      <c r="CO48" s="110"/>
      <c r="CP48" s="110">
        <f t="shared" si="395"/>
        <v>0</v>
      </c>
      <c r="CQ48" s="110">
        <f t="shared" si="395"/>
        <v>0</v>
      </c>
      <c r="CR48" s="110"/>
      <c r="CS48" s="110"/>
      <c r="CT48" s="110"/>
      <c r="CU48" s="110"/>
      <c r="CV48" s="110"/>
      <c r="CW48" s="110"/>
      <c r="CX48" s="110"/>
      <c r="CY48" s="110"/>
      <c r="CZ48" s="110">
        <f t="shared" si="396"/>
        <v>0</v>
      </c>
      <c r="DA48" s="110">
        <f t="shared" si="396"/>
        <v>0</v>
      </c>
      <c r="DB48" s="110"/>
      <c r="DC48" s="110"/>
      <c r="DD48" s="110"/>
      <c r="DE48" s="110"/>
      <c r="DF48" s="110"/>
      <c r="DG48" s="110"/>
      <c r="DH48" s="110"/>
      <c r="DI48" s="110"/>
      <c r="DJ48" s="110">
        <f t="shared" si="397"/>
        <v>0</v>
      </c>
      <c r="DK48" s="110">
        <f t="shared" si="397"/>
        <v>0</v>
      </c>
      <c r="DL48" s="110" t="e">
        <f>DK48/DJ48*100</f>
        <v>#DIV/0!</v>
      </c>
      <c r="DM48" s="110"/>
      <c r="DN48" s="110"/>
      <c r="DO48" s="110" t="e">
        <f>DN48/DM48*100</f>
        <v>#DIV/0!</v>
      </c>
      <c r="DP48" s="110"/>
      <c r="DQ48" s="110"/>
      <c r="DR48" s="110" t="e">
        <f>DQ48/DP48*100</f>
        <v>#DIV/0!</v>
      </c>
      <c r="DS48" s="110"/>
      <c r="DT48" s="110">
        <f t="shared" si="398"/>
        <v>0</v>
      </c>
      <c r="DU48" s="110">
        <f t="shared" si="398"/>
        <v>0</v>
      </c>
      <c r="DV48" s="110"/>
      <c r="DW48" s="110"/>
      <c r="DX48" s="110"/>
      <c r="DY48" s="110"/>
      <c r="DZ48" s="110"/>
      <c r="EA48" s="110"/>
      <c r="EB48" s="110"/>
      <c r="EC48" s="110"/>
      <c r="ED48" s="110">
        <f t="shared" si="399"/>
        <v>0</v>
      </c>
      <c r="EE48" s="110">
        <f t="shared" si="399"/>
        <v>0</v>
      </c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>
        <v>976.01314000000002</v>
      </c>
      <c r="EQ48" s="110">
        <f t="shared" si="400"/>
        <v>976.01314000000002</v>
      </c>
      <c r="ER48" s="110">
        <f t="shared" si="400"/>
        <v>976.01314000000002</v>
      </c>
      <c r="ES48" s="110">
        <f t="shared" si="365"/>
        <v>100</v>
      </c>
      <c r="ET48" s="110">
        <v>976.01314000000002</v>
      </c>
      <c r="EU48" s="110">
        <v>976.01314000000002</v>
      </c>
      <c r="EV48" s="110">
        <f t="shared" si="401"/>
        <v>100</v>
      </c>
      <c r="EW48" s="110"/>
      <c r="EX48" s="110"/>
      <c r="EY48" s="110"/>
      <c r="EZ48" s="110"/>
      <c r="FA48" s="110">
        <f t="shared" si="402"/>
        <v>0</v>
      </c>
      <c r="FB48" s="110">
        <f t="shared" si="402"/>
        <v>0</v>
      </c>
      <c r="FC48" s="110"/>
      <c r="FD48" s="110"/>
      <c r="FE48" s="110"/>
      <c r="FF48" s="110"/>
      <c r="FG48" s="110"/>
      <c r="FH48" s="110"/>
      <c r="FI48" s="110"/>
      <c r="FJ48" s="156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>
        <f t="shared" si="403"/>
        <v>0</v>
      </c>
      <c r="FV48" s="110">
        <f t="shared" si="403"/>
        <v>0</v>
      </c>
      <c r="FW48" s="110"/>
      <c r="FX48" s="110"/>
      <c r="FY48" s="110"/>
      <c r="FZ48" s="110"/>
      <c r="GA48" s="110"/>
      <c r="GB48" s="110"/>
      <c r="GC48" s="110"/>
      <c r="GD48" s="110"/>
      <c r="GE48" s="110">
        <f t="shared" si="404"/>
        <v>0</v>
      </c>
      <c r="GF48" s="110">
        <f t="shared" si="404"/>
        <v>0</v>
      </c>
      <c r="GG48" s="110"/>
      <c r="GH48" s="110"/>
      <c r="GI48" s="110"/>
      <c r="GJ48" s="110"/>
      <c r="GK48" s="110"/>
      <c r="GL48" s="110"/>
      <c r="GM48" s="110"/>
      <c r="GN48" s="110"/>
      <c r="GO48" s="110">
        <f t="shared" si="405"/>
        <v>0</v>
      </c>
      <c r="GP48" s="110">
        <f t="shared" si="405"/>
        <v>0</v>
      </c>
      <c r="GQ48" s="110"/>
      <c r="GR48" s="110"/>
      <c r="GS48" s="110"/>
      <c r="GT48" s="110"/>
      <c r="GU48" s="110"/>
      <c r="GV48" s="110"/>
      <c r="GW48" s="110"/>
      <c r="GX48" s="110"/>
      <c r="GY48" s="110">
        <f t="shared" si="406"/>
        <v>0</v>
      </c>
      <c r="GZ48" s="110">
        <f t="shared" si="406"/>
        <v>0</v>
      </c>
      <c r="HA48" s="110"/>
      <c r="HB48" s="110"/>
      <c r="HC48" s="110"/>
      <c r="HD48" s="110"/>
      <c r="HE48" s="110"/>
      <c r="HF48" s="110"/>
      <c r="HG48" s="110"/>
      <c r="HH48" s="110"/>
      <c r="HI48" s="110">
        <f t="shared" si="407"/>
        <v>0</v>
      </c>
      <c r="HJ48" s="110">
        <f t="shared" si="407"/>
        <v>0</v>
      </c>
      <c r="HK48" s="110"/>
      <c r="HL48" s="110"/>
      <c r="HM48" s="110"/>
      <c r="HN48" s="110"/>
      <c r="HO48" s="110"/>
      <c r="HP48" s="110"/>
      <c r="HQ48" s="110"/>
      <c r="HR48" s="110"/>
      <c r="HS48" s="110">
        <f t="shared" si="408"/>
        <v>0</v>
      </c>
      <c r="HT48" s="110">
        <f t="shared" si="408"/>
        <v>0</v>
      </c>
      <c r="HU48" s="110"/>
      <c r="HV48" s="110"/>
      <c r="HW48" s="110"/>
      <c r="HX48" s="110"/>
      <c r="HY48" s="110"/>
      <c r="HZ48" s="110"/>
      <c r="IA48" s="110"/>
      <c r="IB48" s="110"/>
      <c r="IC48" s="110">
        <f t="shared" si="409"/>
        <v>0</v>
      </c>
      <c r="ID48" s="110">
        <f t="shared" si="409"/>
        <v>0</v>
      </c>
      <c r="IE48" s="110"/>
      <c r="IF48" s="110"/>
      <c r="IG48" s="110"/>
      <c r="IH48" s="110"/>
      <c r="II48" s="110"/>
      <c r="IJ48" s="110"/>
      <c r="IK48" s="110"/>
      <c r="IL48" s="110"/>
      <c r="IM48" s="110">
        <f t="shared" si="410"/>
        <v>0</v>
      </c>
      <c r="IN48" s="110">
        <f t="shared" si="410"/>
        <v>0</v>
      </c>
      <c r="IO48" s="110"/>
      <c r="IP48" s="110"/>
      <c r="IQ48" s="110"/>
      <c r="IR48" s="110"/>
      <c r="IS48" s="110"/>
      <c r="IT48" s="110"/>
      <c r="IU48" s="110"/>
      <c r="IV48" s="110"/>
      <c r="IW48" s="110">
        <f t="shared" si="411"/>
        <v>0</v>
      </c>
      <c r="IX48" s="110">
        <f t="shared" si="411"/>
        <v>0</v>
      </c>
      <c r="IY48" s="110"/>
      <c r="IZ48" s="110"/>
      <c r="JA48" s="110"/>
      <c r="JB48" s="110"/>
      <c r="JC48" s="110"/>
      <c r="JD48" s="110"/>
      <c r="JE48" s="110"/>
      <c r="JF48" s="110"/>
      <c r="JG48" s="110">
        <f t="shared" si="412"/>
        <v>0</v>
      </c>
      <c r="JH48" s="110"/>
      <c r="JI48" s="110"/>
      <c r="JJ48" s="110"/>
      <c r="JK48" s="110"/>
      <c r="JL48" s="110"/>
      <c r="JM48" s="110"/>
      <c r="JN48" s="110"/>
      <c r="JO48" s="110"/>
      <c r="JP48" s="110"/>
      <c r="JQ48" s="110"/>
      <c r="JR48" s="110"/>
      <c r="JS48" s="110"/>
      <c r="JT48" s="110"/>
      <c r="JU48" s="110"/>
      <c r="JV48" s="110"/>
      <c r="JW48" s="110"/>
      <c r="JX48" s="110"/>
      <c r="JY48" s="110"/>
      <c r="JZ48" s="110"/>
      <c r="KA48" s="110"/>
      <c r="KB48" s="110"/>
      <c r="KC48" s="110"/>
      <c r="KD48" s="110"/>
      <c r="KE48" s="110"/>
      <c r="KF48" s="110"/>
      <c r="KG48" s="110"/>
      <c r="KH48" s="110"/>
      <c r="KI48" s="110"/>
      <c r="KJ48" s="110"/>
      <c r="KK48" s="110"/>
      <c r="KL48" s="110"/>
      <c r="KM48" s="110"/>
      <c r="KN48" s="110"/>
      <c r="KO48" s="110"/>
      <c r="KP48" s="110"/>
      <c r="KQ48" s="110"/>
      <c r="KR48" s="110"/>
      <c r="KS48" s="110"/>
      <c r="KT48" s="110"/>
      <c r="KU48" s="110"/>
      <c r="KV48" s="110"/>
      <c r="KW48" s="110">
        <v>129.85</v>
      </c>
      <c r="KX48" s="110">
        <v>129.85</v>
      </c>
      <c r="KY48" s="110">
        <v>0</v>
      </c>
      <c r="KZ48" s="110"/>
      <c r="LA48" s="110"/>
      <c r="LB48" s="110"/>
      <c r="LC48" s="110"/>
      <c r="LD48" s="110"/>
      <c r="LE48" s="110"/>
      <c r="LF48" s="110"/>
      <c r="LG48" s="110"/>
      <c r="LH48" s="110"/>
      <c r="LI48" s="110"/>
      <c r="LJ48" s="110"/>
      <c r="LK48" s="110"/>
      <c r="LL48" s="110"/>
      <c r="LM48" s="110"/>
      <c r="LN48" s="110"/>
      <c r="LO48" s="110"/>
      <c r="LP48" s="110">
        <f t="shared" si="413"/>
        <v>0</v>
      </c>
      <c r="LQ48" s="110"/>
      <c r="LR48" s="110"/>
      <c r="LS48" s="110"/>
      <c r="LT48" s="110"/>
      <c r="LU48" s="110"/>
      <c r="LV48" s="110"/>
      <c r="LW48" s="110"/>
      <c r="LX48" s="110"/>
      <c r="LY48" s="110"/>
      <c r="LZ48" s="110"/>
      <c r="MA48" s="110"/>
      <c r="MB48" s="110"/>
      <c r="MC48" s="110"/>
      <c r="MD48" s="110"/>
      <c r="ME48" s="110"/>
      <c r="MF48" s="4"/>
      <c r="MG48" s="5"/>
      <c r="MH48" s="37"/>
      <c r="MI48" s="37"/>
      <c r="MJ48" s="11"/>
      <c r="MK48" s="4"/>
      <c r="ML48" s="4"/>
      <c r="MM48" s="5"/>
      <c r="MN48" s="112"/>
      <c r="MO48" s="113"/>
      <c r="MP48" s="114"/>
      <c r="MQ48" s="113"/>
      <c r="MR48" s="115"/>
      <c r="MS48" s="40"/>
      <c r="MT48" s="40"/>
      <c r="MU48" s="40"/>
      <c r="MV48" s="10"/>
    </row>
    <row r="49" spans="1:360" s="65" customFormat="1" ht="18" customHeight="1">
      <c r="A49" s="62" t="s">
        <v>145</v>
      </c>
      <c r="B49" s="155">
        <f>B51+B50</f>
        <v>176530.69124000001</v>
      </c>
      <c r="C49" s="155">
        <f>C51+C50</f>
        <v>176530.69124000001</v>
      </c>
      <c r="D49" s="155">
        <f t="shared" si="328"/>
        <v>100</v>
      </c>
      <c r="E49" s="155">
        <f t="shared" si="2"/>
        <v>4.2803094402188435E-11</v>
      </c>
      <c r="F49" s="155">
        <f>F50+F51</f>
        <v>6250.2</v>
      </c>
      <c r="G49" s="155">
        <f>G50+G51</f>
        <v>6250.2</v>
      </c>
      <c r="H49" s="155">
        <f>G49/F49*100</f>
        <v>100</v>
      </c>
      <c r="I49" s="155">
        <f>I50+I51</f>
        <v>678.76003000000003</v>
      </c>
      <c r="J49" s="155">
        <f>J50+J51</f>
        <v>678.76003000000003</v>
      </c>
      <c r="K49" s="155">
        <f>K50+K51</f>
        <v>678.76003000000003</v>
      </c>
      <c r="L49" s="155">
        <f>K49/J49*100</f>
        <v>100</v>
      </c>
      <c r="M49" s="155">
        <f>M50+M51</f>
        <v>671.97243000000003</v>
      </c>
      <c r="N49" s="155">
        <f>N50+N51</f>
        <v>671.97243000000003</v>
      </c>
      <c r="O49" s="155">
        <f>N49/M49*100</f>
        <v>100</v>
      </c>
      <c r="P49" s="155">
        <f>P50+P51</f>
        <v>6.7876000000000003</v>
      </c>
      <c r="Q49" s="155">
        <f>Q50+Q51</f>
        <v>6.7876000000000003</v>
      </c>
      <c r="R49" s="155">
        <f>Q49/P49*100</f>
        <v>100</v>
      </c>
      <c r="S49" s="155">
        <f>S50+S51</f>
        <v>444.8</v>
      </c>
      <c r="T49" s="155">
        <f>T50+T51</f>
        <v>444.8</v>
      </c>
      <c r="U49" s="155">
        <f>T49/S49*100</f>
        <v>100</v>
      </c>
      <c r="V49" s="155">
        <f>V50+V51</f>
        <v>0</v>
      </c>
      <c r="W49" s="155">
        <f>W50+W51</f>
        <v>0</v>
      </c>
      <c r="X49" s="155" t="e">
        <f>W49/V49*100</f>
        <v>#DIV/0!</v>
      </c>
      <c r="Y49" s="155">
        <f>Y50+Y51</f>
        <v>6775.6184999999996</v>
      </c>
      <c r="Z49" s="155">
        <f>Z50+Z51</f>
        <v>6775.6185000000005</v>
      </c>
      <c r="AA49" s="155">
        <f>AA50+AA51</f>
        <v>6775.6185000000005</v>
      </c>
      <c r="AB49" s="155">
        <f>AA49/Z49*100</f>
        <v>100</v>
      </c>
      <c r="AC49" s="155">
        <f>AC50+AC51</f>
        <v>4273.7306900000003</v>
      </c>
      <c r="AD49" s="155">
        <f>AD50+AD51</f>
        <v>4273.7306900000003</v>
      </c>
      <c r="AE49" s="155">
        <f>AD49/AC49*100</f>
        <v>100</v>
      </c>
      <c r="AF49" s="155">
        <f>AF50+AF51</f>
        <v>2501.8878100000002</v>
      </c>
      <c r="AG49" s="155">
        <f>AG50+AG51</f>
        <v>2501.8878100000002</v>
      </c>
      <c r="AH49" s="155">
        <f>AG49/AF49*100</f>
        <v>100</v>
      </c>
      <c r="AI49" s="155">
        <f>AI50+AI51</f>
        <v>0</v>
      </c>
      <c r="AJ49" s="155">
        <f>AJ50+AJ51</f>
        <v>0</v>
      </c>
      <c r="AK49" s="155">
        <f>AK50+AK51</f>
        <v>0</v>
      </c>
      <c r="AL49" s="155"/>
      <c r="AM49" s="155">
        <f>AM50+AM51</f>
        <v>0</v>
      </c>
      <c r="AN49" s="155">
        <f>AN50+AN51</f>
        <v>0</v>
      </c>
      <c r="AO49" s="155"/>
      <c r="AP49" s="155">
        <f>AP50+AP51</f>
        <v>0</v>
      </c>
      <c r="AQ49" s="155">
        <f>AQ50+AQ51</f>
        <v>0</v>
      </c>
      <c r="AR49" s="155"/>
      <c r="AS49" s="155">
        <f>AS50+AS51</f>
        <v>0</v>
      </c>
      <c r="AT49" s="155">
        <f>AT50+AT51</f>
        <v>0</v>
      </c>
      <c r="AU49" s="155">
        <f>AU50+AU51</f>
        <v>0</v>
      </c>
      <c r="AV49" s="155"/>
      <c r="AW49" s="155">
        <f>AW50+AW51</f>
        <v>0</v>
      </c>
      <c r="AX49" s="155">
        <f>AX50+AX51</f>
        <v>0</v>
      </c>
      <c r="AY49" s="155" t="e">
        <f>AX49/AW49*100</f>
        <v>#DIV/0!</v>
      </c>
      <c r="AZ49" s="155">
        <f>AZ50+AZ51</f>
        <v>0</v>
      </c>
      <c r="BA49" s="155">
        <f>BA50+BA51</f>
        <v>0</v>
      </c>
      <c r="BB49" s="155" t="e">
        <f>BA49/AZ49*100</f>
        <v>#DIV/0!</v>
      </c>
      <c r="BC49" s="155">
        <f>BC50+BC51</f>
        <v>0</v>
      </c>
      <c r="BD49" s="155">
        <f>BD50+BD51</f>
        <v>0</v>
      </c>
      <c r="BE49" s="155">
        <f>BE50+BE51</f>
        <v>0</v>
      </c>
      <c r="BF49" s="155"/>
      <c r="BG49" s="155">
        <f>BG50+BG51</f>
        <v>0</v>
      </c>
      <c r="BH49" s="155">
        <f>BH50+BH51</f>
        <v>0</v>
      </c>
      <c r="BI49" s="155"/>
      <c r="BJ49" s="155">
        <f>BJ50+BJ51</f>
        <v>0</v>
      </c>
      <c r="BK49" s="155">
        <f>BK50+BK51</f>
        <v>0</v>
      </c>
      <c r="BL49" s="155"/>
      <c r="BM49" s="155">
        <f>BM50+BM51</f>
        <v>1739.12284</v>
      </c>
      <c r="BN49" s="155">
        <f>BN50+BN51</f>
        <v>1739.12284</v>
      </c>
      <c r="BO49" s="155">
        <f>BO50+BO51</f>
        <v>1739.12284</v>
      </c>
      <c r="BP49" s="155">
        <f>BO49/BN49*100</f>
        <v>100</v>
      </c>
      <c r="BQ49" s="155">
        <f>BQ50+BQ51</f>
        <v>1704.3403800000001</v>
      </c>
      <c r="BR49" s="155">
        <f>BR50+BR51</f>
        <v>1704.3403800000001</v>
      </c>
      <c r="BS49" s="155">
        <f>BR49/BQ49*100</f>
        <v>100</v>
      </c>
      <c r="BT49" s="155">
        <f>BT50+BT51</f>
        <v>34.78246</v>
      </c>
      <c r="BU49" s="155">
        <f>BU50+BU51</f>
        <v>34.78246</v>
      </c>
      <c r="BV49" s="155">
        <f>BU49/BT49*100</f>
        <v>100</v>
      </c>
      <c r="BW49" s="155">
        <f>BW50+BW51</f>
        <v>769.67553999999996</v>
      </c>
      <c r="BX49" s="155">
        <f>BX50+BX51</f>
        <v>769.67553999999996</v>
      </c>
      <c r="BY49" s="155">
        <f>BX49/BW49*100</f>
        <v>100</v>
      </c>
      <c r="BZ49" s="155">
        <f>BZ50+BZ51</f>
        <v>491.49453999999997</v>
      </c>
      <c r="CA49" s="155">
        <f>CA50+CA51</f>
        <v>491.49453999999997</v>
      </c>
      <c r="CB49" s="155">
        <f>CA49/BZ49*100</f>
        <v>100</v>
      </c>
      <c r="CC49" s="155">
        <f>CC50+CC51</f>
        <v>278.18099999999998</v>
      </c>
      <c r="CD49" s="155">
        <f>CD50+CD51</f>
        <v>278.18099999999998</v>
      </c>
      <c r="CE49" s="155"/>
      <c r="CF49" s="155">
        <f>CF50+CF51</f>
        <v>0</v>
      </c>
      <c r="CG49" s="155">
        <f>CG50+CG51</f>
        <v>0</v>
      </c>
      <c r="CH49" s="155"/>
      <c r="CI49" s="155">
        <f>CI50+CI51</f>
        <v>0</v>
      </c>
      <c r="CJ49" s="155">
        <f>CJ50+CJ51</f>
        <v>0</v>
      </c>
      <c r="CK49" s="155"/>
      <c r="CL49" s="155">
        <f>CL50+CL51</f>
        <v>0</v>
      </c>
      <c r="CM49" s="155">
        <f>CM50+CM51</f>
        <v>0</v>
      </c>
      <c r="CN49" s="155"/>
      <c r="CO49" s="155">
        <f>CO50+CO51</f>
        <v>0</v>
      </c>
      <c r="CP49" s="155">
        <f>CP50+CP51</f>
        <v>0</v>
      </c>
      <c r="CQ49" s="155">
        <f>CQ50+CQ51</f>
        <v>0</v>
      </c>
      <c r="CR49" s="155"/>
      <c r="CS49" s="155">
        <f>CS50+CS51</f>
        <v>0</v>
      </c>
      <c r="CT49" s="155">
        <f>CT50+CT51</f>
        <v>0</v>
      </c>
      <c r="CU49" s="155"/>
      <c r="CV49" s="155">
        <f>CV50+CV51</f>
        <v>0</v>
      </c>
      <c r="CW49" s="155">
        <f>CW50+CW51</f>
        <v>0</v>
      </c>
      <c r="CX49" s="155"/>
      <c r="CY49" s="155">
        <f>CY50+CY51</f>
        <v>23133.358539999997</v>
      </c>
      <c r="CZ49" s="155">
        <f>CZ50+CZ51</f>
        <v>23133.358539999997</v>
      </c>
      <c r="DA49" s="155">
        <f>DA50+DA51</f>
        <v>23133.358539999997</v>
      </c>
      <c r="DB49" s="155"/>
      <c r="DC49" s="155">
        <f>SUM(DC50:DC56)</f>
        <v>22670.6</v>
      </c>
      <c r="DD49" s="155">
        <f>SUM(DD50:DD56)</f>
        <v>22670.6</v>
      </c>
      <c r="DE49" s="155">
        <f>DD49/DC49*100</f>
        <v>100</v>
      </c>
      <c r="DF49" s="155">
        <f>SUM(DF50:DF56)</f>
        <v>462.75853999999998</v>
      </c>
      <c r="DG49" s="155">
        <f>SUM(DG50:DG56)</f>
        <v>462.75853999999998</v>
      </c>
      <c r="DH49" s="155">
        <f>DG49/DF49*100</f>
        <v>100</v>
      </c>
      <c r="DI49" s="155">
        <f>DI50+DI51</f>
        <v>0</v>
      </c>
      <c r="DJ49" s="155">
        <f>DJ50+DJ51</f>
        <v>0</v>
      </c>
      <c r="DK49" s="155">
        <f>DK50+DK51</f>
        <v>0</v>
      </c>
      <c r="DL49" s="155"/>
      <c r="DM49" s="155">
        <f>DM50+DM51</f>
        <v>0</v>
      </c>
      <c r="DN49" s="155">
        <f>DN50+DN51</f>
        <v>0</v>
      </c>
      <c r="DO49" s="155"/>
      <c r="DP49" s="155">
        <f>DP50+DP51</f>
        <v>0</v>
      </c>
      <c r="DQ49" s="155">
        <f>DQ50+DQ51</f>
        <v>0</v>
      </c>
      <c r="DR49" s="155"/>
      <c r="DS49" s="155">
        <f>DS50+DS51</f>
        <v>106252.04081999999</v>
      </c>
      <c r="DT49" s="155">
        <f>DT50+DT51</f>
        <v>106252.04081999999</v>
      </c>
      <c r="DU49" s="155">
        <f>DU50+DU51</f>
        <v>106252.04081999999</v>
      </c>
      <c r="DV49" s="155"/>
      <c r="DW49" s="155">
        <f>DW50+DW51</f>
        <v>104127</v>
      </c>
      <c r="DX49" s="155">
        <f>DX50+DX51</f>
        <v>104127</v>
      </c>
      <c r="DY49" s="155">
        <f>DX49/DW49*100</f>
        <v>100</v>
      </c>
      <c r="DZ49" s="155">
        <f>DZ50+DZ51</f>
        <v>2125.0408200000002</v>
      </c>
      <c r="EA49" s="155">
        <f>EA50+EA51</f>
        <v>2128.0408200000002</v>
      </c>
      <c r="EB49" s="155">
        <f>EA49/DZ49*100</f>
        <v>100.14117375872338</v>
      </c>
      <c r="EC49" s="155">
        <f>EC50+EC51</f>
        <v>0</v>
      </c>
      <c r="ED49" s="155">
        <f>ED50+ED51</f>
        <v>0</v>
      </c>
      <c r="EE49" s="155">
        <f>EE50+EE51</f>
        <v>0</v>
      </c>
      <c r="EF49" s="155"/>
      <c r="EG49" s="155">
        <f>EG50+EG51</f>
        <v>0</v>
      </c>
      <c r="EH49" s="155">
        <f>EH50+EH51</f>
        <v>0</v>
      </c>
      <c r="EI49" s="155"/>
      <c r="EJ49" s="155">
        <f>EJ50+EJ51</f>
        <v>0</v>
      </c>
      <c r="EK49" s="155">
        <f>EK50+EK51</f>
        <v>0</v>
      </c>
      <c r="EL49" s="155"/>
      <c r="EM49" s="155">
        <f>EM50+EM51</f>
        <v>0</v>
      </c>
      <c r="EN49" s="155">
        <f>EN50+EN51</f>
        <v>0</v>
      </c>
      <c r="EO49" s="155"/>
      <c r="EP49" s="155">
        <f>EP50+EP51</f>
        <v>21874.585999999999</v>
      </c>
      <c r="EQ49" s="155">
        <f>EQ50+EQ51</f>
        <v>21874.585999999999</v>
      </c>
      <c r="ER49" s="155">
        <f>ER50+ER51</f>
        <v>21874.585999999999</v>
      </c>
      <c r="ES49" s="155">
        <f t="shared" ref="ES49" si="433">ER49/EQ49*100</f>
        <v>100</v>
      </c>
      <c r="ET49" s="155">
        <f>ET50+ET51</f>
        <v>21874.585999999999</v>
      </c>
      <c r="EU49" s="155">
        <f>EU50+EU51</f>
        <v>21874.585999999999</v>
      </c>
      <c r="EV49" s="155">
        <f>EU49/ET49*100</f>
        <v>100</v>
      </c>
      <c r="EW49" s="155">
        <f>EW50+EW51</f>
        <v>0</v>
      </c>
      <c r="EX49" s="155">
        <f>EX50+EX51</f>
        <v>0</v>
      </c>
      <c r="EY49" s="155"/>
      <c r="EZ49" s="155">
        <f>EZ50+EZ51</f>
        <v>0</v>
      </c>
      <c r="FA49" s="155">
        <f>FA50+FA51</f>
        <v>0</v>
      </c>
      <c r="FB49" s="155">
        <f>FB50+FB51</f>
        <v>0</v>
      </c>
      <c r="FC49" s="155"/>
      <c r="FD49" s="155">
        <f>FD50+FD51</f>
        <v>0</v>
      </c>
      <c r="FE49" s="155">
        <f>FE50+FE51</f>
        <v>0</v>
      </c>
      <c r="FF49" s="155"/>
      <c r="FG49" s="155">
        <f>FG50+FG51</f>
        <v>0</v>
      </c>
      <c r="FH49" s="155">
        <f>FH50+FH51</f>
        <v>0</v>
      </c>
      <c r="FI49" s="155"/>
      <c r="FJ49" s="155">
        <f>FJ50+FJ51</f>
        <v>56.199249999999999</v>
      </c>
      <c r="FK49" s="155">
        <f>FK50</f>
        <v>56.199249999999999</v>
      </c>
      <c r="FL49" s="155">
        <f>FL50</f>
        <v>56.199249999999999</v>
      </c>
      <c r="FM49" s="155">
        <f>SUM(FL49/FK49*100)</f>
        <v>100</v>
      </c>
      <c r="FN49" s="155">
        <f>FN50</f>
        <v>55.637259999999998</v>
      </c>
      <c r="FO49" s="155">
        <f>FO50</f>
        <v>55.637259999999998</v>
      </c>
      <c r="FP49" s="155">
        <f>SUM(FO49/FN49*100)</f>
        <v>100</v>
      </c>
      <c r="FQ49" s="155">
        <f>FQ50</f>
        <v>0.56198999999999999</v>
      </c>
      <c r="FR49" s="155">
        <f>FR50</f>
        <v>0.56198999999999999</v>
      </c>
      <c r="FS49" s="155">
        <f>SUM(FR49/FQ49*100)</f>
        <v>100</v>
      </c>
      <c r="FT49" s="155">
        <f>FT50+FT51</f>
        <v>0</v>
      </c>
      <c r="FU49" s="155">
        <f>FU50+FU51</f>
        <v>0</v>
      </c>
      <c r="FV49" s="155">
        <f>FV50+FV51</f>
        <v>0</v>
      </c>
      <c r="FW49" s="155"/>
      <c r="FX49" s="155">
        <f>FX50</f>
        <v>0</v>
      </c>
      <c r="FY49" s="155">
        <f>FY50</f>
        <v>0</v>
      </c>
      <c r="FZ49" s="155" t="e">
        <f>SUM(FY49/FX49*100)</f>
        <v>#DIV/0!</v>
      </c>
      <c r="GA49" s="155">
        <f>GA50</f>
        <v>0</v>
      </c>
      <c r="GB49" s="155">
        <f>GB50</f>
        <v>0</v>
      </c>
      <c r="GC49" s="155" t="e">
        <f>SUM(GB49/GA49*100)</f>
        <v>#DIV/0!</v>
      </c>
      <c r="GD49" s="155">
        <f>GD50+GD51</f>
        <v>0</v>
      </c>
      <c r="GE49" s="155">
        <f>GE50+GE51</f>
        <v>0</v>
      </c>
      <c r="GF49" s="155">
        <f>GF50+GF51</f>
        <v>0</v>
      </c>
      <c r="GG49" s="155"/>
      <c r="GH49" s="155">
        <f>GH50</f>
        <v>0</v>
      </c>
      <c r="GI49" s="155">
        <f>GI50</f>
        <v>0</v>
      </c>
      <c r="GJ49" s="155" t="e">
        <f>SUM(GI49/GH49*100)</f>
        <v>#DIV/0!</v>
      </c>
      <c r="GK49" s="155">
        <f>GK50</f>
        <v>0</v>
      </c>
      <c r="GL49" s="155">
        <f>GL50</f>
        <v>0</v>
      </c>
      <c r="GM49" s="155" t="e">
        <f>SUM(GL49/GK49*100)</f>
        <v>#DIV/0!</v>
      </c>
      <c r="GN49" s="155">
        <f>GN50+GN51</f>
        <v>5624.1485000000002</v>
      </c>
      <c r="GO49" s="155">
        <f>GO50+GO51</f>
        <v>5624.1485000000002</v>
      </c>
      <c r="GP49" s="155">
        <f>GP50+GP51</f>
        <v>5624.1485000000002</v>
      </c>
      <c r="GQ49" s="155">
        <f>GP49/GN49*100</f>
        <v>100</v>
      </c>
      <c r="GR49" s="155">
        <f>GR50</f>
        <v>5567.9070099999999</v>
      </c>
      <c r="GS49" s="155">
        <f>GS50</f>
        <v>5567.9070099999999</v>
      </c>
      <c r="GT49" s="155">
        <f>SUM(GS49/GR49*100)</f>
        <v>100</v>
      </c>
      <c r="GU49" s="155">
        <f>GU50</f>
        <v>56.241489999999999</v>
      </c>
      <c r="GV49" s="155">
        <f>GV50</f>
        <v>56.241489999999999</v>
      </c>
      <c r="GW49" s="155">
        <f>SUM(GV49/GU49*100)</f>
        <v>100</v>
      </c>
      <c r="GX49" s="155">
        <f>GX50+GX51</f>
        <v>0</v>
      </c>
      <c r="GY49" s="155">
        <f>GY50+GY51</f>
        <v>0</v>
      </c>
      <c r="GZ49" s="155">
        <f>GZ50+GZ51</f>
        <v>0</v>
      </c>
      <c r="HA49" s="155"/>
      <c r="HB49" s="155">
        <f>HB50</f>
        <v>0</v>
      </c>
      <c r="HC49" s="155">
        <f>HC50</f>
        <v>0</v>
      </c>
      <c r="HD49" s="155" t="e">
        <f>SUM(HC49/HB49*100)</f>
        <v>#DIV/0!</v>
      </c>
      <c r="HE49" s="155">
        <f>HE50</f>
        <v>0</v>
      </c>
      <c r="HF49" s="155">
        <f>HF50</f>
        <v>0</v>
      </c>
      <c r="HG49" s="155" t="e">
        <f>SUM(HF49/HE49*100)</f>
        <v>#DIV/0!</v>
      </c>
      <c r="HH49" s="155">
        <f>HH50+HH51</f>
        <v>0</v>
      </c>
      <c r="HI49" s="155">
        <f>HI50+HI51</f>
        <v>0</v>
      </c>
      <c r="HJ49" s="155">
        <f>HJ50+HJ51</f>
        <v>0</v>
      </c>
      <c r="HK49" s="155"/>
      <c r="HL49" s="155">
        <f>HL50</f>
        <v>0</v>
      </c>
      <c r="HM49" s="155">
        <f>HM50</f>
        <v>0</v>
      </c>
      <c r="HN49" s="155" t="e">
        <f>SUM(HM49/HL49*100)</f>
        <v>#DIV/0!</v>
      </c>
      <c r="HO49" s="155">
        <f>HO50</f>
        <v>0</v>
      </c>
      <c r="HP49" s="155">
        <f>HP50</f>
        <v>0</v>
      </c>
      <c r="HQ49" s="155" t="e">
        <f>SUM(HP49/HO49*100)</f>
        <v>#DIV/0!</v>
      </c>
      <c r="HR49" s="155">
        <f>HR50+HR51</f>
        <v>0</v>
      </c>
      <c r="HS49" s="155">
        <f>HS50+HS51</f>
        <v>0</v>
      </c>
      <c r="HT49" s="155">
        <f>HT50+HT51</f>
        <v>0</v>
      </c>
      <c r="HU49" s="155"/>
      <c r="HV49" s="155">
        <f>HV50</f>
        <v>0</v>
      </c>
      <c r="HW49" s="155">
        <f>HW50</f>
        <v>0</v>
      </c>
      <c r="HX49" s="155" t="e">
        <f>SUM(HW49/HV49*100)</f>
        <v>#DIV/0!</v>
      </c>
      <c r="HY49" s="155">
        <f>HY50</f>
        <v>0</v>
      </c>
      <c r="HZ49" s="155">
        <f>HZ50</f>
        <v>0</v>
      </c>
      <c r="IA49" s="155" t="e">
        <f>SUM(HZ49/HY49*100)</f>
        <v>#DIV/0!</v>
      </c>
      <c r="IB49" s="155">
        <f>IB50+IB51</f>
        <v>0</v>
      </c>
      <c r="IC49" s="155">
        <f>IC50+IC51</f>
        <v>0</v>
      </c>
      <c r="ID49" s="155">
        <f>ID50+ID51</f>
        <v>0</v>
      </c>
      <c r="IE49" s="155"/>
      <c r="IF49" s="155">
        <f>IF50</f>
        <v>0</v>
      </c>
      <c r="IG49" s="155">
        <f>IG50</f>
        <v>0</v>
      </c>
      <c r="IH49" s="155" t="e">
        <f>SUM(IG49/IF49*100)</f>
        <v>#DIV/0!</v>
      </c>
      <c r="II49" s="155">
        <f>II50</f>
        <v>0</v>
      </c>
      <c r="IJ49" s="155">
        <f>IJ50</f>
        <v>0</v>
      </c>
      <c r="IK49" s="155" t="e">
        <f>SUM(IJ49/II49*100)</f>
        <v>#DIV/0!</v>
      </c>
      <c r="IL49" s="155">
        <f>IL50+IL51</f>
        <v>419.38776000000001</v>
      </c>
      <c r="IM49" s="155">
        <f>IM50+IM51</f>
        <v>419.38776000000001</v>
      </c>
      <c r="IN49" s="155">
        <f>IN50+IN51</f>
        <v>419.38776000000001</v>
      </c>
      <c r="IO49" s="155">
        <f t="shared" ref="IO49:IO50" si="434">IN49/IM49*100</f>
        <v>100</v>
      </c>
      <c r="IP49" s="155">
        <f>IP50</f>
        <v>411</v>
      </c>
      <c r="IQ49" s="155">
        <f>IQ50</f>
        <v>411</v>
      </c>
      <c r="IR49" s="155">
        <f>SUM(IQ49/IP49*100)</f>
        <v>100</v>
      </c>
      <c r="IS49" s="155">
        <f>IS50</f>
        <v>8.3877600000000001</v>
      </c>
      <c r="IT49" s="155">
        <f>IT50</f>
        <v>8.3877600000000001</v>
      </c>
      <c r="IU49" s="155">
        <f>SUM(IT49/IS49*100)</f>
        <v>100</v>
      </c>
      <c r="IV49" s="155">
        <f>IV50+IV51</f>
        <v>0</v>
      </c>
      <c r="IW49" s="155">
        <f>IW50+IW51</f>
        <v>0</v>
      </c>
      <c r="IX49" s="155">
        <f>IX50+IX51</f>
        <v>0</v>
      </c>
      <c r="IY49" s="155" t="e">
        <f t="shared" ref="IY49:IY50" si="435">IX49/IW49*100</f>
        <v>#DIV/0!</v>
      </c>
      <c r="IZ49" s="155">
        <f>IZ50</f>
        <v>0</v>
      </c>
      <c r="JA49" s="155">
        <f>JA50</f>
        <v>0</v>
      </c>
      <c r="JB49" s="155" t="e">
        <f>SUM(JA49/IZ49*100)</f>
        <v>#DIV/0!</v>
      </c>
      <c r="JC49" s="155">
        <f>JC50</f>
        <v>0</v>
      </c>
      <c r="JD49" s="155">
        <f>JD50</f>
        <v>0</v>
      </c>
      <c r="JE49" s="155" t="e">
        <f>SUM(JD49/JC49*100)</f>
        <v>#DIV/0!</v>
      </c>
      <c r="JF49" s="155">
        <f>JF50+JF51</f>
        <v>0</v>
      </c>
      <c r="JG49" s="155">
        <f>JG50+JG51</f>
        <v>0</v>
      </c>
      <c r="JH49" s="155">
        <f>JH50+JH51</f>
        <v>0</v>
      </c>
      <c r="JI49" s="155"/>
      <c r="JJ49" s="155">
        <f>JJ50+JJ51</f>
        <v>0</v>
      </c>
      <c r="JK49" s="155">
        <f>JK50+JK51</f>
        <v>0</v>
      </c>
      <c r="JL49" s="155"/>
      <c r="JM49" s="155">
        <f>JM50+JM51</f>
        <v>0</v>
      </c>
      <c r="JN49" s="155">
        <f>JN50+JN51</f>
        <v>0</v>
      </c>
      <c r="JO49" s="155"/>
      <c r="JP49" s="155">
        <f>JP50+JP51</f>
        <v>0</v>
      </c>
      <c r="JQ49" s="155">
        <f>JQ50+JQ51</f>
        <v>0</v>
      </c>
      <c r="JR49" s="155"/>
      <c r="JS49" s="155">
        <f>JS50+JS51</f>
        <v>746.21551999999997</v>
      </c>
      <c r="JT49" s="155">
        <f>JT50+JT51</f>
        <v>746.21551999999997</v>
      </c>
      <c r="JU49" s="155">
        <f t="shared" ref="JU49" si="436">JT49/JS49*100</f>
        <v>100</v>
      </c>
      <c r="JV49" s="155">
        <f>JV50+JV51</f>
        <v>1086.07538</v>
      </c>
      <c r="JW49" s="155">
        <f>JW50+JW51</f>
        <v>1086.07538</v>
      </c>
      <c r="JX49" s="155">
        <f t="shared" ref="JX49" si="437">JW49/JV49*100</f>
        <v>100</v>
      </c>
      <c r="JY49" s="155">
        <f>JY50+JY51</f>
        <v>0</v>
      </c>
      <c r="JZ49" s="155">
        <f>JZ50+JZ51</f>
        <v>0</v>
      </c>
      <c r="KA49" s="155" t="e">
        <f t="shared" ref="KA49" si="438">JZ49/JY49*100</f>
        <v>#DIV/0!</v>
      </c>
      <c r="KB49" s="155">
        <f>KB50+KB51</f>
        <v>0</v>
      </c>
      <c r="KC49" s="155">
        <f>KC50+KC51</f>
        <v>0</v>
      </c>
      <c r="KD49" s="155" t="e">
        <f t="shared" ref="KD49" si="439">KC49/KB49*100</f>
        <v>#DIV/0!</v>
      </c>
      <c r="KE49" s="155">
        <f>KE50+KE51</f>
        <v>0</v>
      </c>
      <c r="KF49" s="155">
        <f>KF50+KF51</f>
        <v>0</v>
      </c>
      <c r="KG49" s="155" t="e">
        <f t="shared" ref="KG49" si="440">KF49/KE49*100</f>
        <v>#DIV/0!</v>
      </c>
      <c r="KH49" s="155">
        <f>KH50+KH51</f>
        <v>0</v>
      </c>
      <c r="KI49" s="155">
        <f>KI50+KI51</f>
        <v>0</v>
      </c>
      <c r="KJ49" s="155" t="e">
        <f t="shared" ref="KJ49" si="441">KI49/KH49*100</f>
        <v>#DIV/0!</v>
      </c>
      <c r="KK49" s="155">
        <f>KK50+KK51</f>
        <v>0</v>
      </c>
      <c r="KL49" s="155">
        <f>KL50+KL51</f>
        <v>0</v>
      </c>
      <c r="KM49" s="155" t="e">
        <f t="shared" ref="KM49" si="442">KL49/KK49*100</f>
        <v>#DIV/0!</v>
      </c>
      <c r="KN49" s="155">
        <f>KN50+KN51</f>
        <v>0</v>
      </c>
      <c r="KO49" s="155">
        <f>KO50+KO51</f>
        <v>0</v>
      </c>
      <c r="KP49" s="155" t="e">
        <f t="shared" ref="KP49" si="443">KO49/KN49*100</f>
        <v>#DIV/0!</v>
      </c>
      <c r="KQ49" s="155">
        <f>KQ50+KQ51</f>
        <v>0</v>
      </c>
      <c r="KR49" s="155">
        <f>KR50+KR51</f>
        <v>0</v>
      </c>
      <c r="KS49" s="155" t="e">
        <f t="shared" ref="KS49" si="444">KR49/KQ49*100</f>
        <v>#DIV/0!</v>
      </c>
      <c r="KT49" s="155">
        <f>KT50+KT51</f>
        <v>420.80255999999997</v>
      </c>
      <c r="KU49" s="155">
        <f>KU50+KU51</f>
        <v>420.80255999999997</v>
      </c>
      <c r="KV49" s="155">
        <f t="shared" ref="KV49" si="445">KU49/KT49*100</f>
        <v>100</v>
      </c>
      <c r="KW49" s="155">
        <f>KW50+KW51</f>
        <v>259.7</v>
      </c>
      <c r="KX49" s="155">
        <f>KX50+KX51</f>
        <v>259.7</v>
      </c>
      <c r="KY49" s="155">
        <f t="shared" ref="KY49" si="446">KX49/KW49*100</f>
        <v>100</v>
      </c>
      <c r="KZ49" s="155">
        <f>KZ50+KZ51</f>
        <v>0</v>
      </c>
      <c r="LA49" s="155">
        <f>LA50+LA51</f>
        <v>0</v>
      </c>
      <c r="LB49" s="155" t="e">
        <f t="shared" ref="LB49" si="447">LA49/KZ49*100</f>
        <v>#DIV/0!</v>
      </c>
      <c r="LC49" s="155">
        <f>LC50+LC51</f>
        <v>0</v>
      </c>
      <c r="LD49" s="155">
        <f>LD50+LD51</f>
        <v>0</v>
      </c>
      <c r="LE49" s="155" t="e">
        <f t="shared" ref="LE49" si="448">LD49/LC49*100</f>
        <v>#DIV/0!</v>
      </c>
      <c r="LF49" s="155">
        <f>LF50+LF51</f>
        <v>0</v>
      </c>
      <c r="LG49" s="155">
        <f>LG50+LG51</f>
        <v>0</v>
      </c>
      <c r="LH49" s="155" t="e">
        <f t="shared" ref="LH49" si="449">LG49/LF49*100</f>
        <v>#DIV/0!</v>
      </c>
      <c r="LI49" s="155">
        <f>LI50+LI51</f>
        <v>0</v>
      </c>
      <c r="LJ49" s="155">
        <f>LJ50+LJ51</f>
        <v>0</v>
      </c>
      <c r="LK49" s="155" t="e">
        <f t="shared" ref="LK49" si="450">LJ49/LI49*100</f>
        <v>#DIV/0!</v>
      </c>
      <c r="LL49" s="155">
        <f>LL50+LL51</f>
        <v>0</v>
      </c>
      <c r="LM49" s="155">
        <f>LM50+LM51</f>
        <v>0</v>
      </c>
      <c r="LN49" s="155" t="e">
        <f t="shared" ref="LN49" si="451">LM49/LL49*100</f>
        <v>#DIV/0!</v>
      </c>
      <c r="LO49" s="155">
        <f>LO50+LO51</f>
        <v>0</v>
      </c>
      <c r="LP49" s="155">
        <f>LP50+LP51</f>
        <v>0</v>
      </c>
      <c r="LQ49" s="155">
        <f>LQ50+LQ51</f>
        <v>0</v>
      </c>
      <c r="LR49" s="155"/>
      <c r="LS49" s="155">
        <f>LS50+LS51</f>
        <v>0</v>
      </c>
      <c r="LT49" s="155">
        <f>LT50+LT51</f>
        <v>0</v>
      </c>
      <c r="LU49" s="155"/>
      <c r="LV49" s="155">
        <f>LV50+LV51</f>
        <v>0</v>
      </c>
      <c r="LW49" s="155">
        <f>LW50+LW51</f>
        <v>0</v>
      </c>
      <c r="LX49" s="155"/>
      <c r="LY49" s="155">
        <f>LY50+LY51</f>
        <v>0</v>
      </c>
      <c r="LZ49" s="155">
        <f>LZ50+LZ51</f>
        <v>0</v>
      </c>
      <c r="MA49" s="155" t="e">
        <f t="shared" ref="MA49" si="452">LZ49/LY49*100</f>
        <v>#DIV/0!</v>
      </c>
      <c r="MB49" s="155">
        <f>MB50+MB51</f>
        <v>0</v>
      </c>
      <c r="MC49" s="155">
        <f>MC50+MC51</f>
        <v>0</v>
      </c>
      <c r="MD49" s="155" t="e">
        <f t="shared" ref="MD49" si="453">MC49/MB49*100</f>
        <v>#DIV/0!</v>
      </c>
      <c r="ME49" s="34">
        <f>ME50+ME51</f>
        <v>0</v>
      </c>
      <c r="MF49" s="34">
        <f>MF50+MF51</f>
        <v>0</v>
      </c>
      <c r="MG49" s="63" t="e">
        <f t="shared" ref="MG49" si="454">MF49/ME49*100</f>
        <v>#DIV/0!</v>
      </c>
      <c r="MH49" s="108"/>
      <c r="MI49" s="108"/>
      <c r="MK49" s="34"/>
      <c r="ML49" s="34"/>
      <c r="MM49" s="63"/>
      <c r="MN49" s="111"/>
      <c r="MO49" s="92"/>
      <c r="MP49" s="8"/>
      <c r="MQ49" s="92"/>
      <c r="MR49" s="109"/>
      <c r="MS49" s="40"/>
      <c r="MT49" s="35"/>
      <c r="MU49" s="40"/>
    </row>
    <row r="50" spans="1:360">
      <c r="A50" s="36" t="s">
        <v>130</v>
      </c>
      <c r="B50" s="110">
        <f>I50+S50+V50+Y50+AI50+AS50+BC50+BM50+BW50+CF50+CO50+CY50+DI50+DS50+EC50+EP50+F50+EZ50+FJ50+FT50+GD50+GN50+GX50+HH50+HR50+IB50+IL50+IV50+JF50+JP50+EM50+JS50+JV50+JY50+KB50+KE50+KH50+KK50+KN50+KQ50+KT50+KW50+KZ50+LC50+LF50+LI50+LL50+LO50+LY50+MB50+ME50</f>
        <v>150055.31596000004</v>
      </c>
      <c r="C50" s="110">
        <f>K50+T50+W50+AA50+AK50+AU50+BE50+BO50+BX50+CG50+CQ50+DA50+DK50+DU50+EE50+ER50+G50+FB50+FL50+FV50+GF50+GP50+GZ50+HJ50+HT50+ID50+IN50+IX50+JH50+JQ50+EN50+JT50+JW50+JZ50+KC50+KF50+KI50+KL50+KO50+KR50+KU50+KX50+LA50+LD50+LG50+LJ50+LM50+LQ50+LZ50+MC50+MF50</f>
        <v>150055.31596000004</v>
      </c>
      <c r="D50" s="110">
        <f t="shared" si="328"/>
        <v>100</v>
      </c>
      <c r="E50" s="110">
        <f t="shared" si="2"/>
        <v>-1.1027623258996755E-11</v>
      </c>
      <c r="F50" s="110">
        <v>6250.2</v>
      </c>
      <c r="G50" s="110">
        <v>6250.2</v>
      </c>
      <c r="H50" s="110">
        <f>G50/F50*100</f>
        <v>100</v>
      </c>
      <c r="I50" s="110">
        <v>678.76003000000003</v>
      </c>
      <c r="J50" s="110">
        <f t="shared" ref="J50:K50" si="455">M50+P50</f>
        <v>678.76003000000003</v>
      </c>
      <c r="K50" s="110">
        <f t="shared" si="455"/>
        <v>678.76003000000003</v>
      </c>
      <c r="L50" s="110">
        <v>100</v>
      </c>
      <c r="M50" s="110">
        <v>671.97243000000003</v>
      </c>
      <c r="N50" s="110">
        <v>671.97243000000003</v>
      </c>
      <c r="O50" s="110">
        <f>N50/M50*100</f>
        <v>100</v>
      </c>
      <c r="P50" s="110">
        <v>6.7876000000000003</v>
      </c>
      <c r="Q50" s="110">
        <v>6.7876000000000003</v>
      </c>
      <c r="R50" s="110">
        <f>Q50/P50*100</f>
        <v>100</v>
      </c>
      <c r="S50" s="110">
        <v>444.8</v>
      </c>
      <c r="T50" s="110">
        <v>444.8</v>
      </c>
      <c r="U50" s="110">
        <f>T50/S50*100</f>
        <v>100</v>
      </c>
      <c r="V50" s="110"/>
      <c r="W50" s="110"/>
      <c r="X50" s="110"/>
      <c r="Y50" s="110">
        <v>6775.6184999999996</v>
      </c>
      <c r="Z50" s="110">
        <f>AC50+AF50</f>
        <v>6775.6185000000005</v>
      </c>
      <c r="AA50" s="110">
        <f t="shared" ref="AA50" si="456">AD50+AG50</f>
        <v>6775.6185000000005</v>
      </c>
      <c r="AB50" s="110">
        <f>AA50/Z50*100</f>
        <v>100</v>
      </c>
      <c r="AC50" s="110">
        <v>4273.7306900000003</v>
      </c>
      <c r="AD50" s="110">
        <v>4273.7306900000003</v>
      </c>
      <c r="AE50" s="110">
        <f>AD50/AC50*100</f>
        <v>100</v>
      </c>
      <c r="AF50" s="110">
        <v>2501.8878100000002</v>
      </c>
      <c r="AG50" s="110">
        <v>2501.8878100000002</v>
      </c>
      <c r="AH50" s="110">
        <f>AG50/AF50*100</f>
        <v>100</v>
      </c>
      <c r="AI50" s="110"/>
      <c r="AJ50" s="110">
        <v>0</v>
      </c>
      <c r="AK50" s="110">
        <v>0</v>
      </c>
      <c r="AL50" s="110"/>
      <c r="AM50" s="110"/>
      <c r="AN50" s="110"/>
      <c r="AO50" s="110"/>
      <c r="AP50" s="110"/>
      <c r="AQ50" s="110"/>
      <c r="AR50" s="110"/>
      <c r="AS50" s="110"/>
      <c r="AT50" s="110">
        <v>0</v>
      </c>
      <c r="AU50" s="110">
        <v>0</v>
      </c>
      <c r="AV50" s="110"/>
      <c r="AW50" s="110"/>
      <c r="AX50" s="110"/>
      <c r="AY50" s="110" t="e">
        <f>AX50/AW50*100</f>
        <v>#DIV/0!</v>
      </c>
      <c r="AZ50" s="110"/>
      <c r="BA50" s="110"/>
      <c r="BB50" s="110" t="e">
        <f>BA50/AZ50*100</f>
        <v>#DIV/0!</v>
      </c>
      <c r="BC50" s="110"/>
      <c r="BD50" s="110">
        <v>0</v>
      </c>
      <c r="BE50" s="110">
        <v>0</v>
      </c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>
        <f t="shared" ref="BW50:BX50" si="457">BZ50+CC50</f>
        <v>0</v>
      </c>
      <c r="BX50" s="110">
        <f t="shared" si="457"/>
        <v>0</v>
      </c>
      <c r="BY50" s="110"/>
      <c r="BZ50" s="110"/>
      <c r="CA50" s="110"/>
      <c r="CB50" s="110"/>
      <c r="CC50" s="110"/>
      <c r="CD50" s="110"/>
      <c r="CE50" s="110"/>
      <c r="CF50" s="110">
        <f>CI50+CL50</f>
        <v>0</v>
      </c>
      <c r="CG50" s="110">
        <f>CJ50+CM50</f>
        <v>0</v>
      </c>
      <c r="CH50" s="110" t="e">
        <f>CG50/CF50*100</f>
        <v>#DIV/0!</v>
      </c>
      <c r="CI50" s="110"/>
      <c r="CJ50" s="110"/>
      <c r="CK50" s="110" t="e">
        <f>CJ50/CI50*100</f>
        <v>#DIV/0!</v>
      </c>
      <c r="CL50" s="110"/>
      <c r="CM50" s="110"/>
      <c r="CN50" s="110" t="e">
        <f>CM50/CL50*100</f>
        <v>#DIV/0!</v>
      </c>
      <c r="CO50" s="110"/>
      <c r="CP50" s="110">
        <v>0</v>
      </c>
      <c r="CQ50" s="110">
        <v>0</v>
      </c>
      <c r="CR50" s="110"/>
      <c r="CS50" s="110"/>
      <c r="CT50" s="110"/>
      <c r="CU50" s="110"/>
      <c r="CV50" s="110"/>
      <c r="CW50" s="110"/>
      <c r="CX50" s="110"/>
      <c r="CY50" s="110">
        <v>23133.358539999997</v>
      </c>
      <c r="CZ50" s="110">
        <f>SUM(DC50+DF50)</f>
        <v>23133.358539999997</v>
      </c>
      <c r="DA50" s="110">
        <f>SUM(DD50+DG50)</f>
        <v>23133.358539999997</v>
      </c>
      <c r="DB50" s="110">
        <f t="shared" ref="DB50" si="458">DA50/CZ50*100</f>
        <v>100</v>
      </c>
      <c r="DC50" s="110">
        <v>22670.6</v>
      </c>
      <c r="DD50" s="110">
        <v>22670.6</v>
      </c>
      <c r="DE50" s="110">
        <f t="shared" ref="DE50" si="459">DD50/DC50*100</f>
        <v>100</v>
      </c>
      <c r="DF50" s="110">
        <v>462.75853999999998</v>
      </c>
      <c r="DG50" s="110">
        <v>462.75853999999998</v>
      </c>
      <c r="DH50" s="110">
        <f t="shared" ref="DH50" si="460">DG50/DF50*100</f>
        <v>100</v>
      </c>
      <c r="DI50" s="110"/>
      <c r="DJ50" s="110">
        <v>0</v>
      </c>
      <c r="DK50" s="110">
        <v>0</v>
      </c>
      <c r="DL50" s="110"/>
      <c r="DM50" s="110"/>
      <c r="DN50" s="110"/>
      <c r="DO50" s="110"/>
      <c r="DP50" s="110"/>
      <c r="DQ50" s="110"/>
      <c r="DR50" s="110"/>
      <c r="DS50" s="110">
        <v>106252.04081999999</v>
      </c>
      <c r="DT50" s="110">
        <f>DW50+DZ50</f>
        <v>106252.04081999999</v>
      </c>
      <c r="DU50" s="110">
        <f>DX50+EA50</f>
        <v>106252.04081999999</v>
      </c>
      <c r="DV50" s="110"/>
      <c r="DW50" s="110">
        <v>104127</v>
      </c>
      <c r="DX50" s="110">
        <v>104127</v>
      </c>
      <c r="DY50" s="110">
        <f>DX50/DW50*100</f>
        <v>100</v>
      </c>
      <c r="DZ50" s="110">
        <v>2125.0408200000002</v>
      </c>
      <c r="EA50" s="110">
        <v>2125.0408200000002</v>
      </c>
      <c r="EB50" s="110">
        <f>EA50/DZ50*100</f>
        <v>100</v>
      </c>
      <c r="EC50" s="110"/>
      <c r="ED50" s="110">
        <v>0</v>
      </c>
      <c r="EE50" s="110">
        <v>0</v>
      </c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>
        <v>0</v>
      </c>
      <c r="FB50" s="110">
        <v>0</v>
      </c>
      <c r="FC50" s="110"/>
      <c r="FD50" s="110"/>
      <c r="FE50" s="110"/>
      <c r="FF50" s="110"/>
      <c r="FG50" s="110"/>
      <c r="FH50" s="110"/>
      <c r="FI50" s="110"/>
      <c r="FJ50" s="156">
        <v>56.199249999999999</v>
      </c>
      <c r="FK50" s="110">
        <f>SUM(FN50+FQ50)</f>
        <v>56.199249999999999</v>
      </c>
      <c r="FL50" s="110">
        <f>SUM(FO50+FR50)</f>
        <v>56.199249999999999</v>
      </c>
      <c r="FM50" s="110">
        <v>100</v>
      </c>
      <c r="FN50" s="110">
        <v>55.637259999999998</v>
      </c>
      <c r="FO50" s="110">
        <v>55.637259999999998</v>
      </c>
      <c r="FP50" s="110">
        <v>100</v>
      </c>
      <c r="FQ50" s="110">
        <v>0.56198999999999999</v>
      </c>
      <c r="FR50" s="110">
        <v>0.56198999999999999</v>
      </c>
      <c r="FS50" s="110">
        <v>100</v>
      </c>
      <c r="FT50" s="110"/>
      <c r="FU50" s="110">
        <v>0</v>
      </c>
      <c r="FV50" s="110">
        <v>0</v>
      </c>
      <c r="FW50" s="110"/>
      <c r="FX50" s="110"/>
      <c r="FY50" s="110"/>
      <c r="FZ50" s="110" t="e">
        <v>#DIV/0!</v>
      </c>
      <c r="GA50" s="110"/>
      <c r="GB50" s="110"/>
      <c r="GC50" s="110" t="e">
        <v>#DIV/0!</v>
      </c>
      <c r="GD50" s="110"/>
      <c r="GE50" s="110">
        <v>0</v>
      </c>
      <c r="GF50" s="110">
        <v>0</v>
      </c>
      <c r="GG50" s="110"/>
      <c r="GH50" s="110"/>
      <c r="GI50" s="110"/>
      <c r="GJ50" s="110" t="e">
        <v>#DIV/0!</v>
      </c>
      <c r="GK50" s="110"/>
      <c r="GL50" s="110"/>
      <c r="GM50" s="110" t="e">
        <v>#DIV/0!</v>
      </c>
      <c r="GN50" s="110">
        <v>5624.1485000000002</v>
      </c>
      <c r="GO50" s="110">
        <f t="shared" ref="GO50:GP50" si="461">GR50+GU50</f>
        <v>5624.1485000000002</v>
      </c>
      <c r="GP50" s="110">
        <f t="shared" si="461"/>
        <v>5624.1485000000002</v>
      </c>
      <c r="GQ50" s="110">
        <f>GP50/GN50*100</f>
        <v>100</v>
      </c>
      <c r="GR50" s="110">
        <v>5567.9070099999999</v>
      </c>
      <c r="GS50" s="110">
        <v>5567.9070099999999</v>
      </c>
      <c r="GT50" s="110">
        <f>SUM(GS50/GR50*100)</f>
        <v>100</v>
      </c>
      <c r="GU50" s="110">
        <v>56.241489999999999</v>
      </c>
      <c r="GV50" s="110">
        <v>56.241489999999999</v>
      </c>
      <c r="GW50" s="110">
        <f>SUM(GV50/GU50*100)</f>
        <v>100</v>
      </c>
      <c r="GX50" s="110"/>
      <c r="GY50" s="110">
        <v>0</v>
      </c>
      <c r="GZ50" s="110">
        <v>0</v>
      </c>
      <c r="HA50" s="110"/>
      <c r="HB50" s="110"/>
      <c r="HC50" s="110"/>
      <c r="HD50" s="110" t="e">
        <v>#DIV/0!</v>
      </c>
      <c r="HE50" s="110"/>
      <c r="HF50" s="110"/>
      <c r="HG50" s="110" t="e">
        <v>#DIV/0!</v>
      </c>
      <c r="HH50" s="110"/>
      <c r="HI50" s="110">
        <v>0</v>
      </c>
      <c r="HJ50" s="110">
        <v>0</v>
      </c>
      <c r="HK50" s="110"/>
      <c r="HL50" s="110"/>
      <c r="HM50" s="110"/>
      <c r="HN50" s="110" t="e">
        <v>#DIV/0!</v>
      </c>
      <c r="HO50" s="110"/>
      <c r="HP50" s="110"/>
      <c r="HQ50" s="110" t="e">
        <v>#DIV/0!</v>
      </c>
      <c r="HR50" s="110"/>
      <c r="HS50" s="110">
        <v>0</v>
      </c>
      <c r="HT50" s="110">
        <v>0</v>
      </c>
      <c r="HU50" s="110"/>
      <c r="HV50" s="110"/>
      <c r="HW50" s="110"/>
      <c r="HX50" s="110" t="e">
        <v>#DIV/0!</v>
      </c>
      <c r="HY50" s="110"/>
      <c r="HZ50" s="110"/>
      <c r="IA50" s="110" t="e">
        <v>#DIV/0!</v>
      </c>
      <c r="IB50" s="110"/>
      <c r="IC50" s="110">
        <v>0</v>
      </c>
      <c r="ID50" s="110">
        <v>0</v>
      </c>
      <c r="IE50" s="110"/>
      <c r="IF50" s="110"/>
      <c r="IG50" s="110"/>
      <c r="IH50" s="110" t="e">
        <v>#DIV/0!</v>
      </c>
      <c r="II50" s="110"/>
      <c r="IJ50" s="110"/>
      <c r="IK50" s="110" t="e">
        <v>#DIV/0!</v>
      </c>
      <c r="IL50" s="110">
        <v>419.38776000000001</v>
      </c>
      <c r="IM50" s="110">
        <f>IP50+IS50</f>
        <v>419.38776000000001</v>
      </c>
      <c r="IN50" s="110">
        <f>IQ50+IT50</f>
        <v>419.38776000000001</v>
      </c>
      <c r="IO50" s="110">
        <f t="shared" si="434"/>
        <v>100</v>
      </c>
      <c r="IP50" s="110">
        <v>411</v>
      </c>
      <c r="IQ50" s="110">
        <v>411</v>
      </c>
      <c r="IR50" s="110" t="e">
        <v>#DIV/0!</v>
      </c>
      <c r="IS50" s="110">
        <v>8.3877600000000001</v>
      </c>
      <c r="IT50" s="110">
        <v>8.3877600000000001</v>
      </c>
      <c r="IU50" s="110" t="e">
        <v>#DIV/0!</v>
      </c>
      <c r="IV50" s="110"/>
      <c r="IW50" s="110">
        <v>0</v>
      </c>
      <c r="IX50" s="110">
        <v>0</v>
      </c>
      <c r="IY50" s="110" t="e">
        <f t="shared" si="435"/>
        <v>#DIV/0!</v>
      </c>
      <c r="IZ50" s="110"/>
      <c r="JA50" s="110"/>
      <c r="JB50" s="110" t="e">
        <v>#DIV/0!</v>
      </c>
      <c r="JC50" s="110"/>
      <c r="JD50" s="110"/>
      <c r="JE50" s="110" t="e">
        <v>#DIV/0!</v>
      </c>
      <c r="JF50" s="110"/>
      <c r="JG50" s="110">
        <v>0</v>
      </c>
      <c r="JH50" s="110">
        <v>0</v>
      </c>
      <c r="JI50" s="110"/>
      <c r="JJ50" s="110"/>
      <c r="JK50" s="110"/>
      <c r="JL50" s="110"/>
      <c r="JM50" s="110"/>
      <c r="JN50" s="110"/>
      <c r="JO50" s="110"/>
      <c r="JP50" s="110"/>
      <c r="JQ50" s="110"/>
      <c r="JR50" s="110"/>
      <c r="JS50" s="110"/>
      <c r="JT50" s="110"/>
      <c r="JU50" s="110"/>
      <c r="JV50" s="110"/>
      <c r="JW50" s="110"/>
      <c r="JX50" s="110"/>
      <c r="JY50" s="110"/>
      <c r="JZ50" s="110"/>
      <c r="KA50" s="110"/>
      <c r="KB50" s="110"/>
      <c r="KC50" s="110"/>
      <c r="KD50" s="110"/>
      <c r="KE50" s="110"/>
      <c r="KF50" s="110"/>
      <c r="KG50" s="110"/>
      <c r="KH50" s="110"/>
      <c r="KI50" s="110"/>
      <c r="KJ50" s="110"/>
      <c r="KK50" s="110"/>
      <c r="KL50" s="110"/>
      <c r="KM50" s="110"/>
      <c r="KN50" s="110"/>
      <c r="KO50" s="110"/>
      <c r="KP50" s="110"/>
      <c r="KQ50" s="110"/>
      <c r="KR50" s="110"/>
      <c r="KS50" s="110"/>
      <c r="KT50" s="110">
        <v>420.80255999999997</v>
      </c>
      <c r="KU50" s="110">
        <v>420.80255999999997</v>
      </c>
      <c r="KV50" s="110"/>
      <c r="KW50" s="110"/>
      <c r="KX50" s="110"/>
      <c r="KY50" s="110"/>
      <c r="KZ50" s="110"/>
      <c r="LA50" s="110"/>
      <c r="LB50" s="110"/>
      <c r="LC50" s="110"/>
      <c r="LD50" s="110"/>
      <c r="LE50" s="110"/>
      <c r="LF50" s="110"/>
      <c r="LG50" s="110"/>
      <c r="LH50" s="110"/>
      <c r="LI50" s="110"/>
      <c r="LJ50" s="110"/>
      <c r="LK50" s="110"/>
      <c r="LL50" s="110"/>
      <c r="LM50" s="110"/>
      <c r="LN50" s="110"/>
      <c r="LO50" s="110"/>
      <c r="LP50" s="110">
        <v>0</v>
      </c>
      <c r="LQ50" s="110">
        <v>0</v>
      </c>
      <c r="LR50" s="110"/>
      <c r="LS50" s="110"/>
      <c r="LT50" s="110"/>
      <c r="LU50" s="110"/>
      <c r="LV50" s="110"/>
      <c r="LW50" s="110"/>
      <c r="LX50" s="110"/>
      <c r="LY50" s="110"/>
      <c r="LZ50" s="110"/>
      <c r="MA50" s="110"/>
      <c r="MB50" s="110"/>
      <c r="MC50" s="110"/>
      <c r="MD50" s="110"/>
      <c r="ME50" s="110"/>
      <c r="MF50" s="4"/>
      <c r="MG50" s="5"/>
      <c r="MH50" s="37"/>
      <c r="MI50" s="37"/>
      <c r="MJ50" s="11"/>
      <c r="MK50" s="4"/>
      <c r="ML50" s="4"/>
      <c r="MM50" s="5"/>
      <c r="MN50" s="112"/>
      <c r="MO50" s="113"/>
      <c r="MP50" s="114"/>
      <c r="MQ50" s="113"/>
      <c r="MR50" s="115"/>
      <c r="MS50" s="40"/>
      <c r="MT50" s="40"/>
      <c r="MU50" s="40"/>
      <c r="MV50" s="10"/>
    </row>
    <row r="51" spans="1:360" s="65" customFormat="1" ht="18.75" customHeight="1">
      <c r="A51" s="62" t="s">
        <v>159</v>
      </c>
      <c r="B51" s="155">
        <f>SUM(B52:B57)</f>
        <v>26475.375279999993</v>
      </c>
      <c r="C51" s="155">
        <f>SUM(C52:C57)</f>
        <v>26475.375279999993</v>
      </c>
      <c r="D51" s="155">
        <f t="shared" si="328"/>
        <v>100</v>
      </c>
      <c r="E51" s="155">
        <f t="shared" si="2"/>
        <v>6.5369931689929217E-12</v>
      </c>
      <c r="F51" s="155">
        <f>SUM(F52:F57)</f>
        <v>0</v>
      </c>
      <c r="G51" s="155">
        <f>SUM(G52:G57)</f>
        <v>0</v>
      </c>
      <c r="H51" s="155"/>
      <c r="I51" s="155">
        <f>SUM(I52:I57)</f>
        <v>0</v>
      </c>
      <c r="J51" s="155">
        <f>SUM(J52:J57)</f>
        <v>0</v>
      </c>
      <c r="K51" s="155">
        <f>SUM(K52:K57)</f>
        <v>0</v>
      </c>
      <c r="L51" s="155"/>
      <c r="M51" s="155">
        <f>SUM(M52:M57)</f>
        <v>0</v>
      </c>
      <c r="N51" s="155">
        <f>SUM(N52:N57)</f>
        <v>0</v>
      </c>
      <c r="O51" s="155"/>
      <c r="P51" s="155">
        <f>SUM(P52:P57)</f>
        <v>0</v>
      </c>
      <c r="Q51" s="155">
        <f>SUM(Q52:Q57)</f>
        <v>0</v>
      </c>
      <c r="R51" s="155"/>
      <c r="S51" s="155">
        <f>SUM(S52:S57)</f>
        <v>0</v>
      </c>
      <c r="T51" s="155">
        <f>SUM(T52:T57)</f>
        <v>0</v>
      </c>
      <c r="U51" s="155"/>
      <c r="V51" s="155">
        <f>SUM(V52:V57)</f>
        <v>0</v>
      </c>
      <c r="W51" s="155">
        <f>SUM(W52:W57)</f>
        <v>0</v>
      </c>
      <c r="X51" s="155"/>
      <c r="Y51" s="155">
        <f>SUM(Y52:Y57)</f>
        <v>0</v>
      </c>
      <c r="Z51" s="155">
        <f>SUM(Z52:Z57)</f>
        <v>0</v>
      </c>
      <c r="AA51" s="155">
        <f>SUM(AA52:AA57)</f>
        <v>0</v>
      </c>
      <c r="AB51" s="155"/>
      <c r="AC51" s="155">
        <f>SUM(AC52:AC57)</f>
        <v>0</v>
      </c>
      <c r="AD51" s="155">
        <f>SUM(AD52:AD57)</f>
        <v>0</v>
      </c>
      <c r="AE51" s="155"/>
      <c r="AF51" s="155">
        <f>SUM(AF52:AF57)</f>
        <v>0</v>
      </c>
      <c r="AG51" s="155">
        <f>SUM(AG52:AG57)</f>
        <v>0</v>
      </c>
      <c r="AH51" s="155"/>
      <c r="AI51" s="155">
        <f>SUM(AI52:AI57)</f>
        <v>0</v>
      </c>
      <c r="AJ51" s="155">
        <f>SUM(AJ52:AJ57)</f>
        <v>0</v>
      </c>
      <c r="AK51" s="155">
        <f>SUM(AK52:AK57)</f>
        <v>0</v>
      </c>
      <c r="AL51" s="155"/>
      <c r="AM51" s="155">
        <f>SUM(AM52:AM57)</f>
        <v>0</v>
      </c>
      <c r="AN51" s="155">
        <f>SUM(AN52:AN57)</f>
        <v>0</v>
      </c>
      <c r="AO51" s="155"/>
      <c r="AP51" s="155">
        <f>SUM(AP52:AP57)</f>
        <v>0</v>
      </c>
      <c r="AQ51" s="155">
        <f>SUM(AQ52:AQ57)</f>
        <v>0</v>
      </c>
      <c r="AR51" s="155"/>
      <c r="AS51" s="155">
        <f>SUM(AS52:AS57)</f>
        <v>0</v>
      </c>
      <c r="AT51" s="155">
        <f>SUM(AT52:AT57)</f>
        <v>0</v>
      </c>
      <c r="AU51" s="155">
        <f>SUM(AU52:AU57)</f>
        <v>0</v>
      </c>
      <c r="AV51" s="155"/>
      <c r="AW51" s="155">
        <f>SUM(AW52:AW57)</f>
        <v>0</v>
      </c>
      <c r="AX51" s="155">
        <f>SUM(AX52:AX57)</f>
        <v>0</v>
      </c>
      <c r="AY51" s="155"/>
      <c r="AZ51" s="155">
        <f>SUM(AZ52:AZ57)</f>
        <v>0</v>
      </c>
      <c r="BA51" s="155">
        <f>SUM(BA52:BA57)</f>
        <v>0</v>
      </c>
      <c r="BB51" s="155"/>
      <c r="BC51" s="155">
        <f>SUM(BC52:BC57)</f>
        <v>0</v>
      </c>
      <c r="BD51" s="155">
        <f>SUM(BD52:BD57)</f>
        <v>0</v>
      </c>
      <c r="BE51" s="155">
        <f>SUM(BE52:BE57)</f>
        <v>0</v>
      </c>
      <c r="BF51" s="155"/>
      <c r="BG51" s="155">
        <f>SUM(BG52:BG57)</f>
        <v>0</v>
      </c>
      <c r="BH51" s="155">
        <f>SUM(BH52:BH57)</f>
        <v>0</v>
      </c>
      <c r="BI51" s="155"/>
      <c r="BJ51" s="155">
        <f>SUM(BJ52:BJ57)</f>
        <v>0</v>
      </c>
      <c r="BK51" s="155">
        <f>SUM(BK52:BK57)</f>
        <v>0</v>
      </c>
      <c r="BL51" s="155"/>
      <c r="BM51" s="155">
        <f>SUM(BM52:BM57)</f>
        <v>1739.12284</v>
      </c>
      <c r="BN51" s="155">
        <f>SUM(BN52:BN57)</f>
        <v>1739.12284</v>
      </c>
      <c r="BO51" s="155">
        <f>SUM(BO52:BO57)</f>
        <v>1739.12284</v>
      </c>
      <c r="BP51" s="155">
        <f t="shared" ref="BP51" si="462">BO51/BN51*100</f>
        <v>100</v>
      </c>
      <c r="BQ51" s="155">
        <f>SUM(BQ52:BQ57)</f>
        <v>1704.3403800000001</v>
      </c>
      <c r="BR51" s="155">
        <f>SUM(BR52:BR57)</f>
        <v>1704.3403800000001</v>
      </c>
      <c r="BS51" s="155">
        <f t="shared" ref="BS51" si="463">BR51/BQ51*100</f>
        <v>100</v>
      </c>
      <c r="BT51" s="155">
        <f>SUM(BT52:BT57)</f>
        <v>34.78246</v>
      </c>
      <c r="BU51" s="155">
        <f>SUM(BU52:BU57)</f>
        <v>34.78246</v>
      </c>
      <c r="BV51" s="155">
        <f t="shared" ref="BV51" si="464">BU51/BT51*100</f>
        <v>100</v>
      </c>
      <c r="BW51" s="155">
        <f>SUM(BW52:BW57)</f>
        <v>769.67553999999996</v>
      </c>
      <c r="BX51" s="155">
        <f>SUM(BX52:BX57)</f>
        <v>769.67553999999996</v>
      </c>
      <c r="BY51" s="155">
        <f>BX51/BW51*100</f>
        <v>100</v>
      </c>
      <c r="BZ51" s="155">
        <f>SUM(BZ52:BZ57)</f>
        <v>491.49453999999997</v>
      </c>
      <c r="CA51" s="155">
        <f>SUM(CA52:CA57)</f>
        <v>491.49453999999997</v>
      </c>
      <c r="CB51" s="155">
        <f>CA51/BZ51*100</f>
        <v>100</v>
      </c>
      <c r="CC51" s="155">
        <f>SUM(CC52:CC57)</f>
        <v>278.18099999999998</v>
      </c>
      <c r="CD51" s="155">
        <f>SUM(CD52:CD57)</f>
        <v>278.18099999999998</v>
      </c>
      <c r="CE51" s="155">
        <f>CD51/CC51*100</f>
        <v>100</v>
      </c>
      <c r="CF51" s="155">
        <f>SUM(CF52:CF57)</f>
        <v>0</v>
      </c>
      <c r="CG51" s="155">
        <f>SUM(CG52:CG57)</f>
        <v>0</v>
      </c>
      <c r="CH51" s="155"/>
      <c r="CI51" s="155">
        <f>SUM(CI52:CI57)</f>
        <v>0</v>
      </c>
      <c r="CJ51" s="155">
        <f>SUM(CJ52:CJ57)</f>
        <v>0</v>
      </c>
      <c r="CK51" s="155"/>
      <c r="CL51" s="155">
        <f>SUM(CL52:CL57)</f>
        <v>0</v>
      </c>
      <c r="CM51" s="155">
        <f>SUM(CM52:CM57)</f>
        <v>0</v>
      </c>
      <c r="CN51" s="155"/>
      <c r="CO51" s="155">
        <f>SUM(CO52:CO57)</f>
        <v>0</v>
      </c>
      <c r="CP51" s="155">
        <f>SUM(CP52:CP57)</f>
        <v>0</v>
      </c>
      <c r="CQ51" s="155">
        <f>SUM(CQ52:CQ57)</f>
        <v>0</v>
      </c>
      <c r="CR51" s="155"/>
      <c r="CS51" s="155">
        <f>SUM(CS52:CS57)</f>
        <v>0</v>
      </c>
      <c r="CT51" s="155">
        <f>SUM(CT52:CT57)</f>
        <v>0</v>
      </c>
      <c r="CU51" s="155"/>
      <c r="CV51" s="155">
        <f>SUM(CV52:CV57)</f>
        <v>0</v>
      </c>
      <c r="CW51" s="155">
        <f>SUM(CW52:CW57)</f>
        <v>0</v>
      </c>
      <c r="CX51" s="155"/>
      <c r="CY51" s="155">
        <f>SUM(CY52:CY57)</f>
        <v>0</v>
      </c>
      <c r="CZ51" s="155">
        <f>SUM(CZ52:CZ57)</f>
        <v>0</v>
      </c>
      <c r="DA51" s="155">
        <f>SUM(DA52:DA57)</f>
        <v>0</v>
      </c>
      <c r="DB51" s="155"/>
      <c r="DC51" s="155"/>
      <c r="DD51" s="155"/>
      <c r="DE51" s="155"/>
      <c r="DF51" s="155"/>
      <c r="DG51" s="155"/>
      <c r="DH51" s="155"/>
      <c r="DI51" s="155">
        <f>SUM(DI52:DI57)</f>
        <v>0</v>
      </c>
      <c r="DJ51" s="155">
        <f>SUM(DJ52:DJ57)</f>
        <v>0</v>
      </c>
      <c r="DK51" s="155">
        <f>SUM(DK52:DK57)</f>
        <v>0</v>
      </c>
      <c r="DL51" s="155"/>
      <c r="DM51" s="155">
        <f>SUM(DM52:DM57)</f>
        <v>0</v>
      </c>
      <c r="DN51" s="155">
        <f>SUM(DN52:DN57)</f>
        <v>0</v>
      </c>
      <c r="DO51" s="155"/>
      <c r="DP51" s="155">
        <f>SUM(DP52:DP57)</f>
        <v>0</v>
      </c>
      <c r="DQ51" s="155">
        <f>SUM(DQ52:DQ57)</f>
        <v>0</v>
      </c>
      <c r="DR51" s="155"/>
      <c r="DS51" s="155">
        <f>SUM(DS52:DS57)</f>
        <v>0</v>
      </c>
      <c r="DT51" s="155">
        <f>SUM(DT52:DT57)</f>
        <v>0</v>
      </c>
      <c r="DU51" s="155">
        <f>SUM(DU52:DU57)</f>
        <v>0</v>
      </c>
      <c r="DV51" s="155"/>
      <c r="DW51" s="155">
        <f>SUM(DW52:DW57)</f>
        <v>0</v>
      </c>
      <c r="DX51" s="155">
        <f>SUM(DX52:DX57)</f>
        <v>0</v>
      </c>
      <c r="DY51" s="155"/>
      <c r="DZ51" s="155">
        <f>SUM(DZ52:DZ57)</f>
        <v>0</v>
      </c>
      <c r="EA51" s="155">
        <v>3</v>
      </c>
      <c r="EB51" s="155"/>
      <c r="EC51" s="155">
        <f>SUM(EC52:EC57)</f>
        <v>0</v>
      </c>
      <c r="ED51" s="155">
        <f>SUM(ED52:ED57)</f>
        <v>0</v>
      </c>
      <c r="EE51" s="155">
        <f>SUM(EE52:EE57)</f>
        <v>0</v>
      </c>
      <c r="EF51" s="155"/>
      <c r="EG51" s="155">
        <f>SUM(EG52:EG57)</f>
        <v>0</v>
      </c>
      <c r="EH51" s="155">
        <f>SUM(EH52:EH57)</f>
        <v>0</v>
      </c>
      <c r="EI51" s="155"/>
      <c r="EJ51" s="155">
        <f>SUM(EJ52:EJ57)</f>
        <v>0</v>
      </c>
      <c r="EK51" s="155">
        <f>SUM(EK52:EK57)</f>
        <v>0</v>
      </c>
      <c r="EL51" s="155"/>
      <c r="EM51" s="155">
        <f>SUM(EM52:EM57)</f>
        <v>0</v>
      </c>
      <c r="EN51" s="155">
        <f>SUM(EN52:EN57)</f>
        <v>0</v>
      </c>
      <c r="EO51" s="155"/>
      <c r="EP51" s="155">
        <f>SUM(EP52:EP57)</f>
        <v>21874.585999999999</v>
      </c>
      <c r="EQ51" s="155">
        <f>SUM(EQ52:EQ57)</f>
        <v>21874.585999999999</v>
      </c>
      <c r="ER51" s="155">
        <f>SUM(ER52:ER57)</f>
        <v>21874.585999999999</v>
      </c>
      <c r="ES51" s="155">
        <f>ER51/EQ51*100</f>
        <v>100</v>
      </c>
      <c r="ET51" s="155">
        <f>SUM(ET52:ET57)</f>
        <v>21874.585999999999</v>
      </c>
      <c r="EU51" s="155">
        <f>SUM(EU52:EU57)</f>
        <v>21874.585999999999</v>
      </c>
      <c r="EV51" s="155">
        <f>EU51/ET51*100</f>
        <v>100</v>
      </c>
      <c r="EW51" s="155">
        <f>SUM(EW52:EW57)</f>
        <v>0</v>
      </c>
      <c r="EX51" s="155">
        <f>SUM(EX52:EX57)</f>
        <v>0</v>
      </c>
      <c r="EY51" s="155" t="e">
        <f>EX51/EW51*100</f>
        <v>#DIV/0!</v>
      </c>
      <c r="EZ51" s="155">
        <f>SUM(EZ52:EZ57)</f>
        <v>0</v>
      </c>
      <c r="FA51" s="155">
        <f>SUM(FA52:FA57)</f>
        <v>0</v>
      </c>
      <c r="FB51" s="155">
        <f>SUM(FB52:FB57)</f>
        <v>0</v>
      </c>
      <c r="FC51" s="155"/>
      <c r="FD51" s="155">
        <f>SUM(FD52:FD57)</f>
        <v>0</v>
      </c>
      <c r="FE51" s="155">
        <f>SUM(FE52:FE57)</f>
        <v>0</v>
      </c>
      <c r="FF51" s="155"/>
      <c r="FG51" s="155">
        <f>SUM(FG52:FG57)</f>
        <v>0</v>
      </c>
      <c r="FH51" s="155">
        <f>SUM(FH52:FH57)</f>
        <v>0</v>
      </c>
      <c r="FI51" s="155"/>
      <c r="FJ51" s="155"/>
      <c r="FK51" s="155">
        <f>SUM(FK52:FK57)</f>
        <v>0</v>
      </c>
      <c r="FL51" s="155">
        <f t="shared" ref="FL51" si="465">SUM(FL52:FL57)</f>
        <v>0</v>
      </c>
      <c r="FM51" s="155"/>
      <c r="FN51" s="155">
        <f t="shared" ref="FN51:FO51" si="466">SUM(FN52:FN57)</f>
        <v>0</v>
      </c>
      <c r="FO51" s="155">
        <f t="shared" si="466"/>
        <v>0</v>
      </c>
      <c r="FP51" s="155"/>
      <c r="FQ51" s="155">
        <f t="shared" ref="FQ51:FR51" si="467">SUM(FQ52:FQ57)</f>
        <v>0</v>
      </c>
      <c r="FR51" s="155">
        <f t="shared" si="467"/>
        <v>0</v>
      </c>
      <c r="FS51" s="155"/>
      <c r="FT51" s="155">
        <f>SUM(FT52:FT57)</f>
        <v>0</v>
      </c>
      <c r="FU51" s="155">
        <f>SUM(FU52:FU57)</f>
        <v>0</v>
      </c>
      <c r="FV51" s="155">
        <f>SUM(FV52:FV57)</f>
        <v>0</v>
      </c>
      <c r="FW51" s="155"/>
      <c r="FX51" s="155">
        <f t="shared" ref="FX51:FY51" si="468">SUM(FX52:FX57)</f>
        <v>0</v>
      </c>
      <c r="FY51" s="155">
        <f t="shared" si="468"/>
        <v>0</v>
      </c>
      <c r="FZ51" s="155"/>
      <c r="GA51" s="155">
        <f t="shared" ref="GA51:GB51" si="469">SUM(GA52:GA57)</f>
        <v>0</v>
      </c>
      <c r="GB51" s="155">
        <f t="shared" si="469"/>
        <v>0</v>
      </c>
      <c r="GC51" s="155"/>
      <c r="GD51" s="155">
        <f>SUM(GD52:GD57)</f>
        <v>0</v>
      </c>
      <c r="GE51" s="155">
        <f>SUM(GE52:GE57)</f>
        <v>0</v>
      </c>
      <c r="GF51" s="155">
        <f>SUM(GF52:GF57)</f>
        <v>0</v>
      </c>
      <c r="GG51" s="155"/>
      <c r="GH51" s="155">
        <f t="shared" ref="GH51:GI51" si="470">SUM(GH52:GH57)</f>
        <v>0</v>
      </c>
      <c r="GI51" s="155">
        <f t="shared" si="470"/>
        <v>0</v>
      </c>
      <c r="GJ51" s="155"/>
      <c r="GK51" s="155">
        <f t="shared" ref="GK51:GL51" si="471">SUM(GK52:GK57)</f>
        <v>0</v>
      </c>
      <c r="GL51" s="155">
        <f t="shared" si="471"/>
        <v>0</v>
      </c>
      <c r="GM51" s="155"/>
      <c r="GN51" s="155">
        <f>SUM(GN52:GN57)</f>
        <v>0</v>
      </c>
      <c r="GO51" s="155">
        <f>SUM(GO52:GO57)</f>
        <v>0</v>
      </c>
      <c r="GP51" s="155">
        <f>SUM(GP52:GP57)</f>
        <v>0</v>
      </c>
      <c r="GQ51" s="155"/>
      <c r="GR51" s="155">
        <f t="shared" ref="GR51:GS51" si="472">SUM(GR52:GR57)</f>
        <v>0</v>
      </c>
      <c r="GS51" s="155">
        <f t="shared" si="472"/>
        <v>0</v>
      </c>
      <c r="GT51" s="155"/>
      <c r="GU51" s="155">
        <f t="shared" ref="GU51:GV51" si="473">SUM(GU52:GU57)</f>
        <v>0</v>
      </c>
      <c r="GV51" s="155">
        <f t="shared" si="473"/>
        <v>0</v>
      </c>
      <c r="GW51" s="155"/>
      <c r="GX51" s="155">
        <f>SUM(GX52:GX57)</f>
        <v>0</v>
      </c>
      <c r="GY51" s="155">
        <f>SUM(GY52:GY57)</f>
        <v>0</v>
      </c>
      <c r="GZ51" s="155">
        <f>SUM(GZ52:GZ57)</f>
        <v>0</v>
      </c>
      <c r="HA51" s="155"/>
      <c r="HB51" s="155">
        <f t="shared" ref="HB51:HC51" si="474">SUM(HB52:HB57)</f>
        <v>0</v>
      </c>
      <c r="HC51" s="155">
        <f t="shared" si="474"/>
        <v>0</v>
      </c>
      <c r="HD51" s="155"/>
      <c r="HE51" s="155">
        <f t="shared" ref="HE51:HF51" si="475">SUM(HE52:HE57)</f>
        <v>0</v>
      </c>
      <c r="HF51" s="155">
        <f t="shared" si="475"/>
        <v>0</v>
      </c>
      <c r="HG51" s="155"/>
      <c r="HH51" s="155">
        <f>SUM(HH52:HH57)</f>
        <v>0</v>
      </c>
      <c r="HI51" s="155">
        <f>SUM(HI52:HI57)</f>
        <v>0</v>
      </c>
      <c r="HJ51" s="155">
        <f>SUM(HJ52:HJ57)</f>
        <v>0</v>
      </c>
      <c r="HK51" s="155"/>
      <c r="HL51" s="155">
        <f t="shared" ref="HL51:HM51" si="476">SUM(HL52:HL57)</f>
        <v>0</v>
      </c>
      <c r="HM51" s="155">
        <f t="shared" si="476"/>
        <v>0</v>
      </c>
      <c r="HN51" s="155"/>
      <c r="HO51" s="155">
        <f t="shared" ref="HO51:HP51" si="477">SUM(HO52:HO57)</f>
        <v>0</v>
      </c>
      <c r="HP51" s="155">
        <f t="shared" si="477"/>
        <v>0</v>
      </c>
      <c r="HQ51" s="155"/>
      <c r="HR51" s="155">
        <f>SUM(HR52:HR57)</f>
        <v>0</v>
      </c>
      <c r="HS51" s="155">
        <f>SUM(HS52:HS57)</f>
        <v>0</v>
      </c>
      <c r="HT51" s="155">
        <f>SUM(HT52:HT57)</f>
        <v>0</v>
      </c>
      <c r="HU51" s="155"/>
      <c r="HV51" s="155">
        <f t="shared" ref="HV51:HW51" si="478">SUM(HV52:HV57)</f>
        <v>0</v>
      </c>
      <c r="HW51" s="155">
        <f t="shared" si="478"/>
        <v>0</v>
      </c>
      <c r="HX51" s="155"/>
      <c r="HY51" s="155">
        <f t="shared" ref="HY51:HZ51" si="479">SUM(HY52:HY57)</f>
        <v>0</v>
      </c>
      <c r="HZ51" s="155">
        <f t="shared" si="479"/>
        <v>0</v>
      </c>
      <c r="IA51" s="155"/>
      <c r="IB51" s="155">
        <f>SUM(IB52:IB57)</f>
        <v>0</v>
      </c>
      <c r="IC51" s="155">
        <f>SUM(IC52:IC57)</f>
        <v>0</v>
      </c>
      <c r="ID51" s="155">
        <f>SUM(ID52:ID57)</f>
        <v>0</v>
      </c>
      <c r="IE51" s="155"/>
      <c r="IF51" s="155">
        <f t="shared" ref="IF51:IG51" si="480">SUM(IF52:IF57)</f>
        <v>0</v>
      </c>
      <c r="IG51" s="155">
        <f t="shared" si="480"/>
        <v>0</v>
      </c>
      <c r="IH51" s="155"/>
      <c r="II51" s="155">
        <f t="shared" ref="II51:IJ51" si="481">SUM(II52:II57)</f>
        <v>0</v>
      </c>
      <c r="IJ51" s="155">
        <f t="shared" si="481"/>
        <v>0</v>
      </c>
      <c r="IK51" s="155"/>
      <c r="IL51" s="155">
        <f>SUM(IL52:IL57)</f>
        <v>0</v>
      </c>
      <c r="IM51" s="155">
        <f>SUM(IM52:IM57)</f>
        <v>0</v>
      </c>
      <c r="IN51" s="155">
        <f>SUM(IN52:IN57)</f>
        <v>0</v>
      </c>
      <c r="IO51" s="155"/>
      <c r="IP51" s="155">
        <f t="shared" ref="IP51:IQ51" si="482">SUM(IP52:IP57)</f>
        <v>0</v>
      </c>
      <c r="IQ51" s="155">
        <f t="shared" si="482"/>
        <v>0</v>
      </c>
      <c r="IR51" s="155"/>
      <c r="IS51" s="155">
        <f t="shared" ref="IS51:IT51" si="483">SUM(IS52:IS57)</f>
        <v>0</v>
      </c>
      <c r="IT51" s="155">
        <f t="shared" si="483"/>
        <v>0</v>
      </c>
      <c r="IU51" s="155"/>
      <c r="IV51" s="155">
        <f>SUM(IV52:IV57)</f>
        <v>0</v>
      </c>
      <c r="IW51" s="155">
        <f>SUM(IW52:IW57)</f>
        <v>0</v>
      </c>
      <c r="IX51" s="155">
        <f>SUM(IX52:IX57)</f>
        <v>0</v>
      </c>
      <c r="IY51" s="155"/>
      <c r="IZ51" s="155">
        <f t="shared" ref="IZ51:JA51" si="484">SUM(IZ52:IZ57)</f>
        <v>0</v>
      </c>
      <c r="JA51" s="155">
        <f t="shared" si="484"/>
        <v>0</v>
      </c>
      <c r="JB51" s="155"/>
      <c r="JC51" s="155">
        <f t="shared" ref="JC51:JD51" si="485">SUM(JC52:JC57)</f>
        <v>0</v>
      </c>
      <c r="JD51" s="155">
        <f t="shared" si="485"/>
        <v>0</v>
      </c>
      <c r="JE51" s="155"/>
      <c r="JF51" s="155">
        <f>SUM(JF52:JF57)</f>
        <v>0</v>
      </c>
      <c r="JG51" s="155">
        <f>SUM(JG52:JG57)</f>
        <v>0</v>
      </c>
      <c r="JH51" s="155">
        <f>SUM(JH52:JH57)</f>
        <v>0</v>
      </c>
      <c r="JI51" s="155"/>
      <c r="JJ51" s="155">
        <f>SUM(JJ52:JJ57)</f>
        <v>0</v>
      </c>
      <c r="JK51" s="155">
        <f>SUM(JK52:JK57)</f>
        <v>0</v>
      </c>
      <c r="JL51" s="155"/>
      <c r="JM51" s="155">
        <f>SUM(JM52:JM57)</f>
        <v>0</v>
      </c>
      <c r="JN51" s="155">
        <f>SUM(JN52:JN57)</f>
        <v>0</v>
      </c>
      <c r="JO51" s="155"/>
      <c r="JP51" s="155">
        <f>SUM(JP52:JP57)</f>
        <v>0</v>
      </c>
      <c r="JQ51" s="155">
        <f>SUM(JQ52:JQ57)</f>
        <v>0</v>
      </c>
      <c r="JR51" s="155"/>
      <c r="JS51" s="155">
        <f>SUM(JS52:JS57)</f>
        <v>746.21551999999997</v>
      </c>
      <c r="JT51" s="155">
        <f>SUM(JT52:JT57)</f>
        <v>746.21551999999997</v>
      </c>
      <c r="JU51" s="155">
        <f t="shared" ref="JU51:JU55" si="486">JT51/JS51*100</f>
        <v>100</v>
      </c>
      <c r="JV51" s="155">
        <f>SUM(JV52:JV57)</f>
        <v>1086.07538</v>
      </c>
      <c r="JW51" s="155">
        <f>SUM(JW52:JW57)</f>
        <v>1086.07538</v>
      </c>
      <c r="JX51" s="155">
        <f t="shared" ref="JX51:JX57" si="487">JW51/JV51*100</f>
        <v>100</v>
      </c>
      <c r="JY51" s="155">
        <f>SUM(JY52:JY57)</f>
        <v>0</v>
      </c>
      <c r="JZ51" s="155">
        <f>SUM(JZ52:JZ57)</f>
        <v>0</v>
      </c>
      <c r="KA51" s="155" t="e">
        <f t="shared" ref="KA51:KA52" si="488">JZ51/JY51*100</f>
        <v>#DIV/0!</v>
      </c>
      <c r="KB51" s="155">
        <f>SUM(KB52:KB57)</f>
        <v>0</v>
      </c>
      <c r="KC51" s="155">
        <f>SUM(KC52:KC57)</f>
        <v>0</v>
      </c>
      <c r="KD51" s="155" t="e">
        <f t="shared" ref="KD51:KD52" si="489">KC51/KB51*100</f>
        <v>#DIV/0!</v>
      </c>
      <c r="KE51" s="155">
        <f>SUM(KE52:KE57)</f>
        <v>0</v>
      </c>
      <c r="KF51" s="155">
        <f>SUM(KF52:KF57)</f>
        <v>0</v>
      </c>
      <c r="KG51" s="155" t="e">
        <f t="shared" ref="KG51:KG52" si="490">KF51/KE51*100</f>
        <v>#DIV/0!</v>
      </c>
      <c r="KH51" s="155">
        <f>SUM(KH52:KH57)</f>
        <v>0</v>
      </c>
      <c r="KI51" s="155">
        <f>SUM(KI52:KI57)</f>
        <v>0</v>
      </c>
      <c r="KJ51" s="155" t="e">
        <f t="shared" ref="KJ51:KJ52" si="491">KI51/KH51*100</f>
        <v>#DIV/0!</v>
      </c>
      <c r="KK51" s="155">
        <f>SUM(KK52:KK57)</f>
        <v>0</v>
      </c>
      <c r="KL51" s="155">
        <f>SUM(KL52:KL57)</f>
        <v>0</v>
      </c>
      <c r="KM51" s="155" t="e">
        <f t="shared" ref="KM51:KM52" si="492">KL51/KK51*100</f>
        <v>#DIV/0!</v>
      </c>
      <c r="KN51" s="155">
        <f>SUM(KN52:KN57)</f>
        <v>0</v>
      </c>
      <c r="KO51" s="155">
        <f>SUM(KO52:KO57)</f>
        <v>0</v>
      </c>
      <c r="KP51" s="155" t="e">
        <f t="shared" ref="KP51" si="493">KO51/KN51*100</f>
        <v>#DIV/0!</v>
      </c>
      <c r="KQ51" s="155">
        <f>SUM(KQ52:KQ57)</f>
        <v>0</v>
      </c>
      <c r="KR51" s="155">
        <f>SUM(KR52:KR57)</f>
        <v>0</v>
      </c>
      <c r="KS51" s="155" t="e">
        <f t="shared" ref="KS51" si="494">KR51/KQ51*100</f>
        <v>#DIV/0!</v>
      </c>
      <c r="KT51" s="155">
        <f>SUM(KT52:KT57)</f>
        <v>0</v>
      </c>
      <c r="KU51" s="155">
        <f>SUM(KU52:KU57)</f>
        <v>0</v>
      </c>
      <c r="KV51" s="155" t="e">
        <f t="shared" ref="KV51" si="495">KU51/KT51*100</f>
        <v>#DIV/0!</v>
      </c>
      <c r="KW51" s="155">
        <f>SUM(KW52:KW57)</f>
        <v>259.7</v>
      </c>
      <c r="KX51" s="155">
        <f>SUM(KX52:KX57)</f>
        <v>259.7</v>
      </c>
      <c r="KY51" s="155">
        <f t="shared" ref="KY51" si="496">KX51/KW51*100</f>
        <v>100</v>
      </c>
      <c r="KZ51" s="155">
        <f>SUM(KZ52:KZ57)</f>
        <v>0</v>
      </c>
      <c r="LA51" s="155">
        <f>SUM(LA52:LA57)</f>
        <v>0</v>
      </c>
      <c r="LB51" s="155" t="e">
        <f t="shared" ref="LB51" si="497">LA51/KZ51*100</f>
        <v>#DIV/0!</v>
      </c>
      <c r="LC51" s="155">
        <f>SUM(LC52:LC57)</f>
        <v>0</v>
      </c>
      <c r="LD51" s="155">
        <f>SUM(LD52:LD57)</f>
        <v>0</v>
      </c>
      <c r="LE51" s="155" t="e">
        <f t="shared" ref="LE51" si="498">LD51/LC51*100</f>
        <v>#DIV/0!</v>
      </c>
      <c r="LF51" s="155">
        <f>SUM(LF52:LF57)</f>
        <v>0</v>
      </c>
      <c r="LG51" s="155">
        <f>SUM(LG52:LG57)</f>
        <v>0</v>
      </c>
      <c r="LH51" s="155" t="e">
        <f t="shared" ref="LH51" si="499">LG51/LF51*100</f>
        <v>#DIV/0!</v>
      </c>
      <c r="LI51" s="155">
        <f>SUM(LI52:LI57)</f>
        <v>0</v>
      </c>
      <c r="LJ51" s="155">
        <f>SUM(LJ52:LJ57)</f>
        <v>0</v>
      </c>
      <c r="LK51" s="155" t="e">
        <f t="shared" ref="LK51" si="500">LJ51/LI51*100</f>
        <v>#DIV/0!</v>
      </c>
      <c r="LL51" s="155">
        <f>SUM(LL52:LL57)</f>
        <v>0</v>
      </c>
      <c r="LM51" s="155">
        <f>SUM(LM52:LM57)</f>
        <v>0</v>
      </c>
      <c r="LN51" s="155" t="e">
        <f t="shared" ref="LN51" si="501">LM51/LL51*100</f>
        <v>#DIV/0!</v>
      </c>
      <c r="LO51" s="155">
        <f>SUM(LO52:LO57)</f>
        <v>0</v>
      </c>
      <c r="LP51" s="155">
        <f>SUM(LP52:LP57)</f>
        <v>0</v>
      </c>
      <c r="LQ51" s="155">
        <f>SUM(LQ52:LQ57)</f>
        <v>0</v>
      </c>
      <c r="LR51" s="155"/>
      <c r="LS51" s="155">
        <f>SUM(LS52:LS57)</f>
        <v>0</v>
      </c>
      <c r="LT51" s="155">
        <f>SUM(LT52:LT57)</f>
        <v>0</v>
      </c>
      <c r="LU51" s="155"/>
      <c r="LV51" s="155">
        <f>SUM(LV52:LV57)</f>
        <v>0</v>
      </c>
      <c r="LW51" s="155">
        <f>SUM(LW52:LW57)</f>
        <v>0</v>
      </c>
      <c r="LX51" s="155"/>
      <c r="LY51" s="155">
        <f>SUM(LY52:LY57)</f>
        <v>0</v>
      </c>
      <c r="LZ51" s="155">
        <f>SUM(LZ52:LZ57)</f>
        <v>0</v>
      </c>
      <c r="MA51" s="155" t="e">
        <f t="shared" ref="MA51" si="502">LZ51/LY51*100</f>
        <v>#DIV/0!</v>
      </c>
      <c r="MB51" s="155">
        <f>SUM(MB52:MB57)</f>
        <v>0</v>
      </c>
      <c r="MC51" s="155">
        <f>SUM(MC52:MC57)</f>
        <v>0</v>
      </c>
      <c r="MD51" s="155" t="e">
        <f t="shared" ref="MD51" si="503">MC51/MB51*100</f>
        <v>#DIV/0!</v>
      </c>
      <c r="ME51" s="34">
        <f>SUM(ME52:ME57)</f>
        <v>0</v>
      </c>
      <c r="MF51" s="34">
        <f>SUM(MF52:MF57)</f>
        <v>0</v>
      </c>
      <c r="MG51" s="63" t="e">
        <f t="shared" ref="MG51" si="504">MF51/ME51*100</f>
        <v>#DIV/0!</v>
      </c>
      <c r="MH51" s="108"/>
      <c r="MI51" s="108"/>
      <c r="MK51" s="34"/>
      <c r="ML51" s="34"/>
      <c r="MM51" s="63"/>
      <c r="MN51" s="111"/>
      <c r="MO51" s="113"/>
      <c r="MP51" s="114"/>
      <c r="MQ51" s="113"/>
      <c r="MR51" s="115"/>
      <c r="MS51" s="40"/>
      <c r="MT51" s="35"/>
      <c r="MU51" s="40"/>
    </row>
    <row r="52" spans="1:360">
      <c r="A52" s="36" t="s">
        <v>74</v>
      </c>
      <c r="B52" s="110">
        <f t="shared" ref="B52:B57" si="505">I52+S52+V52+Y52+AI52+AS52+BC52+BM52+BW52+CF52+CO52+CY52+DI52+DS52+EC52+EP52+F52+EZ52+FJ52+FT52+GD52+GN52+GX52+HH52+HR52+IB52+IL52+IV52+JF52+JP52+EM52+JS52+JV52+JY52+KB52+KE52+KH52+KK52+KN52+KQ52+KT52+KW52+KZ52+LC52+LF52+LI52+LL52+LO52+LY52+MB52+ME52</f>
        <v>1351.3489999999999</v>
      </c>
      <c r="C52" s="110">
        <f t="shared" ref="C52:C57" si="506">K52+T52+W52+AA52+AK52+AU52+BE52+BO52+BX52+CG52+CQ52+DA52+DK52+DU52+EE52+ER52+G52+FB52+FL52+FV52+GF52+GP52+GZ52+HJ52+HT52+ID52+IN52+IX52+JH52+JQ52+EN52+JT52+JW52+JZ52+KC52+KF52+KI52+KL52+KO52+KR52+KU52+KX52+LA52+LD52+LG52+LJ52+LM52+LQ52+LZ52+MC52+MF52</f>
        <v>1351.3489999999999</v>
      </c>
      <c r="D52" s="110">
        <f t="shared" si="328"/>
        <v>100</v>
      </c>
      <c r="E52" s="110">
        <f t="shared" si="2"/>
        <v>5.6843418860808015E-14</v>
      </c>
      <c r="F52" s="110"/>
      <c r="G52" s="110"/>
      <c r="H52" s="110"/>
      <c r="I52" s="110"/>
      <c r="J52" s="110">
        <f t="shared" ref="J52:K57" si="507">M52+P52</f>
        <v>0</v>
      </c>
      <c r="K52" s="110">
        <f t="shared" si="507"/>
        <v>0</v>
      </c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>
        <f t="shared" ref="Z52:AA57" si="508">AC52+AF52</f>
        <v>0</v>
      </c>
      <c r="AA52" s="110">
        <f t="shared" si="508"/>
        <v>0</v>
      </c>
      <c r="AB52" s="110"/>
      <c r="AC52" s="110"/>
      <c r="AD52" s="110"/>
      <c r="AE52" s="110"/>
      <c r="AF52" s="110"/>
      <c r="AG52" s="110"/>
      <c r="AH52" s="110"/>
      <c r="AI52" s="110"/>
      <c r="AJ52" s="110">
        <f t="shared" ref="AJ52:AK57" si="509">AM52+AP52</f>
        <v>0</v>
      </c>
      <c r="AK52" s="110">
        <f t="shared" si="509"/>
        <v>0</v>
      </c>
      <c r="AL52" s="110"/>
      <c r="AM52" s="110"/>
      <c r="AN52" s="110"/>
      <c r="AO52" s="110"/>
      <c r="AP52" s="110"/>
      <c r="AQ52" s="110"/>
      <c r="AR52" s="110"/>
      <c r="AS52" s="110"/>
      <c r="AT52" s="110">
        <f t="shared" ref="AT52:AU52" si="510">AW52+AZ52</f>
        <v>0</v>
      </c>
      <c r="AU52" s="110">
        <f t="shared" si="510"/>
        <v>0</v>
      </c>
      <c r="AV52" s="110"/>
      <c r="AW52" s="110"/>
      <c r="AX52" s="110"/>
      <c r="AY52" s="110"/>
      <c r="AZ52" s="110"/>
      <c r="BA52" s="110"/>
      <c r="BB52" s="110"/>
      <c r="BC52" s="110"/>
      <c r="BD52" s="110">
        <f t="shared" ref="BD52:BE57" si="511">BG52+BJ52</f>
        <v>0</v>
      </c>
      <c r="BE52" s="110">
        <f t="shared" si="511"/>
        <v>0</v>
      </c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>
        <f>BZ52+CC52</f>
        <v>0</v>
      </c>
      <c r="BX52" s="110">
        <f>CA52+CD52</f>
        <v>0</v>
      </c>
      <c r="BY52" s="110" t="e">
        <f>BX52/BW52*100</f>
        <v>#DIV/0!</v>
      </c>
      <c r="BZ52" s="110"/>
      <c r="CA52" s="110"/>
      <c r="CB52" s="110" t="e">
        <f>CA52/BZ52*100</f>
        <v>#DIV/0!</v>
      </c>
      <c r="CC52" s="110"/>
      <c r="CD52" s="110"/>
      <c r="CE52" s="110"/>
      <c r="CF52" s="110">
        <f t="shared" ref="CF52:CG57" si="512">CI52+CL52</f>
        <v>0</v>
      </c>
      <c r="CG52" s="110">
        <f t="shared" si="512"/>
        <v>0</v>
      </c>
      <c r="CH52" s="110"/>
      <c r="CI52" s="110"/>
      <c r="CJ52" s="110"/>
      <c r="CK52" s="110"/>
      <c r="CL52" s="110"/>
      <c r="CM52" s="110"/>
      <c r="CN52" s="110"/>
      <c r="CO52" s="110"/>
      <c r="CP52" s="110">
        <f t="shared" ref="CP52:CQ57" si="513">CS52+CV52</f>
        <v>0</v>
      </c>
      <c r="CQ52" s="110">
        <f t="shared" si="513"/>
        <v>0</v>
      </c>
      <c r="CR52" s="110"/>
      <c r="CS52" s="110"/>
      <c r="CT52" s="110"/>
      <c r="CU52" s="110"/>
      <c r="CV52" s="110"/>
      <c r="CW52" s="110"/>
      <c r="CX52" s="110"/>
      <c r="CY52" s="110"/>
      <c r="CZ52" s="110">
        <f t="shared" ref="CZ52:DA57" si="514">DC52+DF52</f>
        <v>0</v>
      </c>
      <c r="DA52" s="110">
        <f t="shared" si="514"/>
        <v>0</v>
      </c>
      <c r="DB52" s="110"/>
      <c r="DC52" s="110"/>
      <c r="DD52" s="110"/>
      <c r="DE52" s="110"/>
      <c r="DF52" s="110"/>
      <c r="DG52" s="110"/>
      <c r="DH52" s="110"/>
      <c r="DI52" s="110"/>
      <c r="DJ52" s="110">
        <f t="shared" ref="DJ52:DK57" si="515">DM52+DP52</f>
        <v>0</v>
      </c>
      <c r="DK52" s="110">
        <f t="shared" si="515"/>
        <v>0</v>
      </c>
      <c r="DL52" s="110"/>
      <c r="DM52" s="110"/>
      <c r="DN52" s="110"/>
      <c r="DO52" s="110"/>
      <c r="DP52" s="110"/>
      <c r="DQ52" s="110"/>
      <c r="DR52" s="110"/>
      <c r="DS52" s="110"/>
      <c r="DT52" s="110">
        <f t="shared" ref="DT52:DU57" si="516">DW52+DZ52</f>
        <v>0</v>
      </c>
      <c r="DU52" s="110">
        <f t="shared" si="516"/>
        <v>0</v>
      </c>
      <c r="DV52" s="110"/>
      <c r="DW52" s="110"/>
      <c r="DX52" s="110"/>
      <c r="DY52" s="110"/>
      <c r="DZ52" s="110"/>
      <c r="EA52" s="110"/>
      <c r="EB52" s="110"/>
      <c r="EC52" s="110"/>
      <c r="ED52" s="110">
        <f t="shared" ref="ED52:EE57" si="517">EG52+EJ52</f>
        <v>0</v>
      </c>
      <c r="EE52" s="110">
        <f t="shared" si="517"/>
        <v>0</v>
      </c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>
        <v>1128</v>
      </c>
      <c r="EQ52" s="110">
        <f t="shared" ref="EQ52:ER57" si="518">ET52+EW52</f>
        <v>1128</v>
      </c>
      <c r="ER52" s="110">
        <f t="shared" si="518"/>
        <v>1128</v>
      </c>
      <c r="ES52" s="110"/>
      <c r="ET52" s="110">
        <v>1128</v>
      </c>
      <c r="EU52" s="110">
        <v>1128</v>
      </c>
      <c r="EV52" s="110">
        <f>EU52/ET52*100</f>
        <v>100</v>
      </c>
      <c r="EW52" s="110"/>
      <c r="EX52" s="110"/>
      <c r="EY52" s="110"/>
      <c r="EZ52" s="110"/>
      <c r="FA52" s="110">
        <f t="shared" ref="FA52:FB57" si="519">FD52+FG52</f>
        <v>0</v>
      </c>
      <c r="FB52" s="110">
        <f t="shared" si="519"/>
        <v>0</v>
      </c>
      <c r="FC52" s="110"/>
      <c r="FD52" s="110"/>
      <c r="FE52" s="110"/>
      <c r="FF52" s="110"/>
      <c r="FG52" s="110"/>
      <c r="FH52" s="110"/>
      <c r="FI52" s="110"/>
      <c r="FJ52" s="156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>
        <f t="shared" ref="FU52:FV57" si="520">FX52+GA52</f>
        <v>0</v>
      </c>
      <c r="FV52" s="110">
        <f t="shared" si="520"/>
        <v>0</v>
      </c>
      <c r="FW52" s="110"/>
      <c r="FX52" s="110"/>
      <c r="FY52" s="110"/>
      <c r="FZ52" s="110"/>
      <c r="GA52" s="110"/>
      <c r="GB52" s="110"/>
      <c r="GC52" s="110"/>
      <c r="GD52" s="110"/>
      <c r="GE52" s="110">
        <f t="shared" ref="GE52:GF57" si="521">GH52+GK52</f>
        <v>0</v>
      </c>
      <c r="GF52" s="110">
        <f t="shared" si="521"/>
        <v>0</v>
      </c>
      <c r="GG52" s="110"/>
      <c r="GH52" s="110"/>
      <c r="GI52" s="110"/>
      <c r="GJ52" s="110"/>
      <c r="GK52" s="110"/>
      <c r="GL52" s="110"/>
      <c r="GM52" s="110"/>
      <c r="GN52" s="110"/>
      <c r="GO52" s="110">
        <f t="shared" ref="GO52:GP57" si="522">GR52+GU52</f>
        <v>0</v>
      </c>
      <c r="GP52" s="110">
        <f t="shared" si="522"/>
        <v>0</v>
      </c>
      <c r="GQ52" s="110"/>
      <c r="GR52" s="110"/>
      <c r="GS52" s="110"/>
      <c r="GT52" s="110"/>
      <c r="GU52" s="110"/>
      <c r="GV52" s="110"/>
      <c r="GW52" s="110"/>
      <c r="GX52" s="110"/>
      <c r="GY52" s="110">
        <f t="shared" ref="GY52:GZ57" si="523">HB52+HE52</f>
        <v>0</v>
      </c>
      <c r="GZ52" s="110">
        <f t="shared" si="523"/>
        <v>0</v>
      </c>
      <c r="HA52" s="110"/>
      <c r="HB52" s="110"/>
      <c r="HC52" s="110"/>
      <c r="HD52" s="110"/>
      <c r="HE52" s="110"/>
      <c r="HF52" s="110"/>
      <c r="HG52" s="110"/>
      <c r="HH52" s="110"/>
      <c r="HI52" s="110">
        <f t="shared" ref="HI52:HJ57" si="524">HL52+HO52</f>
        <v>0</v>
      </c>
      <c r="HJ52" s="110">
        <f t="shared" si="524"/>
        <v>0</v>
      </c>
      <c r="HK52" s="110"/>
      <c r="HL52" s="110"/>
      <c r="HM52" s="110"/>
      <c r="HN52" s="110"/>
      <c r="HO52" s="110"/>
      <c r="HP52" s="110"/>
      <c r="HQ52" s="110"/>
      <c r="HR52" s="110"/>
      <c r="HS52" s="110">
        <f t="shared" ref="HS52:HT57" si="525">HV52+HY52</f>
        <v>0</v>
      </c>
      <c r="HT52" s="110">
        <f t="shared" si="525"/>
        <v>0</v>
      </c>
      <c r="HU52" s="110"/>
      <c r="HV52" s="110"/>
      <c r="HW52" s="110"/>
      <c r="HX52" s="110"/>
      <c r="HY52" s="110"/>
      <c r="HZ52" s="110"/>
      <c r="IA52" s="110"/>
      <c r="IB52" s="110"/>
      <c r="IC52" s="110">
        <f t="shared" ref="IC52:ID52" si="526">IF52+II52</f>
        <v>0</v>
      </c>
      <c r="ID52" s="110">
        <f t="shared" si="526"/>
        <v>0</v>
      </c>
      <c r="IE52" s="110"/>
      <c r="IF52" s="110"/>
      <c r="IG52" s="110"/>
      <c r="IH52" s="110"/>
      <c r="II52" s="110"/>
      <c r="IJ52" s="110"/>
      <c r="IK52" s="110"/>
      <c r="IL52" s="110"/>
      <c r="IM52" s="110">
        <f t="shared" ref="IM52:IN52" si="527">IP52+IS52</f>
        <v>0</v>
      </c>
      <c r="IN52" s="110">
        <f t="shared" si="527"/>
        <v>0</v>
      </c>
      <c r="IO52" s="110"/>
      <c r="IP52" s="110"/>
      <c r="IQ52" s="110"/>
      <c r="IR52" s="110"/>
      <c r="IS52" s="110"/>
      <c r="IT52" s="110"/>
      <c r="IU52" s="110"/>
      <c r="IV52" s="110"/>
      <c r="IW52" s="110">
        <f t="shared" ref="IW52:IX52" si="528">IZ52+JC52</f>
        <v>0</v>
      </c>
      <c r="IX52" s="110">
        <f t="shared" si="528"/>
        <v>0</v>
      </c>
      <c r="IY52" s="110"/>
      <c r="IZ52" s="110"/>
      <c r="JA52" s="110"/>
      <c r="JB52" s="110"/>
      <c r="JC52" s="110"/>
      <c r="JD52" s="110"/>
      <c r="JE52" s="110"/>
      <c r="JF52" s="110"/>
      <c r="JG52" s="110">
        <f t="shared" ref="JG52:JH52" si="529">JJ52+JM52</f>
        <v>0</v>
      </c>
      <c r="JH52" s="110">
        <f t="shared" si="529"/>
        <v>0</v>
      </c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v>223.34899999999999</v>
      </c>
      <c r="JW52" s="110">
        <v>223.34899999999999</v>
      </c>
      <c r="JX52" s="110">
        <f t="shared" si="487"/>
        <v>100</v>
      </c>
      <c r="JY52" s="110"/>
      <c r="JZ52" s="110"/>
      <c r="KA52" s="110" t="e">
        <f t="shared" si="488"/>
        <v>#DIV/0!</v>
      </c>
      <c r="KB52" s="110"/>
      <c r="KC52" s="110"/>
      <c r="KD52" s="110" t="e">
        <f t="shared" si="489"/>
        <v>#DIV/0!</v>
      </c>
      <c r="KE52" s="110"/>
      <c r="KF52" s="110"/>
      <c r="KG52" s="110" t="e">
        <f t="shared" si="490"/>
        <v>#DIV/0!</v>
      </c>
      <c r="KH52" s="110"/>
      <c r="KI52" s="110"/>
      <c r="KJ52" s="110" t="e">
        <f t="shared" si="491"/>
        <v>#DIV/0!</v>
      </c>
      <c r="KK52" s="110"/>
      <c r="KL52" s="110"/>
      <c r="KM52" s="110" t="e">
        <f t="shared" si="492"/>
        <v>#DIV/0!</v>
      </c>
      <c r="KN52" s="110"/>
      <c r="KO52" s="110"/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/>
      <c r="LI52" s="110"/>
      <c r="LJ52" s="110"/>
      <c r="LK52" s="110"/>
      <c r="LL52" s="110"/>
      <c r="LM52" s="110"/>
      <c r="LN52" s="110"/>
      <c r="LO52" s="110"/>
      <c r="LP52" s="110">
        <f t="shared" ref="LP52:LQ52" si="530">LS52+LV52</f>
        <v>0</v>
      </c>
      <c r="LQ52" s="110">
        <f t="shared" si="530"/>
        <v>0</v>
      </c>
      <c r="LR52" s="110"/>
      <c r="LS52" s="110"/>
      <c r="LT52" s="110"/>
      <c r="LU52" s="110"/>
      <c r="LV52" s="110"/>
      <c r="LW52" s="110"/>
      <c r="LX52" s="110"/>
      <c r="LY52" s="110"/>
      <c r="LZ52" s="110"/>
      <c r="MA52" s="110"/>
      <c r="MB52" s="110"/>
      <c r="MC52" s="110"/>
      <c r="MD52" s="110"/>
      <c r="ME52" s="110"/>
      <c r="MF52" s="4"/>
      <c r="MG52" s="5"/>
      <c r="MH52" s="37"/>
      <c r="MI52" s="37"/>
      <c r="MJ52" s="38"/>
      <c r="MK52" s="4"/>
      <c r="ML52" s="4"/>
      <c r="MM52" s="5"/>
      <c r="MN52" s="112"/>
      <c r="MO52" s="113"/>
      <c r="MP52" s="114"/>
      <c r="MQ52" s="113"/>
      <c r="MR52" s="115"/>
      <c r="MS52" s="40"/>
      <c r="MT52" s="40"/>
      <c r="MU52" s="40"/>
      <c r="MV52" s="10"/>
    </row>
    <row r="53" spans="1:360" ht="18.75" customHeight="1">
      <c r="A53" s="36" t="s">
        <v>78</v>
      </c>
      <c r="B53" s="110">
        <f t="shared" si="505"/>
        <v>491.49453999999997</v>
      </c>
      <c r="C53" s="110">
        <f t="shared" si="506"/>
        <v>491.49453999999997</v>
      </c>
      <c r="D53" s="110">
        <f t="shared" si="328"/>
        <v>100</v>
      </c>
      <c r="E53" s="110">
        <f t="shared" si="2"/>
        <v>0</v>
      </c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>
        <f t="shared" ref="BW53:BX57" si="531">BZ53+CC53</f>
        <v>491.49453999999997</v>
      </c>
      <c r="BX53" s="110">
        <f t="shared" si="531"/>
        <v>491.49453999999997</v>
      </c>
      <c r="BY53" s="110"/>
      <c r="BZ53" s="110">
        <v>491.49453999999997</v>
      </c>
      <c r="CA53" s="110">
        <v>491.49453999999997</v>
      </c>
      <c r="CB53" s="110">
        <f>CA53/BZ53*100</f>
        <v>100</v>
      </c>
      <c r="CC53" s="110"/>
      <c r="CD53" s="110"/>
      <c r="CE53" s="110"/>
      <c r="CF53" s="110">
        <f t="shared" si="512"/>
        <v>0</v>
      </c>
      <c r="CG53" s="110">
        <f t="shared" si="512"/>
        <v>0</v>
      </c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56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  <c r="IV53" s="110"/>
      <c r="IW53" s="110"/>
      <c r="IX53" s="110"/>
      <c r="IY53" s="110"/>
      <c r="IZ53" s="110"/>
      <c r="JA53" s="110"/>
      <c r="JB53" s="110"/>
      <c r="JC53" s="110"/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/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/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/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/>
      <c r="MB53" s="110"/>
      <c r="MC53" s="110"/>
      <c r="MD53" s="110"/>
      <c r="ME53" s="4"/>
      <c r="MF53" s="4"/>
      <c r="MG53" s="5"/>
      <c r="MH53" s="37"/>
      <c r="MI53" s="37"/>
      <c r="MJ53" s="38"/>
      <c r="MK53" s="4"/>
      <c r="ML53" s="4"/>
      <c r="MM53" s="5"/>
      <c r="MN53" s="112"/>
      <c r="MO53" s="113"/>
      <c r="MP53" s="114"/>
      <c r="MQ53" s="113"/>
      <c r="MR53" s="115"/>
      <c r="MS53" s="40"/>
      <c r="MT53" s="40"/>
      <c r="MU53" s="40"/>
      <c r="MV53" s="10"/>
    </row>
    <row r="54" spans="1:360">
      <c r="A54" s="36" t="s">
        <v>79</v>
      </c>
      <c r="B54" s="110">
        <f t="shared" si="505"/>
        <v>323.78899999999999</v>
      </c>
      <c r="C54" s="110">
        <f t="shared" si="506"/>
        <v>323.78899999999999</v>
      </c>
      <c r="D54" s="110">
        <f t="shared" si="328"/>
        <v>100</v>
      </c>
      <c r="E54" s="110">
        <f t="shared" si="2"/>
        <v>0</v>
      </c>
      <c r="F54" s="110"/>
      <c r="G54" s="110"/>
      <c r="H54" s="110"/>
      <c r="I54" s="110"/>
      <c r="J54" s="110">
        <f t="shared" si="507"/>
        <v>0</v>
      </c>
      <c r="K54" s="110">
        <f t="shared" si="507"/>
        <v>0</v>
      </c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>
        <f t="shared" si="508"/>
        <v>0</v>
      </c>
      <c r="AA54" s="110">
        <f t="shared" si="508"/>
        <v>0</v>
      </c>
      <c r="AB54" s="110"/>
      <c r="AC54" s="110"/>
      <c r="AD54" s="110"/>
      <c r="AE54" s="110"/>
      <c r="AF54" s="110"/>
      <c r="AG54" s="110"/>
      <c r="AH54" s="110"/>
      <c r="AI54" s="110"/>
      <c r="AJ54" s="110">
        <f t="shared" si="509"/>
        <v>0</v>
      </c>
      <c r="AK54" s="110">
        <f t="shared" si="509"/>
        <v>0</v>
      </c>
      <c r="AL54" s="110"/>
      <c r="AM54" s="110"/>
      <c r="AN54" s="110"/>
      <c r="AO54" s="110"/>
      <c r="AP54" s="110"/>
      <c r="AQ54" s="110"/>
      <c r="AR54" s="110"/>
      <c r="AS54" s="110"/>
      <c r="AT54" s="110">
        <f t="shared" ref="AT54:AU57" si="532">AW54+AZ54</f>
        <v>0</v>
      </c>
      <c r="AU54" s="110">
        <f t="shared" si="532"/>
        <v>0</v>
      </c>
      <c r="AV54" s="110"/>
      <c r="AW54" s="110"/>
      <c r="AX54" s="110"/>
      <c r="AY54" s="110"/>
      <c r="AZ54" s="110"/>
      <c r="BA54" s="110"/>
      <c r="BB54" s="110"/>
      <c r="BC54" s="110"/>
      <c r="BD54" s="110">
        <f t="shared" si="511"/>
        <v>0</v>
      </c>
      <c r="BE54" s="110">
        <f t="shared" si="511"/>
        <v>0</v>
      </c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>
        <f t="shared" si="531"/>
        <v>0</v>
      </c>
      <c r="BX54" s="110">
        <f t="shared" si="531"/>
        <v>0</v>
      </c>
      <c r="BY54" s="110"/>
      <c r="BZ54" s="110"/>
      <c r="CA54" s="110"/>
      <c r="CB54" s="110"/>
      <c r="CC54" s="110"/>
      <c r="CD54" s="110"/>
      <c r="CE54" s="110"/>
      <c r="CF54" s="110">
        <f t="shared" si="512"/>
        <v>0</v>
      </c>
      <c r="CG54" s="110">
        <f t="shared" si="512"/>
        <v>0</v>
      </c>
      <c r="CH54" s="110"/>
      <c r="CI54" s="110"/>
      <c r="CJ54" s="110"/>
      <c r="CK54" s="110"/>
      <c r="CL54" s="110"/>
      <c r="CM54" s="110"/>
      <c r="CN54" s="110"/>
      <c r="CO54" s="110"/>
      <c r="CP54" s="110">
        <f t="shared" si="513"/>
        <v>0</v>
      </c>
      <c r="CQ54" s="110">
        <f t="shared" si="513"/>
        <v>0</v>
      </c>
      <c r="CR54" s="110"/>
      <c r="CS54" s="110"/>
      <c r="CT54" s="110"/>
      <c r="CU54" s="110"/>
      <c r="CV54" s="110"/>
      <c r="CW54" s="110"/>
      <c r="CX54" s="110"/>
      <c r="CY54" s="110"/>
      <c r="CZ54" s="110">
        <f t="shared" si="514"/>
        <v>0</v>
      </c>
      <c r="DA54" s="110">
        <f t="shared" si="514"/>
        <v>0</v>
      </c>
      <c r="DB54" s="110"/>
      <c r="DC54" s="110"/>
      <c r="DD54" s="110"/>
      <c r="DE54" s="110"/>
      <c r="DF54" s="110"/>
      <c r="DG54" s="110"/>
      <c r="DH54" s="110"/>
      <c r="DI54" s="110"/>
      <c r="DJ54" s="110">
        <f t="shared" si="515"/>
        <v>0</v>
      </c>
      <c r="DK54" s="110">
        <f t="shared" si="515"/>
        <v>0</v>
      </c>
      <c r="DL54" s="110"/>
      <c r="DM54" s="110"/>
      <c r="DN54" s="110"/>
      <c r="DO54" s="110"/>
      <c r="DP54" s="110"/>
      <c r="DQ54" s="110"/>
      <c r="DR54" s="110"/>
      <c r="DS54" s="110"/>
      <c r="DT54" s="110">
        <f t="shared" si="516"/>
        <v>0</v>
      </c>
      <c r="DU54" s="110">
        <f t="shared" si="516"/>
        <v>0</v>
      </c>
      <c r="DV54" s="110"/>
      <c r="DW54" s="110"/>
      <c r="DX54" s="110"/>
      <c r="DY54" s="110"/>
      <c r="DZ54" s="110"/>
      <c r="EA54" s="110"/>
      <c r="EB54" s="110"/>
      <c r="EC54" s="110"/>
      <c r="ED54" s="110">
        <f t="shared" si="517"/>
        <v>0</v>
      </c>
      <c r="EE54" s="110">
        <f t="shared" si="517"/>
        <v>0</v>
      </c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>
        <f t="shared" si="518"/>
        <v>0</v>
      </c>
      <c r="ER54" s="110">
        <f t="shared" si="518"/>
        <v>0</v>
      </c>
      <c r="ES54" s="110"/>
      <c r="ET54" s="110"/>
      <c r="EU54" s="110"/>
      <c r="EV54" s="110"/>
      <c r="EW54" s="110"/>
      <c r="EX54" s="110"/>
      <c r="EY54" s="110"/>
      <c r="EZ54" s="110"/>
      <c r="FA54" s="110">
        <f t="shared" si="519"/>
        <v>0</v>
      </c>
      <c r="FB54" s="110">
        <f t="shared" si="519"/>
        <v>0</v>
      </c>
      <c r="FC54" s="110"/>
      <c r="FD54" s="110"/>
      <c r="FE54" s="110"/>
      <c r="FF54" s="110"/>
      <c r="FG54" s="110"/>
      <c r="FH54" s="110"/>
      <c r="FI54" s="110"/>
      <c r="FJ54" s="156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>
        <f t="shared" si="520"/>
        <v>0</v>
      </c>
      <c r="FV54" s="110">
        <f t="shared" si="520"/>
        <v>0</v>
      </c>
      <c r="FW54" s="110"/>
      <c r="FX54" s="110"/>
      <c r="FY54" s="110"/>
      <c r="FZ54" s="110"/>
      <c r="GA54" s="110"/>
      <c r="GB54" s="110"/>
      <c r="GC54" s="110"/>
      <c r="GD54" s="110"/>
      <c r="GE54" s="110">
        <f t="shared" si="521"/>
        <v>0</v>
      </c>
      <c r="GF54" s="110">
        <f t="shared" si="521"/>
        <v>0</v>
      </c>
      <c r="GG54" s="110"/>
      <c r="GH54" s="110"/>
      <c r="GI54" s="110"/>
      <c r="GJ54" s="110"/>
      <c r="GK54" s="110"/>
      <c r="GL54" s="110"/>
      <c r="GM54" s="110"/>
      <c r="GN54" s="110"/>
      <c r="GO54" s="110">
        <f t="shared" si="522"/>
        <v>0</v>
      </c>
      <c r="GP54" s="110">
        <f t="shared" si="522"/>
        <v>0</v>
      </c>
      <c r="GQ54" s="110"/>
      <c r="GR54" s="110"/>
      <c r="GS54" s="110"/>
      <c r="GT54" s="110"/>
      <c r="GU54" s="110"/>
      <c r="GV54" s="110"/>
      <c r="GW54" s="110"/>
      <c r="GX54" s="110"/>
      <c r="GY54" s="110">
        <f t="shared" si="523"/>
        <v>0</v>
      </c>
      <c r="GZ54" s="110">
        <f t="shared" si="523"/>
        <v>0</v>
      </c>
      <c r="HA54" s="110"/>
      <c r="HB54" s="110"/>
      <c r="HC54" s="110"/>
      <c r="HD54" s="110"/>
      <c r="HE54" s="110"/>
      <c r="HF54" s="110"/>
      <c r="HG54" s="110"/>
      <c r="HH54" s="110"/>
      <c r="HI54" s="110">
        <f t="shared" si="524"/>
        <v>0</v>
      </c>
      <c r="HJ54" s="110">
        <f t="shared" si="524"/>
        <v>0</v>
      </c>
      <c r="HK54" s="110"/>
      <c r="HL54" s="110"/>
      <c r="HM54" s="110"/>
      <c r="HN54" s="110"/>
      <c r="HO54" s="110"/>
      <c r="HP54" s="110"/>
      <c r="HQ54" s="110"/>
      <c r="HR54" s="110"/>
      <c r="HS54" s="110">
        <f t="shared" si="525"/>
        <v>0</v>
      </c>
      <c r="HT54" s="110">
        <f t="shared" si="525"/>
        <v>0</v>
      </c>
      <c r="HU54" s="110"/>
      <c r="HV54" s="110"/>
      <c r="HW54" s="110"/>
      <c r="HX54" s="110"/>
      <c r="HY54" s="110"/>
      <c r="HZ54" s="110"/>
      <c r="IA54" s="110"/>
      <c r="IB54" s="110"/>
      <c r="IC54" s="110">
        <f t="shared" ref="IC54:ID57" si="533">IF54+II54</f>
        <v>0</v>
      </c>
      <c r="ID54" s="110">
        <f t="shared" si="533"/>
        <v>0</v>
      </c>
      <c r="IE54" s="110"/>
      <c r="IF54" s="110"/>
      <c r="IG54" s="110"/>
      <c r="IH54" s="110"/>
      <c r="II54" s="110"/>
      <c r="IJ54" s="110"/>
      <c r="IK54" s="110"/>
      <c r="IL54" s="110"/>
      <c r="IM54" s="110">
        <f t="shared" ref="IM54:IN57" si="534">IP54+IS54</f>
        <v>0</v>
      </c>
      <c r="IN54" s="110">
        <f t="shared" si="534"/>
        <v>0</v>
      </c>
      <c r="IO54" s="110"/>
      <c r="IP54" s="110"/>
      <c r="IQ54" s="110"/>
      <c r="IR54" s="110"/>
      <c r="IS54" s="110"/>
      <c r="IT54" s="110"/>
      <c r="IU54" s="110"/>
      <c r="IV54" s="110"/>
      <c r="IW54" s="110">
        <f t="shared" ref="IW54:IX57" si="535">IZ54+JC54</f>
        <v>0</v>
      </c>
      <c r="IX54" s="110">
        <f t="shared" si="535"/>
        <v>0</v>
      </c>
      <c r="IY54" s="110"/>
      <c r="IZ54" s="110"/>
      <c r="JA54" s="110"/>
      <c r="JB54" s="110"/>
      <c r="JC54" s="110"/>
      <c r="JD54" s="110"/>
      <c r="JE54" s="110"/>
      <c r="JF54" s="110"/>
      <c r="JG54" s="110">
        <f t="shared" ref="JG54:JH57" si="536">JJ54+JM54</f>
        <v>0</v>
      </c>
      <c r="JH54" s="110">
        <f t="shared" si="536"/>
        <v>0</v>
      </c>
      <c r="JI54" s="110"/>
      <c r="JJ54" s="110"/>
      <c r="JK54" s="110"/>
      <c r="JL54" s="110"/>
      <c r="JM54" s="110"/>
      <c r="JN54" s="110"/>
      <c r="JO54" s="110"/>
      <c r="JP54" s="110"/>
      <c r="JQ54" s="110"/>
      <c r="JR54" s="110"/>
      <c r="JS54" s="110"/>
      <c r="JT54" s="110"/>
      <c r="JU54" s="110"/>
      <c r="JV54" s="110">
        <v>193.93899999999999</v>
      </c>
      <c r="JW54" s="110">
        <v>193.93899999999999</v>
      </c>
      <c r="JX54" s="110"/>
      <c r="JY54" s="110"/>
      <c r="JZ54" s="110"/>
      <c r="KA54" s="110"/>
      <c r="KB54" s="110"/>
      <c r="KC54" s="110"/>
      <c r="KD54" s="110"/>
      <c r="KE54" s="110"/>
      <c r="KF54" s="110"/>
      <c r="KG54" s="110"/>
      <c r="KH54" s="110"/>
      <c r="KI54" s="110"/>
      <c r="KJ54" s="110"/>
      <c r="KK54" s="110"/>
      <c r="KL54" s="110"/>
      <c r="KM54" s="110"/>
      <c r="KN54" s="110"/>
      <c r="KO54" s="110"/>
      <c r="KP54" s="110"/>
      <c r="KQ54" s="110"/>
      <c r="KR54" s="110"/>
      <c r="KS54" s="110"/>
      <c r="KT54" s="110"/>
      <c r="KU54" s="110"/>
      <c r="KV54" s="110"/>
      <c r="KW54" s="110">
        <v>129.85</v>
      </c>
      <c r="KX54" s="110">
        <v>129.85</v>
      </c>
      <c r="KY54" s="110">
        <v>0</v>
      </c>
      <c r="KZ54" s="110"/>
      <c r="LA54" s="110"/>
      <c r="LB54" s="110"/>
      <c r="LC54" s="110"/>
      <c r="LD54" s="110"/>
      <c r="LE54" s="110"/>
      <c r="LF54" s="110"/>
      <c r="LG54" s="110"/>
      <c r="LH54" s="110"/>
      <c r="LI54" s="110"/>
      <c r="LJ54" s="110"/>
      <c r="LK54" s="110"/>
      <c r="LL54" s="110"/>
      <c r="LM54" s="110"/>
      <c r="LN54" s="110"/>
      <c r="LO54" s="110"/>
      <c r="LP54" s="110">
        <f t="shared" ref="LP54:LQ57" si="537">LS54+LV54</f>
        <v>0</v>
      </c>
      <c r="LQ54" s="110">
        <f t="shared" si="537"/>
        <v>0</v>
      </c>
      <c r="LR54" s="110"/>
      <c r="LS54" s="110"/>
      <c r="LT54" s="110"/>
      <c r="LU54" s="110"/>
      <c r="LV54" s="110"/>
      <c r="LW54" s="110"/>
      <c r="LX54" s="110"/>
      <c r="LY54" s="110"/>
      <c r="LZ54" s="110"/>
      <c r="MA54" s="110"/>
      <c r="MB54" s="110"/>
      <c r="MC54" s="110"/>
      <c r="MD54" s="110"/>
      <c r="ME54" s="110"/>
      <c r="MF54" s="4"/>
      <c r="MG54" s="5"/>
      <c r="MH54" s="37"/>
      <c r="MI54" s="37"/>
      <c r="MJ54" s="38"/>
      <c r="MK54" s="4"/>
      <c r="ML54" s="4"/>
      <c r="MM54" s="5"/>
      <c r="MN54" s="112"/>
      <c r="MO54" s="113"/>
      <c r="MP54" s="114"/>
      <c r="MQ54" s="113"/>
      <c r="MR54" s="115"/>
      <c r="MS54" s="40"/>
      <c r="MT54" s="40"/>
      <c r="MU54" s="40"/>
      <c r="MV54" s="10"/>
    </row>
    <row r="55" spans="1:360">
      <c r="A55" s="36" t="s">
        <v>17</v>
      </c>
      <c r="B55" s="110">
        <f t="shared" si="505"/>
        <v>23291.112479999996</v>
      </c>
      <c r="C55" s="110">
        <f t="shared" si="506"/>
        <v>23291.112479999996</v>
      </c>
      <c r="D55" s="110">
        <f t="shared" si="328"/>
        <v>100</v>
      </c>
      <c r="E55" s="110">
        <f t="shared" si="2"/>
        <v>1.3926637620897964E-12</v>
      </c>
      <c r="F55" s="110"/>
      <c r="G55" s="110"/>
      <c r="H55" s="110"/>
      <c r="I55" s="110"/>
      <c r="J55" s="110">
        <f t="shared" si="507"/>
        <v>0</v>
      </c>
      <c r="K55" s="110">
        <f t="shared" si="507"/>
        <v>0</v>
      </c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>
        <f t="shared" si="508"/>
        <v>0</v>
      </c>
      <c r="AA55" s="110">
        <f t="shared" si="508"/>
        <v>0</v>
      </c>
      <c r="AB55" s="110"/>
      <c r="AC55" s="110"/>
      <c r="AD55" s="110"/>
      <c r="AE55" s="110"/>
      <c r="AF55" s="110"/>
      <c r="AG55" s="110"/>
      <c r="AH55" s="110"/>
      <c r="AI55" s="110"/>
      <c r="AJ55" s="110">
        <f t="shared" si="509"/>
        <v>0</v>
      </c>
      <c r="AK55" s="110">
        <f t="shared" si="509"/>
        <v>0</v>
      </c>
      <c r="AL55" s="110"/>
      <c r="AM55" s="110"/>
      <c r="AN55" s="110"/>
      <c r="AO55" s="110"/>
      <c r="AP55" s="110"/>
      <c r="AQ55" s="110"/>
      <c r="AR55" s="110"/>
      <c r="AS55" s="110"/>
      <c r="AT55" s="110">
        <f t="shared" si="532"/>
        <v>0</v>
      </c>
      <c r="AU55" s="110">
        <f t="shared" si="532"/>
        <v>0</v>
      </c>
      <c r="AV55" s="110"/>
      <c r="AW55" s="110"/>
      <c r="AX55" s="110"/>
      <c r="AY55" s="110"/>
      <c r="AZ55" s="110"/>
      <c r="BA55" s="110"/>
      <c r="BB55" s="110"/>
      <c r="BC55" s="110"/>
      <c r="BD55" s="110">
        <f t="shared" si="511"/>
        <v>0</v>
      </c>
      <c r="BE55" s="110">
        <f t="shared" si="511"/>
        <v>0</v>
      </c>
      <c r="BF55" s="110"/>
      <c r="BG55" s="110"/>
      <c r="BH55" s="110"/>
      <c r="BI55" s="110"/>
      <c r="BJ55" s="110"/>
      <c r="BK55" s="110"/>
      <c r="BL55" s="110"/>
      <c r="BM55" s="110">
        <v>1410.0995800000001</v>
      </c>
      <c r="BN55" s="110">
        <f>BQ55+BT55</f>
        <v>1410.0995800000001</v>
      </c>
      <c r="BO55" s="110">
        <f>BR55+BU55</f>
        <v>1410.0995800000001</v>
      </c>
      <c r="BP55" s="110">
        <f t="shared" ref="BP55:BP56" si="538">BO55/BN55*100</f>
        <v>100</v>
      </c>
      <c r="BQ55" s="110">
        <v>1381.89759</v>
      </c>
      <c r="BR55" s="110">
        <v>1381.89759</v>
      </c>
      <c r="BS55" s="110">
        <f t="shared" ref="BS55:BS56" si="539">BR55/BQ55*100</f>
        <v>100</v>
      </c>
      <c r="BT55" s="110">
        <v>28.201989999999999</v>
      </c>
      <c r="BU55" s="110">
        <v>28.201989999999999</v>
      </c>
      <c r="BV55" s="110">
        <f t="shared" ref="BV55:BV56" si="540">BU55/BT55*100</f>
        <v>100</v>
      </c>
      <c r="BW55" s="110">
        <f t="shared" si="531"/>
        <v>0</v>
      </c>
      <c r="BX55" s="110">
        <f t="shared" si="531"/>
        <v>0</v>
      </c>
      <c r="BY55" s="110"/>
      <c r="BZ55" s="110"/>
      <c r="CA55" s="110"/>
      <c r="CB55" s="110"/>
      <c r="CC55" s="110"/>
      <c r="CD55" s="110"/>
      <c r="CE55" s="110"/>
      <c r="CF55" s="110">
        <f t="shared" si="512"/>
        <v>0</v>
      </c>
      <c r="CG55" s="110">
        <f t="shared" si="512"/>
        <v>0</v>
      </c>
      <c r="CH55" s="110"/>
      <c r="CI55" s="110"/>
      <c r="CJ55" s="110"/>
      <c r="CK55" s="110"/>
      <c r="CL55" s="110"/>
      <c r="CM55" s="110"/>
      <c r="CN55" s="110"/>
      <c r="CO55" s="110"/>
      <c r="CP55" s="110">
        <f t="shared" si="513"/>
        <v>0</v>
      </c>
      <c r="CQ55" s="110">
        <f t="shared" si="513"/>
        <v>0</v>
      </c>
      <c r="CR55" s="110"/>
      <c r="CS55" s="110"/>
      <c r="CT55" s="110"/>
      <c r="CU55" s="110"/>
      <c r="CV55" s="110"/>
      <c r="CW55" s="110"/>
      <c r="CX55" s="110"/>
      <c r="CY55" s="110"/>
      <c r="CZ55" s="110">
        <f t="shared" si="514"/>
        <v>0</v>
      </c>
      <c r="DA55" s="110">
        <f t="shared" si="514"/>
        <v>0</v>
      </c>
      <c r="DB55" s="110"/>
      <c r="DC55" s="110"/>
      <c r="DD55" s="110"/>
      <c r="DE55" s="110"/>
      <c r="DF55" s="110"/>
      <c r="DG55" s="110"/>
      <c r="DH55" s="110"/>
      <c r="DI55" s="110"/>
      <c r="DJ55" s="110">
        <f t="shared" si="515"/>
        <v>0</v>
      </c>
      <c r="DK55" s="110">
        <f t="shared" si="515"/>
        <v>0</v>
      </c>
      <c r="DL55" s="110"/>
      <c r="DM55" s="110"/>
      <c r="DN55" s="110"/>
      <c r="DO55" s="110"/>
      <c r="DP55" s="110"/>
      <c r="DQ55" s="110"/>
      <c r="DR55" s="110"/>
      <c r="DS55" s="110"/>
      <c r="DT55" s="110">
        <f t="shared" si="516"/>
        <v>0</v>
      </c>
      <c r="DU55" s="110">
        <f t="shared" si="516"/>
        <v>0</v>
      </c>
      <c r="DV55" s="110"/>
      <c r="DW55" s="110"/>
      <c r="DX55" s="110"/>
      <c r="DY55" s="110"/>
      <c r="DZ55" s="110"/>
      <c r="EA55" s="110"/>
      <c r="EB55" s="110"/>
      <c r="EC55" s="110"/>
      <c r="ED55" s="110">
        <f t="shared" si="517"/>
        <v>0</v>
      </c>
      <c r="EE55" s="110">
        <f t="shared" si="517"/>
        <v>0</v>
      </c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>
        <v>20746.585999999999</v>
      </c>
      <c r="EQ55" s="110">
        <f t="shared" si="518"/>
        <v>20746.585999999999</v>
      </c>
      <c r="ER55" s="110">
        <f t="shared" si="518"/>
        <v>20746.585999999999</v>
      </c>
      <c r="ES55" s="110">
        <f>ER55/EQ55*100</f>
        <v>100</v>
      </c>
      <c r="ET55" s="110">
        <v>20746.585999999999</v>
      </c>
      <c r="EU55" s="110">
        <v>20746.585999999999</v>
      </c>
      <c r="EV55" s="110">
        <f>EU55/ET55*100</f>
        <v>100</v>
      </c>
      <c r="EW55" s="110"/>
      <c r="EX55" s="110"/>
      <c r="EY55" s="110"/>
      <c r="EZ55" s="110"/>
      <c r="FA55" s="110">
        <f t="shared" si="519"/>
        <v>0</v>
      </c>
      <c r="FB55" s="110">
        <f t="shared" si="519"/>
        <v>0</v>
      </c>
      <c r="FC55" s="110"/>
      <c r="FD55" s="110"/>
      <c r="FE55" s="110"/>
      <c r="FF55" s="110"/>
      <c r="FG55" s="110"/>
      <c r="FH55" s="110"/>
      <c r="FI55" s="110"/>
      <c r="FJ55" s="156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>
        <f t="shared" si="520"/>
        <v>0</v>
      </c>
      <c r="FV55" s="110">
        <f t="shared" si="520"/>
        <v>0</v>
      </c>
      <c r="FW55" s="110"/>
      <c r="FX55" s="110"/>
      <c r="FY55" s="110"/>
      <c r="FZ55" s="110"/>
      <c r="GA55" s="110"/>
      <c r="GB55" s="110"/>
      <c r="GC55" s="110"/>
      <c r="GD55" s="110"/>
      <c r="GE55" s="110">
        <f t="shared" si="521"/>
        <v>0</v>
      </c>
      <c r="GF55" s="110">
        <f t="shared" si="521"/>
        <v>0</v>
      </c>
      <c r="GG55" s="110"/>
      <c r="GH55" s="110"/>
      <c r="GI55" s="110"/>
      <c r="GJ55" s="110"/>
      <c r="GK55" s="110"/>
      <c r="GL55" s="110"/>
      <c r="GM55" s="110"/>
      <c r="GN55" s="110"/>
      <c r="GO55" s="110">
        <f t="shared" si="522"/>
        <v>0</v>
      </c>
      <c r="GP55" s="110">
        <f t="shared" si="522"/>
        <v>0</v>
      </c>
      <c r="GQ55" s="110"/>
      <c r="GR55" s="110"/>
      <c r="GS55" s="110"/>
      <c r="GT55" s="110"/>
      <c r="GU55" s="110"/>
      <c r="GV55" s="110"/>
      <c r="GW55" s="110"/>
      <c r="GX55" s="110"/>
      <c r="GY55" s="110">
        <f t="shared" si="523"/>
        <v>0</v>
      </c>
      <c r="GZ55" s="110">
        <f t="shared" si="523"/>
        <v>0</v>
      </c>
      <c r="HA55" s="110"/>
      <c r="HB55" s="110"/>
      <c r="HC55" s="110"/>
      <c r="HD55" s="110"/>
      <c r="HE55" s="110"/>
      <c r="HF55" s="110"/>
      <c r="HG55" s="110"/>
      <c r="HH55" s="110"/>
      <c r="HI55" s="110">
        <f t="shared" si="524"/>
        <v>0</v>
      </c>
      <c r="HJ55" s="110">
        <f t="shared" si="524"/>
        <v>0</v>
      </c>
      <c r="HK55" s="110"/>
      <c r="HL55" s="110"/>
      <c r="HM55" s="110"/>
      <c r="HN55" s="110"/>
      <c r="HO55" s="110"/>
      <c r="HP55" s="110"/>
      <c r="HQ55" s="110"/>
      <c r="HR55" s="110"/>
      <c r="HS55" s="110">
        <f t="shared" si="525"/>
        <v>0</v>
      </c>
      <c r="HT55" s="110">
        <f t="shared" si="525"/>
        <v>0</v>
      </c>
      <c r="HU55" s="110"/>
      <c r="HV55" s="110"/>
      <c r="HW55" s="110"/>
      <c r="HX55" s="110"/>
      <c r="HY55" s="110"/>
      <c r="HZ55" s="110"/>
      <c r="IA55" s="110"/>
      <c r="IB55" s="110"/>
      <c r="IC55" s="110">
        <f t="shared" si="533"/>
        <v>0</v>
      </c>
      <c r="ID55" s="110">
        <f t="shared" si="533"/>
        <v>0</v>
      </c>
      <c r="IE55" s="110"/>
      <c r="IF55" s="110"/>
      <c r="IG55" s="110"/>
      <c r="IH55" s="110"/>
      <c r="II55" s="110"/>
      <c r="IJ55" s="110"/>
      <c r="IK55" s="110"/>
      <c r="IL55" s="110"/>
      <c r="IM55" s="110">
        <f t="shared" si="534"/>
        <v>0</v>
      </c>
      <c r="IN55" s="110">
        <f t="shared" si="534"/>
        <v>0</v>
      </c>
      <c r="IO55" s="110"/>
      <c r="IP55" s="110"/>
      <c r="IQ55" s="110"/>
      <c r="IR55" s="110"/>
      <c r="IS55" s="110"/>
      <c r="IT55" s="110"/>
      <c r="IU55" s="110"/>
      <c r="IV55" s="110"/>
      <c r="IW55" s="110">
        <f t="shared" si="535"/>
        <v>0</v>
      </c>
      <c r="IX55" s="110">
        <f t="shared" si="535"/>
        <v>0</v>
      </c>
      <c r="IY55" s="110"/>
      <c r="IZ55" s="110"/>
      <c r="JA55" s="110"/>
      <c r="JB55" s="110"/>
      <c r="JC55" s="110"/>
      <c r="JD55" s="110"/>
      <c r="JE55" s="110"/>
      <c r="JF55" s="110"/>
      <c r="JG55" s="110">
        <f t="shared" si="536"/>
        <v>0</v>
      </c>
      <c r="JH55" s="110">
        <f t="shared" si="536"/>
        <v>0</v>
      </c>
      <c r="JI55" s="110"/>
      <c r="JJ55" s="110"/>
      <c r="JK55" s="110"/>
      <c r="JL55" s="110"/>
      <c r="JM55" s="110"/>
      <c r="JN55" s="110"/>
      <c r="JO55" s="110"/>
      <c r="JP55" s="110"/>
      <c r="JQ55" s="110"/>
      <c r="JR55" s="110"/>
      <c r="JS55" s="110">
        <v>746.21551999999997</v>
      </c>
      <c r="JT55" s="110">
        <v>746.21551999999997</v>
      </c>
      <c r="JU55" s="110">
        <f t="shared" si="486"/>
        <v>100</v>
      </c>
      <c r="JV55" s="110">
        <v>258.36138</v>
      </c>
      <c r="JW55" s="110">
        <v>258.36138</v>
      </c>
      <c r="JX55" s="110">
        <f t="shared" si="487"/>
        <v>100</v>
      </c>
      <c r="JY55" s="110"/>
      <c r="JZ55" s="110"/>
      <c r="KA55" s="110" t="e">
        <f t="shared" ref="KA55:KA57" si="541">JZ55/JY55*100</f>
        <v>#DIV/0!</v>
      </c>
      <c r="KB55" s="110"/>
      <c r="KC55" s="110"/>
      <c r="KD55" s="110" t="e">
        <f t="shared" ref="KD55:KD57" si="542">KC55/KB55*100</f>
        <v>#DIV/0!</v>
      </c>
      <c r="KE55" s="110"/>
      <c r="KF55" s="110"/>
      <c r="KG55" s="110" t="e">
        <f t="shared" ref="KG55:KG57" si="543">KF55/KE55*100</f>
        <v>#DIV/0!</v>
      </c>
      <c r="KH55" s="110"/>
      <c r="KI55" s="110"/>
      <c r="KJ55" s="110" t="e">
        <f t="shared" ref="KJ55:KJ57" si="544">KI55/KH55*100</f>
        <v>#DIV/0!</v>
      </c>
      <c r="KK55" s="110"/>
      <c r="KL55" s="110"/>
      <c r="KM55" s="110" t="e">
        <f t="shared" ref="KM55:KM57" si="545">KL55/KK55*100</f>
        <v>#DIV/0!</v>
      </c>
      <c r="KN55" s="110"/>
      <c r="KO55" s="110"/>
      <c r="KP55" s="110"/>
      <c r="KQ55" s="110"/>
      <c r="KR55" s="110"/>
      <c r="KS55" s="110"/>
      <c r="KT55" s="110"/>
      <c r="KU55" s="110"/>
      <c r="KV55" s="110"/>
      <c r="KW55" s="110">
        <v>129.85</v>
      </c>
      <c r="KX55" s="110">
        <v>129.85</v>
      </c>
      <c r="KY55" s="110">
        <v>0</v>
      </c>
      <c r="KZ55" s="110"/>
      <c r="LA55" s="110"/>
      <c r="LB55" s="110"/>
      <c r="LC55" s="110"/>
      <c r="LD55" s="110"/>
      <c r="LE55" s="110"/>
      <c r="LF55" s="110"/>
      <c r="LG55" s="110"/>
      <c r="LH55" s="110"/>
      <c r="LI55" s="110"/>
      <c r="LJ55" s="110"/>
      <c r="LK55" s="110"/>
      <c r="LL55" s="110"/>
      <c r="LM55" s="110"/>
      <c r="LN55" s="110"/>
      <c r="LO55" s="110"/>
      <c r="LP55" s="110">
        <f t="shared" si="537"/>
        <v>0</v>
      </c>
      <c r="LQ55" s="110">
        <f t="shared" si="537"/>
        <v>0</v>
      </c>
      <c r="LR55" s="110"/>
      <c r="LS55" s="110"/>
      <c r="LT55" s="110"/>
      <c r="LU55" s="110"/>
      <c r="LV55" s="110"/>
      <c r="LW55" s="110"/>
      <c r="LX55" s="110"/>
      <c r="LY55" s="110"/>
      <c r="LZ55" s="110"/>
      <c r="MA55" s="110"/>
      <c r="MB55" s="110"/>
      <c r="MC55" s="110"/>
      <c r="MD55" s="110"/>
      <c r="ME55" s="110"/>
      <c r="MF55" s="4"/>
      <c r="MG55" s="5"/>
      <c r="MH55" s="37"/>
      <c r="MI55" s="37"/>
      <c r="MJ55" s="38"/>
      <c r="MK55" s="4"/>
      <c r="ML55" s="4"/>
      <c r="MM55" s="5"/>
      <c r="MN55" s="112"/>
      <c r="MO55" s="113"/>
      <c r="MP55" s="114"/>
      <c r="MQ55" s="113"/>
      <c r="MR55" s="115"/>
      <c r="MS55" s="40"/>
      <c r="MT55" s="40"/>
      <c r="MU55" s="40"/>
      <c r="MV55" s="10"/>
    </row>
    <row r="56" spans="1:360" ht="18.75" customHeight="1">
      <c r="A56" s="36" t="s">
        <v>15</v>
      </c>
      <c r="B56" s="110">
        <f t="shared" si="505"/>
        <v>543.56125999999995</v>
      </c>
      <c r="C56" s="110">
        <f t="shared" si="506"/>
        <v>543.56125999999995</v>
      </c>
      <c r="D56" s="110">
        <f t="shared" si="328"/>
        <v>100</v>
      </c>
      <c r="E56" s="110">
        <f t="shared" si="2"/>
        <v>5.6843418860808015E-14</v>
      </c>
      <c r="F56" s="110"/>
      <c r="G56" s="110"/>
      <c r="H56" s="110"/>
      <c r="I56" s="110"/>
      <c r="J56" s="110">
        <f t="shared" si="507"/>
        <v>0</v>
      </c>
      <c r="K56" s="110">
        <f t="shared" si="507"/>
        <v>0</v>
      </c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>
        <f t="shared" si="508"/>
        <v>0</v>
      </c>
      <c r="AA56" s="110">
        <f t="shared" si="508"/>
        <v>0</v>
      </c>
      <c r="AB56" s="110"/>
      <c r="AC56" s="110"/>
      <c r="AD56" s="110"/>
      <c r="AE56" s="110"/>
      <c r="AF56" s="110"/>
      <c r="AG56" s="110"/>
      <c r="AH56" s="110"/>
      <c r="AI56" s="110"/>
      <c r="AJ56" s="110">
        <f t="shared" si="509"/>
        <v>0</v>
      </c>
      <c r="AK56" s="110">
        <f t="shared" si="509"/>
        <v>0</v>
      </c>
      <c r="AL56" s="110"/>
      <c r="AM56" s="110"/>
      <c r="AN56" s="110"/>
      <c r="AO56" s="110"/>
      <c r="AP56" s="110"/>
      <c r="AQ56" s="110"/>
      <c r="AR56" s="110"/>
      <c r="AS56" s="110"/>
      <c r="AT56" s="110">
        <f t="shared" si="532"/>
        <v>0</v>
      </c>
      <c r="AU56" s="110">
        <f t="shared" si="532"/>
        <v>0</v>
      </c>
      <c r="AV56" s="110"/>
      <c r="AW56" s="110"/>
      <c r="AX56" s="110"/>
      <c r="AY56" s="110"/>
      <c r="AZ56" s="110"/>
      <c r="BA56" s="110"/>
      <c r="BB56" s="110"/>
      <c r="BC56" s="110"/>
      <c r="BD56" s="110">
        <f t="shared" si="511"/>
        <v>0</v>
      </c>
      <c r="BE56" s="110">
        <f t="shared" si="511"/>
        <v>0</v>
      </c>
      <c r="BF56" s="110"/>
      <c r="BG56" s="110"/>
      <c r="BH56" s="110"/>
      <c r="BI56" s="110"/>
      <c r="BJ56" s="110"/>
      <c r="BK56" s="110"/>
      <c r="BL56" s="110"/>
      <c r="BM56" s="110">
        <v>329.02325999999999</v>
      </c>
      <c r="BN56" s="110">
        <f>BQ56+BT56</f>
        <v>329.02325999999999</v>
      </c>
      <c r="BO56" s="110">
        <f>BR56+BU56</f>
        <v>329.02325999999999</v>
      </c>
      <c r="BP56" s="110">
        <f t="shared" si="538"/>
        <v>100</v>
      </c>
      <c r="BQ56" s="110">
        <v>322.44279</v>
      </c>
      <c r="BR56" s="110">
        <v>322.44279</v>
      </c>
      <c r="BS56" s="110">
        <f t="shared" si="539"/>
        <v>100</v>
      </c>
      <c r="BT56" s="110">
        <v>6.58047</v>
      </c>
      <c r="BU56" s="110">
        <v>6.58047</v>
      </c>
      <c r="BV56" s="110">
        <f t="shared" si="540"/>
        <v>100</v>
      </c>
      <c r="BW56" s="110">
        <f t="shared" si="531"/>
        <v>0</v>
      </c>
      <c r="BX56" s="110">
        <f t="shared" si="531"/>
        <v>0</v>
      </c>
      <c r="BY56" s="110"/>
      <c r="BZ56" s="110"/>
      <c r="CA56" s="110"/>
      <c r="CB56" s="110"/>
      <c r="CC56" s="110"/>
      <c r="CD56" s="110"/>
      <c r="CE56" s="110"/>
      <c r="CF56" s="110">
        <f t="shared" si="512"/>
        <v>0</v>
      </c>
      <c r="CG56" s="110">
        <f t="shared" si="512"/>
        <v>0</v>
      </c>
      <c r="CH56" s="110"/>
      <c r="CI56" s="110"/>
      <c r="CJ56" s="110"/>
      <c r="CK56" s="110"/>
      <c r="CL56" s="110"/>
      <c r="CM56" s="110"/>
      <c r="CN56" s="110"/>
      <c r="CO56" s="110"/>
      <c r="CP56" s="110">
        <f t="shared" si="513"/>
        <v>0</v>
      </c>
      <c r="CQ56" s="110">
        <f t="shared" si="513"/>
        <v>0</v>
      </c>
      <c r="CR56" s="110"/>
      <c r="CS56" s="110"/>
      <c r="CT56" s="110"/>
      <c r="CU56" s="110"/>
      <c r="CV56" s="110"/>
      <c r="CW56" s="110"/>
      <c r="CX56" s="110"/>
      <c r="CY56" s="110"/>
      <c r="CZ56" s="110">
        <f t="shared" si="514"/>
        <v>0</v>
      </c>
      <c r="DA56" s="110">
        <f t="shared" si="514"/>
        <v>0</v>
      </c>
      <c r="DB56" s="110"/>
      <c r="DC56" s="110"/>
      <c r="DD56" s="110"/>
      <c r="DE56" s="110"/>
      <c r="DF56" s="110"/>
      <c r="DG56" s="110"/>
      <c r="DH56" s="110"/>
      <c r="DI56" s="110"/>
      <c r="DJ56" s="110">
        <f t="shared" si="515"/>
        <v>0</v>
      </c>
      <c r="DK56" s="110">
        <f t="shared" si="515"/>
        <v>0</v>
      </c>
      <c r="DL56" s="110"/>
      <c r="DM56" s="110"/>
      <c r="DN56" s="110"/>
      <c r="DO56" s="110"/>
      <c r="DP56" s="110"/>
      <c r="DQ56" s="110"/>
      <c r="DR56" s="110"/>
      <c r="DS56" s="110"/>
      <c r="DT56" s="110">
        <f t="shared" si="516"/>
        <v>0</v>
      </c>
      <c r="DU56" s="110">
        <f t="shared" si="516"/>
        <v>0</v>
      </c>
      <c r="DV56" s="110"/>
      <c r="DW56" s="110"/>
      <c r="DX56" s="110"/>
      <c r="DY56" s="110"/>
      <c r="DZ56" s="110"/>
      <c r="EA56" s="110"/>
      <c r="EB56" s="110"/>
      <c r="EC56" s="110"/>
      <c r="ED56" s="110">
        <f t="shared" si="517"/>
        <v>0</v>
      </c>
      <c r="EE56" s="110">
        <f t="shared" si="517"/>
        <v>0</v>
      </c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>
        <f t="shared" si="518"/>
        <v>0</v>
      </c>
      <c r="ER56" s="110">
        <f t="shared" si="518"/>
        <v>0</v>
      </c>
      <c r="ES56" s="110" t="e">
        <f>ER56/EQ56*100</f>
        <v>#DIV/0!</v>
      </c>
      <c r="ET56" s="110"/>
      <c r="EU56" s="110"/>
      <c r="EV56" s="110"/>
      <c r="EW56" s="110"/>
      <c r="EX56" s="110"/>
      <c r="EY56" s="110"/>
      <c r="EZ56" s="110"/>
      <c r="FA56" s="110">
        <f t="shared" si="519"/>
        <v>0</v>
      </c>
      <c r="FB56" s="110">
        <f t="shared" si="519"/>
        <v>0</v>
      </c>
      <c r="FC56" s="110"/>
      <c r="FD56" s="110"/>
      <c r="FE56" s="110"/>
      <c r="FF56" s="110"/>
      <c r="FG56" s="110"/>
      <c r="FH56" s="110"/>
      <c r="FI56" s="110"/>
      <c r="FJ56" s="156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>
        <f t="shared" si="520"/>
        <v>0</v>
      </c>
      <c r="FV56" s="110">
        <f t="shared" si="520"/>
        <v>0</v>
      </c>
      <c r="FW56" s="110"/>
      <c r="FX56" s="110"/>
      <c r="FY56" s="110"/>
      <c r="FZ56" s="110"/>
      <c r="GA56" s="110"/>
      <c r="GB56" s="110"/>
      <c r="GC56" s="110"/>
      <c r="GD56" s="110"/>
      <c r="GE56" s="110">
        <f t="shared" si="521"/>
        <v>0</v>
      </c>
      <c r="GF56" s="110">
        <f t="shared" si="521"/>
        <v>0</v>
      </c>
      <c r="GG56" s="110"/>
      <c r="GH56" s="110"/>
      <c r="GI56" s="110"/>
      <c r="GJ56" s="110"/>
      <c r="GK56" s="110"/>
      <c r="GL56" s="110"/>
      <c r="GM56" s="110"/>
      <c r="GN56" s="110"/>
      <c r="GO56" s="110">
        <f t="shared" si="522"/>
        <v>0</v>
      </c>
      <c r="GP56" s="110">
        <f t="shared" si="522"/>
        <v>0</v>
      </c>
      <c r="GQ56" s="110"/>
      <c r="GR56" s="110"/>
      <c r="GS56" s="110"/>
      <c r="GT56" s="110"/>
      <c r="GU56" s="110"/>
      <c r="GV56" s="110"/>
      <c r="GW56" s="110"/>
      <c r="GX56" s="110"/>
      <c r="GY56" s="110">
        <f t="shared" si="523"/>
        <v>0</v>
      </c>
      <c r="GZ56" s="110">
        <f t="shared" si="523"/>
        <v>0</v>
      </c>
      <c r="HA56" s="110"/>
      <c r="HB56" s="110"/>
      <c r="HC56" s="110"/>
      <c r="HD56" s="110"/>
      <c r="HE56" s="110"/>
      <c r="HF56" s="110"/>
      <c r="HG56" s="110"/>
      <c r="HH56" s="110"/>
      <c r="HI56" s="110">
        <f t="shared" si="524"/>
        <v>0</v>
      </c>
      <c r="HJ56" s="110">
        <f t="shared" si="524"/>
        <v>0</v>
      </c>
      <c r="HK56" s="110"/>
      <c r="HL56" s="110"/>
      <c r="HM56" s="110"/>
      <c r="HN56" s="110"/>
      <c r="HO56" s="110"/>
      <c r="HP56" s="110"/>
      <c r="HQ56" s="110"/>
      <c r="HR56" s="110"/>
      <c r="HS56" s="110">
        <f t="shared" si="525"/>
        <v>0</v>
      </c>
      <c r="HT56" s="110">
        <f t="shared" si="525"/>
        <v>0</v>
      </c>
      <c r="HU56" s="110"/>
      <c r="HV56" s="110"/>
      <c r="HW56" s="110"/>
      <c r="HX56" s="110"/>
      <c r="HY56" s="110"/>
      <c r="HZ56" s="110"/>
      <c r="IA56" s="110"/>
      <c r="IB56" s="110"/>
      <c r="IC56" s="110">
        <f t="shared" si="533"/>
        <v>0</v>
      </c>
      <c r="ID56" s="110">
        <f t="shared" si="533"/>
        <v>0</v>
      </c>
      <c r="IE56" s="110"/>
      <c r="IF56" s="110"/>
      <c r="IG56" s="110"/>
      <c r="IH56" s="110"/>
      <c r="II56" s="110"/>
      <c r="IJ56" s="110"/>
      <c r="IK56" s="110"/>
      <c r="IL56" s="110"/>
      <c r="IM56" s="110">
        <f t="shared" si="534"/>
        <v>0</v>
      </c>
      <c r="IN56" s="110">
        <f t="shared" si="534"/>
        <v>0</v>
      </c>
      <c r="IO56" s="110"/>
      <c r="IP56" s="110"/>
      <c r="IQ56" s="110"/>
      <c r="IR56" s="110"/>
      <c r="IS56" s="110"/>
      <c r="IT56" s="110"/>
      <c r="IU56" s="110"/>
      <c r="IV56" s="110"/>
      <c r="IW56" s="110">
        <f t="shared" si="535"/>
        <v>0</v>
      </c>
      <c r="IX56" s="110">
        <f t="shared" si="535"/>
        <v>0</v>
      </c>
      <c r="IY56" s="110"/>
      <c r="IZ56" s="110"/>
      <c r="JA56" s="110"/>
      <c r="JB56" s="110"/>
      <c r="JC56" s="110"/>
      <c r="JD56" s="110"/>
      <c r="JE56" s="110"/>
      <c r="JF56" s="110"/>
      <c r="JG56" s="110">
        <f t="shared" si="536"/>
        <v>0</v>
      </c>
      <c r="JH56" s="110">
        <f t="shared" si="536"/>
        <v>0</v>
      </c>
      <c r="JI56" s="110"/>
      <c r="JJ56" s="110"/>
      <c r="JK56" s="110"/>
      <c r="JL56" s="110"/>
      <c r="JM56" s="110"/>
      <c r="JN56" s="110"/>
      <c r="JO56" s="110"/>
      <c r="JP56" s="110"/>
      <c r="JQ56" s="110"/>
      <c r="JR56" s="110"/>
      <c r="JS56" s="110"/>
      <c r="JT56" s="110"/>
      <c r="JU56" s="110"/>
      <c r="JV56" s="110">
        <v>214.53800000000001</v>
      </c>
      <c r="JW56" s="110">
        <v>214.53800000000001</v>
      </c>
      <c r="JX56" s="110">
        <f t="shared" si="487"/>
        <v>100</v>
      </c>
      <c r="JY56" s="110"/>
      <c r="JZ56" s="110"/>
      <c r="KA56" s="110" t="e">
        <f t="shared" si="541"/>
        <v>#DIV/0!</v>
      </c>
      <c r="KB56" s="110"/>
      <c r="KC56" s="110"/>
      <c r="KD56" s="110" t="e">
        <f t="shared" si="542"/>
        <v>#DIV/0!</v>
      </c>
      <c r="KE56" s="110"/>
      <c r="KF56" s="110"/>
      <c r="KG56" s="110" t="e">
        <f t="shared" si="543"/>
        <v>#DIV/0!</v>
      </c>
      <c r="KH56" s="110"/>
      <c r="KI56" s="110"/>
      <c r="KJ56" s="110" t="e">
        <f t="shared" si="544"/>
        <v>#DIV/0!</v>
      </c>
      <c r="KK56" s="110"/>
      <c r="KL56" s="110"/>
      <c r="KM56" s="110" t="e">
        <f t="shared" si="545"/>
        <v>#DIV/0!</v>
      </c>
      <c r="KN56" s="110"/>
      <c r="KO56" s="110"/>
      <c r="KP56" s="110"/>
      <c r="KQ56" s="110"/>
      <c r="KR56" s="110"/>
      <c r="KS56" s="110"/>
      <c r="KT56" s="110"/>
      <c r="KU56" s="110"/>
      <c r="KV56" s="110"/>
      <c r="KW56" s="110"/>
      <c r="KX56" s="110"/>
      <c r="KY56" s="110"/>
      <c r="KZ56" s="110"/>
      <c r="LA56" s="110"/>
      <c r="LB56" s="110"/>
      <c r="LC56" s="110"/>
      <c r="LD56" s="110"/>
      <c r="LE56" s="110"/>
      <c r="LF56" s="110"/>
      <c r="LG56" s="110"/>
      <c r="LH56" s="110"/>
      <c r="LI56" s="110"/>
      <c r="LJ56" s="110"/>
      <c r="LK56" s="110"/>
      <c r="LL56" s="110"/>
      <c r="LM56" s="110"/>
      <c r="LN56" s="110"/>
      <c r="LO56" s="110"/>
      <c r="LP56" s="110">
        <f t="shared" si="537"/>
        <v>0</v>
      </c>
      <c r="LQ56" s="110">
        <f t="shared" si="537"/>
        <v>0</v>
      </c>
      <c r="LR56" s="110"/>
      <c r="LS56" s="110"/>
      <c r="LT56" s="110"/>
      <c r="LU56" s="110"/>
      <c r="LV56" s="110"/>
      <c r="LW56" s="110"/>
      <c r="LX56" s="110"/>
      <c r="LY56" s="110"/>
      <c r="LZ56" s="110"/>
      <c r="MA56" s="110"/>
      <c r="MB56" s="110"/>
      <c r="MC56" s="110"/>
      <c r="MD56" s="110"/>
      <c r="ME56" s="110"/>
      <c r="MF56" s="4"/>
      <c r="MG56" s="5"/>
      <c r="MH56" s="37"/>
      <c r="MI56" s="37"/>
      <c r="MJ56" s="38"/>
      <c r="MK56" s="4"/>
      <c r="ML56" s="4"/>
      <c r="MM56" s="5"/>
      <c r="MN56" s="112"/>
      <c r="MO56" s="113"/>
      <c r="MP56" s="114"/>
      <c r="MQ56" s="113"/>
      <c r="MR56" s="115"/>
      <c r="MS56" s="40"/>
      <c r="MT56" s="40"/>
      <c r="MU56" s="40"/>
      <c r="MV56" s="10"/>
    </row>
    <row r="57" spans="1:360">
      <c r="A57" s="36" t="s">
        <v>91</v>
      </c>
      <c r="B57" s="110">
        <f t="shared" si="505"/>
        <v>474.06899999999996</v>
      </c>
      <c r="C57" s="110">
        <f t="shared" si="506"/>
        <v>474.06899999999996</v>
      </c>
      <c r="D57" s="110">
        <f t="shared" si="328"/>
        <v>100</v>
      </c>
      <c r="E57" s="110">
        <f t="shared" si="2"/>
        <v>2.8421709430404007E-14</v>
      </c>
      <c r="F57" s="110"/>
      <c r="G57" s="110"/>
      <c r="H57" s="110"/>
      <c r="I57" s="110"/>
      <c r="J57" s="110">
        <f t="shared" si="507"/>
        <v>0</v>
      </c>
      <c r="K57" s="110">
        <f t="shared" si="507"/>
        <v>0</v>
      </c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>
        <f t="shared" si="508"/>
        <v>0</v>
      </c>
      <c r="AA57" s="110">
        <f t="shared" si="508"/>
        <v>0</v>
      </c>
      <c r="AB57" s="110"/>
      <c r="AC57" s="110"/>
      <c r="AD57" s="110"/>
      <c r="AE57" s="110"/>
      <c r="AF57" s="110"/>
      <c r="AG57" s="110"/>
      <c r="AH57" s="110"/>
      <c r="AI57" s="110"/>
      <c r="AJ57" s="110">
        <f t="shared" si="509"/>
        <v>0</v>
      </c>
      <c r="AK57" s="110">
        <f t="shared" si="509"/>
        <v>0</v>
      </c>
      <c r="AL57" s="110"/>
      <c r="AM57" s="110"/>
      <c r="AN57" s="110"/>
      <c r="AO57" s="110"/>
      <c r="AP57" s="110"/>
      <c r="AQ57" s="110"/>
      <c r="AR57" s="110"/>
      <c r="AS57" s="110"/>
      <c r="AT57" s="110">
        <f t="shared" si="532"/>
        <v>0</v>
      </c>
      <c r="AU57" s="110">
        <f t="shared" si="532"/>
        <v>0</v>
      </c>
      <c r="AV57" s="110"/>
      <c r="AW57" s="110"/>
      <c r="AX57" s="110"/>
      <c r="AY57" s="110"/>
      <c r="AZ57" s="110"/>
      <c r="BA57" s="110"/>
      <c r="BB57" s="110"/>
      <c r="BC57" s="110"/>
      <c r="BD57" s="110">
        <f t="shared" si="511"/>
        <v>0</v>
      </c>
      <c r="BE57" s="110">
        <f t="shared" si="511"/>
        <v>0</v>
      </c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>
        <f t="shared" si="531"/>
        <v>278.18099999999998</v>
      </c>
      <c r="BX57" s="110">
        <f t="shared" si="531"/>
        <v>278.18099999999998</v>
      </c>
      <c r="BY57" s="110">
        <f>BX57/BW57*100</f>
        <v>100</v>
      </c>
      <c r="BZ57" s="110"/>
      <c r="CA57" s="110"/>
      <c r="CB57" s="110" t="e">
        <f>CA57/BZ57*100</f>
        <v>#DIV/0!</v>
      </c>
      <c r="CC57" s="110">
        <v>278.18099999999998</v>
      </c>
      <c r="CD57" s="110">
        <v>278.18099999999998</v>
      </c>
      <c r="CE57" s="110">
        <f t="shared" ref="CE57" si="546">CD57/CC57*100</f>
        <v>100</v>
      </c>
      <c r="CF57" s="110">
        <f t="shared" si="512"/>
        <v>0</v>
      </c>
      <c r="CG57" s="110">
        <f t="shared" si="512"/>
        <v>0</v>
      </c>
      <c r="CH57" s="110"/>
      <c r="CI57" s="110"/>
      <c r="CJ57" s="110"/>
      <c r="CK57" s="110"/>
      <c r="CL57" s="110"/>
      <c r="CM57" s="110"/>
      <c r="CN57" s="110"/>
      <c r="CO57" s="110"/>
      <c r="CP57" s="110">
        <f t="shared" si="513"/>
        <v>0</v>
      </c>
      <c r="CQ57" s="110">
        <f t="shared" si="513"/>
        <v>0</v>
      </c>
      <c r="CR57" s="110"/>
      <c r="CS57" s="110"/>
      <c r="CT57" s="110"/>
      <c r="CU57" s="110"/>
      <c r="CV57" s="110"/>
      <c r="CW57" s="110"/>
      <c r="CX57" s="110"/>
      <c r="CY57" s="110"/>
      <c r="CZ57" s="110">
        <f t="shared" si="514"/>
        <v>0</v>
      </c>
      <c r="DA57" s="110">
        <f t="shared" si="514"/>
        <v>0</v>
      </c>
      <c r="DB57" s="110"/>
      <c r="DC57" s="110"/>
      <c r="DD57" s="110"/>
      <c r="DE57" s="110"/>
      <c r="DF57" s="110"/>
      <c r="DG57" s="110"/>
      <c r="DH57" s="110"/>
      <c r="DI57" s="110"/>
      <c r="DJ57" s="110">
        <f t="shared" si="515"/>
        <v>0</v>
      </c>
      <c r="DK57" s="110">
        <f t="shared" si="515"/>
        <v>0</v>
      </c>
      <c r="DL57" s="110"/>
      <c r="DM57" s="110"/>
      <c r="DN57" s="110"/>
      <c r="DO57" s="110"/>
      <c r="DP57" s="110"/>
      <c r="DQ57" s="110"/>
      <c r="DR57" s="110"/>
      <c r="DS57" s="110"/>
      <c r="DT57" s="110">
        <f t="shared" si="516"/>
        <v>0</v>
      </c>
      <c r="DU57" s="110">
        <f t="shared" si="516"/>
        <v>0</v>
      </c>
      <c r="DV57" s="110"/>
      <c r="DW57" s="110"/>
      <c r="DX57" s="110"/>
      <c r="DY57" s="110"/>
      <c r="DZ57" s="110"/>
      <c r="EA57" s="110"/>
      <c r="EB57" s="110"/>
      <c r="EC57" s="110"/>
      <c r="ED57" s="110">
        <f t="shared" si="517"/>
        <v>0</v>
      </c>
      <c r="EE57" s="110">
        <f t="shared" si="517"/>
        <v>0</v>
      </c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>
        <f t="shared" si="518"/>
        <v>0</v>
      </c>
      <c r="ER57" s="110">
        <f t="shared" si="518"/>
        <v>0</v>
      </c>
      <c r="ES57" s="110"/>
      <c r="ET57" s="110"/>
      <c r="EU57" s="110"/>
      <c r="EV57" s="110" t="e">
        <f>EU57/ET57*100</f>
        <v>#DIV/0!</v>
      </c>
      <c r="EW57" s="110"/>
      <c r="EX57" s="110"/>
      <c r="EY57" s="110"/>
      <c r="EZ57" s="110"/>
      <c r="FA57" s="110">
        <f t="shared" si="519"/>
        <v>0</v>
      </c>
      <c r="FB57" s="110">
        <f t="shared" si="519"/>
        <v>0</v>
      </c>
      <c r="FC57" s="110"/>
      <c r="FD57" s="110"/>
      <c r="FE57" s="110"/>
      <c r="FF57" s="110"/>
      <c r="FG57" s="110"/>
      <c r="FH57" s="110"/>
      <c r="FI57" s="110"/>
      <c r="FJ57" s="156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>
        <f t="shared" si="520"/>
        <v>0</v>
      </c>
      <c r="FV57" s="110">
        <f t="shared" si="520"/>
        <v>0</v>
      </c>
      <c r="FW57" s="110"/>
      <c r="FX57" s="110"/>
      <c r="FY57" s="110"/>
      <c r="FZ57" s="110"/>
      <c r="GA57" s="110"/>
      <c r="GB57" s="110"/>
      <c r="GC57" s="110"/>
      <c r="GD57" s="110"/>
      <c r="GE57" s="110">
        <f t="shared" si="521"/>
        <v>0</v>
      </c>
      <c r="GF57" s="110">
        <f t="shared" si="521"/>
        <v>0</v>
      </c>
      <c r="GG57" s="110"/>
      <c r="GH57" s="110"/>
      <c r="GI57" s="110"/>
      <c r="GJ57" s="110"/>
      <c r="GK57" s="110"/>
      <c r="GL57" s="110"/>
      <c r="GM57" s="110"/>
      <c r="GN57" s="110"/>
      <c r="GO57" s="110">
        <f t="shared" si="522"/>
        <v>0</v>
      </c>
      <c r="GP57" s="110">
        <f t="shared" si="522"/>
        <v>0</v>
      </c>
      <c r="GQ57" s="110"/>
      <c r="GR57" s="110"/>
      <c r="GS57" s="110"/>
      <c r="GT57" s="110"/>
      <c r="GU57" s="110"/>
      <c r="GV57" s="110"/>
      <c r="GW57" s="110"/>
      <c r="GX57" s="110"/>
      <c r="GY57" s="110">
        <f t="shared" si="523"/>
        <v>0</v>
      </c>
      <c r="GZ57" s="110">
        <f t="shared" si="523"/>
        <v>0</v>
      </c>
      <c r="HA57" s="110"/>
      <c r="HB57" s="110"/>
      <c r="HC57" s="110"/>
      <c r="HD57" s="110"/>
      <c r="HE57" s="110"/>
      <c r="HF57" s="110"/>
      <c r="HG57" s="110"/>
      <c r="HH57" s="110"/>
      <c r="HI57" s="110">
        <f t="shared" si="524"/>
        <v>0</v>
      </c>
      <c r="HJ57" s="110">
        <f t="shared" si="524"/>
        <v>0</v>
      </c>
      <c r="HK57" s="110"/>
      <c r="HL57" s="110"/>
      <c r="HM57" s="110"/>
      <c r="HN57" s="110"/>
      <c r="HO57" s="110"/>
      <c r="HP57" s="110"/>
      <c r="HQ57" s="110"/>
      <c r="HR57" s="110"/>
      <c r="HS57" s="110">
        <f t="shared" si="525"/>
        <v>0</v>
      </c>
      <c r="HT57" s="110">
        <f t="shared" si="525"/>
        <v>0</v>
      </c>
      <c r="HU57" s="110"/>
      <c r="HV57" s="110"/>
      <c r="HW57" s="110"/>
      <c r="HX57" s="110"/>
      <c r="HY57" s="110"/>
      <c r="HZ57" s="110"/>
      <c r="IA57" s="110"/>
      <c r="IB57" s="110"/>
      <c r="IC57" s="110">
        <f t="shared" si="533"/>
        <v>0</v>
      </c>
      <c r="ID57" s="110">
        <f t="shared" si="533"/>
        <v>0</v>
      </c>
      <c r="IE57" s="110"/>
      <c r="IF57" s="110"/>
      <c r="IG57" s="110"/>
      <c r="IH57" s="110"/>
      <c r="II57" s="110"/>
      <c r="IJ57" s="110"/>
      <c r="IK57" s="110"/>
      <c r="IL57" s="110"/>
      <c r="IM57" s="110">
        <f t="shared" si="534"/>
        <v>0</v>
      </c>
      <c r="IN57" s="110">
        <f t="shared" si="534"/>
        <v>0</v>
      </c>
      <c r="IO57" s="110"/>
      <c r="IP57" s="110"/>
      <c r="IQ57" s="110"/>
      <c r="IR57" s="110"/>
      <c r="IS57" s="110"/>
      <c r="IT57" s="110"/>
      <c r="IU57" s="110"/>
      <c r="IV57" s="110"/>
      <c r="IW57" s="110">
        <f t="shared" si="535"/>
        <v>0</v>
      </c>
      <c r="IX57" s="110">
        <f t="shared" si="535"/>
        <v>0</v>
      </c>
      <c r="IY57" s="110"/>
      <c r="IZ57" s="110"/>
      <c r="JA57" s="110"/>
      <c r="JB57" s="110"/>
      <c r="JC57" s="110"/>
      <c r="JD57" s="110"/>
      <c r="JE57" s="110"/>
      <c r="JF57" s="110"/>
      <c r="JG57" s="110">
        <f t="shared" si="536"/>
        <v>0</v>
      </c>
      <c r="JH57" s="110">
        <f t="shared" si="536"/>
        <v>0</v>
      </c>
      <c r="JI57" s="110"/>
      <c r="JJ57" s="110"/>
      <c r="JK57" s="110"/>
      <c r="JL57" s="110"/>
      <c r="JM57" s="110"/>
      <c r="JN57" s="110"/>
      <c r="JO57" s="110"/>
      <c r="JP57" s="110"/>
      <c r="JQ57" s="110"/>
      <c r="JR57" s="110"/>
      <c r="JS57" s="110"/>
      <c r="JT57" s="110"/>
      <c r="JU57" s="110"/>
      <c r="JV57" s="110">
        <v>195.88800000000001</v>
      </c>
      <c r="JW57" s="110">
        <v>195.88800000000001</v>
      </c>
      <c r="JX57" s="110">
        <f t="shared" si="487"/>
        <v>100</v>
      </c>
      <c r="JY57" s="110"/>
      <c r="JZ57" s="110"/>
      <c r="KA57" s="110" t="e">
        <f t="shared" si="541"/>
        <v>#DIV/0!</v>
      </c>
      <c r="KB57" s="110"/>
      <c r="KC57" s="110"/>
      <c r="KD57" s="110" t="e">
        <f t="shared" si="542"/>
        <v>#DIV/0!</v>
      </c>
      <c r="KE57" s="110"/>
      <c r="KF57" s="110"/>
      <c r="KG57" s="110" t="e">
        <f t="shared" si="543"/>
        <v>#DIV/0!</v>
      </c>
      <c r="KH57" s="110"/>
      <c r="KI57" s="110"/>
      <c r="KJ57" s="110" t="e">
        <f t="shared" si="544"/>
        <v>#DIV/0!</v>
      </c>
      <c r="KK57" s="110"/>
      <c r="KL57" s="110"/>
      <c r="KM57" s="110" t="e">
        <f t="shared" si="545"/>
        <v>#DIV/0!</v>
      </c>
      <c r="KN57" s="110"/>
      <c r="KO57" s="110"/>
      <c r="KP57" s="110"/>
      <c r="KQ57" s="110"/>
      <c r="KR57" s="110"/>
      <c r="KS57" s="110"/>
      <c r="KT57" s="110"/>
      <c r="KU57" s="110"/>
      <c r="KV57" s="110"/>
      <c r="KW57" s="110"/>
      <c r="KX57" s="110"/>
      <c r="KY57" s="110"/>
      <c r="KZ57" s="110"/>
      <c r="LA57" s="110"/>
      <c r="LB57" s="110"/>
      <c r="LC57" s="110"/>
      <c r="LD57" s="110"/>
      <c r="LE57" s="110"/>
      <c r="LF57" s="110"/>
      <c r="LG57" s="110"/>
      <c r="LH57" s="110"/>
      <c r="LI57" s="110"/>
      <c r="LJ57" s="110"/>
      <c r="LK57" s="110"/>
      <c r="LL57" s="110"/>
      <c r="LM57" s="110"/>
      <c r="LN57" s="110"/>
      <c r="LO57" s="110"/>
      <c r="LP57" s="110">
        <f t="shared" si="537"/>
        <v>0</v>
      </c>
      <c r="LQ57" s="110">
        <f t="shared" si="537"/>
        <v>0</v>
      </c>
      <c r="LR57" s="110"/>
      <c r="LS57" s="110"/>
      <c r="LT57" s="110"/>
      <c r="LU57" s="110"/>
      <c r="LV57" s="110"/>
      <c r="LW57" s="110"/>
      <c r="LX57" s="110"/>
      <c r="LY57" s="110"/>
      <c r="LZ57" s="110"/>
      <c r="MA57" s="110"/>
      <c r="MB57" s="110"/>
      <c r="MC57" s="110"/>
      <c r="MD57" s="110"/>
      <c r="ME57" s="110"/>
      <c r="MF57" s="4"/>
      <c r="MG57" s="5"/>
      <c r="MH57" s="37"/>
      <c r="MI57" s="37"/>
      <c r="MJ57" s="38"/>
      <c r="MK57" s="4"/>
      <c r="ML57" s="4"/>
      <c r="MM57" s="5"/>
      <c r="MN57" s="112"/>
      <c r="MO57" s="113"/>
      <c r="MP57" s="114"/>
      <c r="MQ57" s="113"/>
      <c r="MR57" s="115"/>
      <c r="MS57" s="40"/>
      <c r="MT57" s="35"/>
      <c r="MU57" s="43"/>
      <c r="MV57" s="10"/>
    </row>
    <row r="58" spans="1:360" s="65" customFormat="1" ht="18">
      <c r="A58" s="62" t="s">
        <v>149</v>
      </c>
      <c r="B58" s="155">
        <f>B60+B59</f>
        <v>176647.79447000002</v>
      </c>
      <c r="C58" s="155">
        <f>C60+C59</f>
        <v>176646.50389000002</v>
      </c>
      <c r="D58" s="155">
        <f t="shared" ref="D58:D69" si="547">C58/B58*100</f>
        <v>99.999269404973973</v>
      </c>
      <c r="E58" s="155">
        <f t="shared" si="2"/>
        <v>-4.3883119360543787E-11</v>
      </c>
      <c r="F58" s="155">
        <f>F59+F60</f>
        <v>5503.5</v>
      </c>
      <c r="G58" s="155">
        <f>G59+G60</f>
        <v>5503.5</v>
      </c>
      <c r="H58" s="155">
        <f>G58/F58*100</f>
        <v>100</v>
      </c>
      <c r="I58" s="155">
        <f>I59+I60</f>
        <v>588.25868999999989</v>
      </c>
      <c r="J58" s="155">
        <f>J59+J60</f>
        <v>588.25869</v>
      </c>
      <c r="K58" s="155">
        <f>K59+K60</f>
        <v>588.25869</v>
      </c>
      <c r="L58" s="155">
        <f>K58/J58*100</f>
        <v>100</v>
      </c>
      <c r="M58" s="155">
        <f>M59+M60</f>
        <v>582.37609999999995</v>
      </c>
      <c r="N58" s="155">
        <f>N59+N60</f>
        <v>582.37609999999995</v>
      </c>
      <c r="O58" s="155">
        <f>N58/M58*100</f>
        <v>100</v>
      </c>
      <c r="P58" s="155">
        <f>P59+P60</f>
        <v>5.8825900000000004</v>
      </c>
      <c r="Q58" s="155">
        <f>Q59+Q60</f>
        <v>5.8825900000000004</v>
      </c>
      <c r="R58" s="155">
        <f>Q58/P58*100</f>
        <v>100</v>
      </c>
      <c r="S58" s="155">
        <f>S59+S60</f>
        <v>370.2</v>
      </c>
      <c r="T58" s="155">
        <f>T59+T60</f>
        <v>368.90942000000001</v>
      </c>
      <c r="U58" s="155">
        <f>T58/S58*100</f>
        <v>99.651383036196663</v>
      </c>
      <c r="V58" s="155">
        <f>V59+V60</f>
        <v>0</v>
      </c>
      <c r="W58" s="155">
        <f>W59+W60</f>
        <v>0</v>
      </c>
      <c r="X58" s="155" t="e">
        <f>W58/V58*100</f>
        <v>#DIV/0!</v>
      </c>
      <c r="Y58" s="155">
        <f>Y59+Y60</f>
        <v>12949.782300000001</v>
      </c>
      <c r="Z58" s="155">
        <f>Z59+Z60</f>
        <v>12949.782299999999</v>
      </c>
      <c r="AA58" s="155">
        <f>AA59+AA60</f>
        <v>12949.782299999999</v>
      </c>
      <c r="AB58" s="155">
        <f>AA58/Z58*100</f>
        <v>100</v>
      </c>
      <c r="AC58" s="155">
        <f>AC59+AC60</f>
        <v>8168.0929999999998</v>
      </c>
      <c r="AD58" s="155">
        <f>AD59+AD60</f>
        <v>8168.0929999999998</v>
      </c>
      <c r="AE58" s="155">
        <f>AD58/AC58*100</f>
        <v>100</v>
      </c>
      <c r="AF58" s="155">
        <f>AF59+AF60</f>
        <v>4781.6893</v>
      </c>
      <c r="AG58" s="155">
        <f>AG59+AG60</f>
        <v>4781.6893</v>
      </c>
      <c r="AH58" s="155">
        <f>AG58/AF58*100</f>
        <v>100</v>
      </c>
      <c r="AI58" s="155">
        <f>AI59+AI60</f>
        <v>0</v>
      </c>
      <c r="AJ58" s="155">
        <f>AJ59+AJ60</f>
        <v>0</v>
      </c>
      <c r="AK58" s="155">
        <f>AK59+AK60</f>
        <v>0</v>
      </c>
      <c r="AL58" s="155"/>
      <c r="AM58" s="155">
        <f>AM59+AM60</f>
        <v>0</v>
      </c>
      <c r="AN58" s="155">
        <f>AN59+AN60</f>
        <v>0</v>
      </c>
      <c r="AO58" s="155"/>
      <c r="AP58" s="155">
        <f>AP59+AP60</f>
        <v>0</v>
      </c>
      <c r="AQ58" s="155">
        <f>AQ59+AQ60</f>
        <v>0</v>
      </c>
      <c r="AR58" s="155"/>
      <c r="AS58" s="155">
        <f>AS59+AS60</f>
        <v>6585.3790099999997</v>
      </c>
      <c r="AT58" s="155">
        <f>AT59+AT60</f>
        <v>6585.3790099999997</v>
      </c>
      <c r="AU58" s="155">
        <f>AU59+AU60</f>
        <v>6585.3790099999997</v>
      </c>
      <c r="AV58" s="155"/>
      <c r="AW58" s="155">
        <f>AW59+AW60</f>
        <v>6453.6714199999997</v>
      </c>
      <c r="AX58" s="155">
        <f>AX59+AX60</f>
        <v>6453.6714199999997</v>
      </c>
      <c r="AY58" s="155">
        <f>AX58/AW58*100</f>
        <v>100</v>
      </c>
      <c r="AZ58" s="155">
        <f>AZ59+AZ60</f>
        <v>131.70759000000001</v>
      </c>
      <c r="BA58" s="155">
        <f>BA59+BA60</f>
        <v>131.70759000000001</v>
      </c>
      <c r="BB58" s="155">
        <f>BA58/AZ58*100</f>
        <v>100</v>
      </c>
      <c r="BC58" s="155">
        <f>BC59+BC60</f>
        <v>0</v>
      </c>
      <c r="BD58" s="155">
        <f>BD59+BD60</f>
        <v>0</v>
      </c>
      <c r="BE58" s="155">
        <f>BE59+BE60</f>
        <v>0</v>
      </c>
      <c r="BF58" s="155"/>
      <c r="BG58" s="155">
        <f>BG59+BG60</f>
        <v>0</v>
      </c>
      <c r="BH58" s="155">
        <f>BH59+BH60</f>
        <v>0</v>
      </c>
      <c r="BI58" s="155"/>
      <c r="BJ58" s="155">
        <f>BJ59+BJ60</f>
        <v>0</v>
      </c>
      <c r="BK58" s="155">
        <f>BK59+BK60</f>
        <v>0</v>
      </c>
      <c r="BL58" s="155"/>
      <c r="BM58" s="155">
        <f>BM59+BM60</f>
        <v>3102.2190699999996</v>
      </c>
      <c r="BN58" s="155">
        <f>BN59+BN60</f>
        <v>3102.2190699999996</v>
      </c>
      <c r="BO58" s="155">
        <f>BO59+BO60</f>
        <v>3102.2190699999996</v>
      </c>
      <c r="BP58" s="155">
        <f>BO58/BN58*100</f>
        <v>100</v>
      </c>
      <c r="BQ58" s="155">
        <f>BQ59+BQ60</f>
        <v>3040.1746899999998</v>
      </c>
      <c r="BR58" s="155">
        <f>BR59+BR60</f>
        <v>3040.1746899999998</v>
      </c>
      <c r="BS58" s="155">
        <f>BR58/BQ58*100</f>
        <v>100</v>
      </c>
      <c r="BT58" s="155">
        <f>BT59+BT60</f>
        <v>62.044379999999997</v>
      </c>
      <c r="BU58" s="155">
        <f>BU59+BU60</f>
        <v>62.044379999999997</v>
      </c>
      <c r="BV58" s="155">
        <f>BU58/BT58*100</f>
        <v>100</v>
      </c>
      <c r="BW58" s="155">
        <f>BW59+BW60</f>
        <v>2621.7614800000001</v>
      </c>
      <c r="BX58" s="155">
        <f>BX59+BX60</f>
        <v>2621.7614800000001</v>
      </c>
      <c r="BY58" s="155">
        <f>BX58/BW58*100</f>
        <v>100</v>
      </c>
      <c r="BZ58" s="155">
        <f>BZ59+BZ60</f>
        <v>779.68776000000003</v>
      </c>
      <c r="CA58" s="155">
        <f>CA59+CA60</f>
        <v>779.68776000000003</v>
      </c>
      <c r="CB58" s="155">
        <f>CA58/BZ58*100</f>
        <v>100</v>
      </c>
      <c r="CC58" s="155">
        <f>CC59+CC60</f>
        <v>1842.0737199999999</v>
      </c>
      <c r="CD58" s="155">
        <f>CD59+CD60</f>
        <v>1842.0737200000001</v>
      </c>
      <c r="CE58" s="155">
        <f>SUM(CE59:CE67)</f>
        <v>400.00000000000006</v>
      </c>
      <c r="CF58" s="155">
        <f>CF59+CF60</f>
        <v>20191.551389999997</v>
      </c>
      <c r="CG58" s="155">
        <f>CG59+CG60</f>
        <v>20191.551389999997</v>
      </c>
      <c r="CH58" s="155"/>
      <c r="CI58" s="155">
        <f>CI59+CI60</f>
        <v>19787.720399999998</v>
      </c>
      <c r="CJ58" s="155">
        <f>CJ59+CJ60</f>
        <v>19787.720399999998</v>
      </c>
      <c r="CK58" s="155">
        <f>CJ58/CI58*100</f>
        <v>100</v>
      </c>
      <c r="CL58" s="155">
        <f>CL59+CL60</f>
        <v>403.83098999999999</v>
      </c>
      <c r="CM58" s="155">
        <f>CM59+CM60</f>
        <v>403.83098999999999</v>
      </c>
      <c r="CN58" s="155">
        <f>CM58/CL58*100</f>
        <v>100</v>
      </c>
      <c r="CO58" s="155">
        <f>CO59+CO60</f>
        <v>1445.3242</v>
      </c>
      <c r="CP58" s="155">
        <f>CP59+CP60</f>
        <v>1445.3242</v>
      </c>
      <c r="CQ58" s="155">
        <f>CQ59+CQ60</f>
        <v>1445.3242</v>
      </c>
      <c r="CR58" s="155"/>
      <c r="CS58" s="155">
        <f>CS59+CS60</f>
        <v>1430.8</v>
      </c>
      <c r="CT58" s="155">
        <f>CT59+CT60</f>
        <v>1430.8</v>
      </c>
      <c r="CU58" s="155">
        <f>CT58/CS58*100</f>
        <v>100</v>
      </c>
      <c r="CV58" s="155">
        <f>CV59+CV60</f>
        <v>14.5242</v>
      </c>
      <c r="CW58" s="155">
        <f>CW59+CW60</f>
        <v>14.5242</v>
      </c>
      <c r="CX58" s="155">
        <f>CW58/CV58*100</f>
        <v>100</v>
      </c>
      <c r="CY58" s="155">
        <f>CY59+CY60</f>
        <v>0</v>
      </c>
      <c r="CZ58" s="155">
        <f>CZ59+CZ60</f>
        <v>0</v>
      </c>
      <c r="DA58" s="155">
        <f>DA59+DA60</f>
        <v>0</v>
      </c>
      <c r="DB58" s="155"/>
      <c r="DC58" s="155"/>
      <c r="DD58" s="155"/>
      <c r="DE58" s="155"/>
      <c r="DF58" s="155"/>
      <c r="DG58" s="155"/>
      <c r="DH58" s="155"/>
      <c r="DI58" s="155">
        <f>DI59+DI60</f>
        <v>0</v>
      </c>
      <c r="DJ58" s="155">
        <f>DJ59+DJ60</f>
        <v>0</v>
      </c>
      <c r="DK58" s="155">
        <f>DK59+DK60</f>
        <v>0</v>
      </c>
      <c r="DL58" s="155"/>
      <c r="DM58" s="155">
        <f>DM59+DM60</f>
        <v>0</v>
      </c>
      <c r="DN58" s="155">
        <f>DN59+DN60</f>
        <v>0</v>
      </c>
      <c r="DO58" s="155"/>
      <c r="DP58" s="155">
        <f>DP59+DP60</f>
        <v>0</v>
      </c>
      <c r="DQ58" s="155">
        <f>DQ59+DQ60</f>
        <v>0</v>
      </c>
      <c r="DR58" s="155"/>
      <c r="DS58" s="155">
        <f>DS59+DS60</f>
        <v>0</v>
      </c>
      <c r="DT58" s="155">
        <f>DT59+DT60</f>
        <v>0</v>
      </c>
      <c r="DU58" s="155">
        <f>DU59+DU60</f>
        <v>0</v>
      </c>
      <c r="DV58" s="155"/>
      <c r="DW58" s="155">
        <f>DW59+DW60</f>
        <v>0</v>
      </c>
      <c r="DX58" s="155">
        <f>DX59+DX60</f>
        <v>0</v>
      </c>
      <c r="DY58" s="155"/>
      <c r="DZ58" s="155">
        <f>DZ59+DZ60</f>
        <v>0</v>
      </c>
      <c r="EA58" s="155">
        <f>EA59+EA60</f>
        <v>0</v>
      </c>
      <c r="EB58" s="155"/>
      <c r="EC58" s="155">
        <f>EC59+EC60</f>
        <v>0</v>
      </c>
      <c r="ED58" s="155">
        <f>ED59+ED60</f>
        <v>0</v>
      </c>
      <c r="EE58" s="155">
        <f>EE59+EE60</f>
        <v>0</v>
      </c>
      <c r="EF58" s="155"/>
      <c r="EG58" s="155">
        <f>EG59+EG60</f>
        <v>0</v>
      </c>
      <c r="EH58" s="155">
        <f>EH59+EH60</f>
        <v>0</v>
      </c>
      <c r="EI58" s="155"/>
      <c r="EJ58" s="155">
        <f>EJ59+EJ60</f>
        <v>0</v>
      </c>
      <c r="EK58" s="155">
        <f>EK59+EK60</f>
        <v>0</v>
      </c>
      <c r="EL58" s="155"/>
      <c r="EM58" s="155">
        <f>EM59+EM60</f>
        <v>0</v>
      </c>
      <c r="EN58" s="155">
        <f>EN59+EN60</f>
        <v>0</v>
      </c>
      <c r="EO58" s="155"/>
      <c r="EP58" s="155">
        <f>EP59+EP60</f>
        <v>23908.94411</v>
      </c>
      <c r="EQ58" s="155">
        <f>EQ59+EQ60</f>
        <v>23908.94411</v>
      </c>
      <c r="ER58" s="155">
        <f>ER59+ER60</f>
        <v>23908.94411</v>
      </c>
      <c r="ES58" s="155">
        <f>ER58/EQ58*100</f>
        <v>100</v>
      </c>
      <c r="ET58" s="155">
        <f>ET59+ET60</f>
        <v>0</v>
      </c>
      <c r="EU58" s="155">
        <f>EU59+EU60</f>
        <v>0</v>
      </c>
      <c r="EV58" s="155" t="e">
        <f>EU58/ET58*100</f>
        <v>#DIV/0!</v>
      </c>
      <c r="EW58" s="155">
        <f>EW59+EW60</f>
        <v>23908.94411</v>
      </c>
      <c r="EX58" s="155">
        <f>EX59+EX60</f>
        <v>23908.94411</v>
      </c>
      <c r="EY58" s="155"/>
      <c r="EZ58" s="155">
        <f>EZ59+EZ60</f>
        <v>0</v>
      </c>
      <c r="FA58" s="155">
        <f>FA59+FA60</f>
        <v>0</v>
      </c>
      <c r="FB58" s="155">
        <f>FB59+FB60</f>
        <v>0</v>
      </c>
      <c r="FC58" s="155"/>
      <c r="FD58" s="155">
        <f>FD59+FD60</f>
        <v>0</v>
      </c>
      <c r="FE58" s="155">
        <f>FE59+FE60</f>
        <v>0</v>
      </c>
      <c r="FF58" s="155"/>
      <c r="FG58" s="155">
        <f>FG59+FG60</f>
        <v>0</v>
      </c>
      <c r="FH58" s="155">
        <f>FH59+FH60</f>
        <v>0</v>
      </c>
      <c r="FI58" s="155"/>
      <c r="FJ58" s="155">
        <f>FJ59+FJ60</f>
        <v>160.29427999999999</v>
      </c>
      <c r="FK58" s="155">
        <f t="shared" ref="FK58:FS58" si="548">SUM(FK59+FK60)</f>
        <v>160.29428000000001</v>
      </c>
      <c r="FL58" s="155">
        <f t="shared" si="548"/>
        <v>160.29428000000001</v>
      </c>
      <c r="FM58" s="155">
        <f t="shared" si="548"/>
        <v>100</v>
      </c>
      <c r="FN58" s="155">
        <f t="shared" si="548"/>
        <v>157.67094</v>
      </c>
      <c r="FO58" s="155">
        <f t="shared" si="548"/>
        <v>157.67094</v>
      </c>
      <c r="FP58" s="155">
        <f t="shared" si="548"/>
        <v>100</v>
      </c>
      <c r="FQ58" s="155">
        <f t="shared" si="548"/>
        <v>2.6233399999999998</v>
      </c>
      <c r="FR58" s="155">
        <f t="shared" si="548"/>
        <v>2.6233399999999998</v>
      </c>
      <c r="FS58" s="155">
        <f t="shared" si="548"/>
        <v>100</v>
      </c>
      <c r="FT58" s="155">
        <f>FT59+FT60</f>
        <v>0</v>
      </c>
      <c r="FU58" s="155">
        <f>FU59+FU60</f>
        <v>0</v>
      </c>
      <c r="FV58" s="155">
        <f>FV59+FV60</f>
        <v>0</v>
      </c>
      <c r="FW58" s="155"/>
      <c r="FX58" s="155">
        <f t="shared" ref="FX58:GC58" si="549">SUM(FX59+FX60)</f>
        <v>0</v>
      </c>
      <c r="FY58" s="155">
        <f t="shared" si="549"/>
        <v>0</v>
      </c>
      <c r="FZ58" s="155" t="e">
        <f t="shared" si="549"/>
        <v>#DIV/0!</v>
      </c>
      <c r="GA58" s="155">
        <f t="shared" si="549"/>
        <v>0</v>
      </c>
      <c r="GB58" s="155">
        <f t="shared" si="549"/>
        <v>0</v>
      </c>
      <c r="GC58" s="155" t="e">
        <f t="shared" si="549"/>
        <v>#DIV/0!</v>
      </c>
      <c r="GD58" s="155">
        <f>GD59+GD60</f>
        <v>18284.387760000001</v>
      </c>
      <c r="GE58" s="155">
        <f>GE59+GE60</f>
        <v>18284.387760000001</v>
      </c>
      <c r="GF58" s="155">
        <f>GF59+GF60</f>
        <v>18284.387760000001</v>
      </c>
      <c r="GG58" s="155">
        <f t="shared" ref="GG58:GG59" si="550">GF58/GE58*100</f>
        <v>100</v>
      </c>
      <c r="GH58" s="155">
        <f t="shared" ref="GH58:GM58" si="551">SUM(GH59+GH60)</f>
        <v>17918.7</v>
      </c>
      <c r="GI58" s="155">
        <f t="shared" si="551"/>
        <v>17918.7</v>
      </c>
      <c r="GJ58" s="155">
        <f t="shared" si="551"/>
        <v>100</v>
      </c>
      <c r="GK58" s="155">
        <f t="shared" si="551"/>
        <v>365.68776000000003</v>
      </c>
      <c r="GL58" s="155">
        <f t="shared" si="551"/>
        <v>365.68776000000003</v>
      </c>
      <c r="GM58" s="155">
        <f t="shared" si="551"/>
        <v>100</v>
      </c>
      <c r="GN58" s="155">
        <f>GN59+GN60</f>
        <v>6895.4211299999997</v>
      </c>
      <c r="GO58" s="155">
        <f>GO59+GO60</f>
        <v>6895.4211299999997</v>
      </c>
      <c r="GP58" s="155">
        <f>GP59+GP60</f>
        <v>6895.4211299999997</v>
      </c>
      <c r="GQ58" s="155">
        <f>GP58/GN58*100</f>
        <v>100</v>
      </c>
      <c r="GR58" s="155">
        <f t="shared" ref="GR58:GW58" si="552">SUM(GR59+GR60)</f>
        <v>6826.4669199999998</v>
      </c>
      <c r="GS58" s="155">
        <f t="shared" si="552"/>
        <v>6826.4669199999998</v>
      </c>
      <c r="GT58" s="155">
        <f t="shared" si="552"/>
        <v>100</v>
      </c>
      <c r="GU58" s="155">
        <f t="shared" si="552"/>
        <v>68.954210000000003</v>
      </c>
      <c r="GV58" s="155">
        <f t="shared" si="552"/>
        <v>68.954210000000003</v>
      </c>
      <c r="GW58" s="155">
        <f t="shared" si="552"/>
        <v>100</v>
      </c>
      <c r="GX58" s="155">
        <f>GX59+GX60</f>
        <v>0</v>
      </c>
      <c r="GY58" s="155">
        <f>GY59+GY60</f>
        <v>0</v>
      </c>
      <c r="GZ58" s="155">
        <f>GZ59+GZ60</f>
        <v>0</v>
      </c>
      <c r="HA58" s="155"/>
      <c r="HB58" s="155">
        <f t="shared" ref="HB58:HG58" si="553">SUM(HB59+HB60)</f>
        <v>0</v>
      </c>
      <c r="HC58" s="155">
        <f t="shared" si="553"/>
        <v>0</v>
      </c>
      <c r="HD58" s="155" t="e">
        <f t="shared" si="553"/>
        <v>#DIV/0!</v>
      </c>
      <c r="HE58" s="155">
        <f t="shared" si="553"/>
        <v>0</v>
      </c>
      <c r="HF58" s="155">
        <f t="shared" si="553"/>
        <v>0</v>
      </c>
      <c r="HG58" s="155" t="e">
        <f t="shared" si="553"/>
        <v>#DIV/0!</v>
      </c>
      <c r="HH58" s="155">
        <f>HH59+HH60</f>
        <v>45641.818180000002</v>
      </c>
      <c r="HI58" s="155">
        <f>HI59+HI60</f>
        <v>45641.818180000002</v>
      </c>
      <c r="HJ58" s="155">
        <f>HJ59+HJ60</f>
        <v>45641.818180000002</v>
      </c>
      <c r="HK58" s="155"/>
      <c r="HL58" s="155">
        <f t="shared" ref="HL58:HQ58" si="554">SUM(HL59+HL60)</f>
        <v>45185.4</v>
      </c>
      <c r="HM58" s="155">
        <f t="shared" si="554"/>
        <v>45185.4</v>
      </c>
      <c r="HN58" s="155">
        <f t="shared" si="554"/>
        <v>100</v>
      </c>
      <c r="HO58" s="155">
        <f t="shared" si="554"/>
        <v>456.41818000000001</v>
      </c>
      <c r="HP58" s="155">
        <f t="shared" si="554"/>
        <v>456.41818000000001</v>
      </c>
      <c r="HQ58" s="155">
        <f t="shared" si="554"/>
        <v>100</v>
      </c>
      <c r="HR58" s="155">
        <f>HR59+HR60</f>
        <v>0</v>
      </c>
      <c r="HS58" s="155">
        <f>HS59+HS60</f>
        <v>0</v>
      </c>
      <c r="HT58" s="155">
        <f>HT59+HT60</f>
        <v>0</v>
      </c>
      <c r="HU58" s="155"/>
      <c r="HV58" s="155">
        <f t="shared" ref="HV58:IA58" si="555">SUM(HV59+HV60)</f>
        <v>0</v>
      </c>
      <c r="HW58" s="155">
        <f t="shared" si="555"/>
        <v>0</v>
      </c>
      <c r="HX58" s="155" t="e">
        <f t="shared" si="555"/>
        <v>#DIV/0!</v>
      </c>
      <c r="HY58" s="155">
        <f t="shared" si="555"/>
        <v>0</v>
      </c>
      <c r="HZ58" s="155">
        <f t="shared" si="555"/>
        <v>0</v>
      </c>
      <c r="IA58" s="155" t="e">
        <f t="shared" si="555"/>
        <v>#DIV/0!</v>
      </c>
      <c r="IB58" s="155">
        <f>IB59+IB60</f>
        <v>0</v>
      </c>
      <c r="IC58" s="155">
        <f>IC59+IC60</f>
        <v>0</v>
      </c>
      <c r="ID58" s="155">
        <f>ID59+ID60</f>
        <v>0</v>
      </c>
      <c r="IE58" s="155"/>
      <c r="IF58" s="155">
        <f t="shared" ref="IF58:IK58" si="556">SUM(IF59+IF60)</f>
        <v>0</v>
      </c>
      <c r="IG58" s="155">
        <f t="shared" si="556"/>
        <v>0</v>
      </c>
      <c r="IH58" s="155" t="e">
        <f t="shared" si="556"/>
        <v>#DIV/0!</v>
      </c>
      <c r="II58" s="155">
        <f t="shared" si="556"/>
        <v>0</v>
      </c>
      <c r="IJ58" s="155">
        <f t="shared" si="556"/>
        <v>0</v>
      </c>
      <c r="IK58" s="155" t="e">
        <f t="shared" si="556"/>
        <v>#DIV/0!</v>
      </c>
      <c r="IL58" s="155">
        <f>IL59+IL60</f>
        <v>662.24490000000003</v>
      </c>
      <c r="IM58" s="155">
        <f>IM59+IM60</f>
        <v>662.24490000000003</v>
      </c>
      <c r="IN58" s="155">
        <f>IN59+IN60</f>
        <v>662.24490000000003</v>
      </c>
      <c r="IO58" s="155">
        <f t="shared" ref="IO58:IO59" si="557">IN58/IM58*100</f>
        <v>100</v>
      </c>
      <c r="IP58" s="155">
        <f t="shared" ref="IP58:IU58" si="558">SUM(IP59+IP60)</f>
        <v>649</v>
      </c>
      <c r="IQ58" s="155">
        <f t="shared" si="558"/>
        <v>649</v>
      </c>
      <c r="IR58" s="155">
        <f t="shared" si="558"/>
        <v>100</v>
      </c>
      <c r="IS58" s="155">
        <f t="shared" si="558"/>
        <v>13.244899999999999</v>
      </c>
      <c r="IT58" s="155">
        <f t="shared" si="558"/>
        <v>13.244899999999999</v>
      </c>
      <c r="IU58" s="155">
        <f t="shared" si="558"/>
        <v>100</v>
      </c>
      <c r="IV58" s="155">
        <f>IV59+IV60</f>
        <v>12787.49627</v>
      </c>
      <c r="IW58" s="155">
        <f>IW59+IW60</f>
        <v>12787.49627</v>
      </c>
      <c r="IX58" s="155">
        <f>IX59+IX60</f>
        <v>12787.49627</v>
      </c>
      <c r="IY58" s="155">
        <f t="shared" ref="IY58:IY59" si="559">IX58/IW58*100</f>
        <v>100</v>
      </c>
      <c r="IZ58" s="155">
        <f t="shared" ref="IZ58:JE58" si="560">SUM(IZ59+IZ60)</f>
        <v>12531.74634</v>
      </c>
      <c r="JA58" s="155">
        <f t="shared" si="560"/>
        <v>12531.74634</v>
      </c>
      <c r="JB58" s="155">
        <f t="shared" si="560"/>
        <v>100</v>
      </c>
      <c r="JC58" s="155">
        <f t="shared" si="560"/>
        <v>255.74993000000001</v>
      </c>
      <c r="JD58" s="155">
        <f t="shared" si="560"/>
        <v>255.74993000000001</v>
      </c>
      <c r="JE58" s="155">
        <f t="shared" si="560"/>
        <v>100</v>
      </c>
      <c r="JF58" s="155">
        <f>JF59+JF60</f>
        <v>0</v>
      </c>
      <c r="JG58" s="155">
        <f>JG59+JG60</f>
        <v>0</v>
      </c>
      <c r="JH58" s="155">
        <f>JH59+JH60</f>
        <v>0</v>
      </c>
      <c r="JI58" s="155"/>
      <c r="JJ58" s="155">
        <f>JJ59+JJ60</f>
        <v>0</v>
      </c>
      <c r="JK58" s="155">
        <f>JK59+JK60</f>
        <v>0</v>
      </c>
      <c r="JL58" s="155"/>
      <c r="JM58" s="155">
        <f>JM59+JM60</f>
        <v>0</v>
      </c>
      <c r="JN58" s="155">
        <f>JN59+JN60</f>
        <v>0</v>
      </c>
      <c r="JO58" s="155"/>
      <c r="JP58" s="155">
        <f>JP59+JP60</f>
        <v>0</v>
      </c>
      <c r="JQ58" s="155">
        <f>JQ59+JQ60</f>
        <v>0</v>
      </c>
      <c r="JR58" s="155"/>
      <c r="JS58" s="155">
        <f>JS59+JS60</f>
        <v>1319.1481000000001</v>
      </c>
      <c r="JT58" s="155">
        <f>JT59+JT60</f>
        <v>1319.1481000000001</v>
      </c>
      <c r="JU58" s="155">
        <f t="shared" si="335"/>
        <v>100</v>
      </c>
      <c r="JV58" s="155">
        <f>JV59+JV60</f>
        <v>2828.6130000000003</v>
      </c>
      <c r="JW58" s="155">
        <f>JW59+JW60</f>
        <v>2828.6130000000003</v>
      </c>
      <c r="JX58" s="155">
        <f t="shared" si="336"/>
        <v>100</v>
      </c>
      <c r="JY58" s="155">
        <f>JY59+JY60</f>
        <v>0</v>
      </c>
      <c r="JZ58" s="155">
        <f>JZ59+JZ60</f>
        <v>0</v>
      </c>
      <c r="KA58" s="155" t="e">
        <f t="shared" ref="KA58:KA61" si="561">JZ58/JY58*100</f>
        <v>#DIV/0!</v>
      </c>
      <c r="KB58" s="155">
        <f>KB59+KB60</f>
        <v>0</v>
      </c>
      <c r="KC58" s="155">
        <f>KC59+KC60</f>
        <v>0</v>
      </c>
      <c r="KD58" s="155" t="e">
        <f t="shared" ref="KD58:KD61" si="562">KC58/KB58*100</f>
        <v>#DIV/0!</v>
      </c>
      <c r="KE58" s="155">
        <f>KE59+KE60</f>
        <v>9093.2489999999998</v>
      </c>
      <c r="KF58" s="155">
        <f>KF59+KF60</f>
        <v>9093.2489999999998</v>
      </c>
      <c r="KG58" s="155">
        <f t="shared" ref="KG58:KG61" si="563">KF58/KE58*100</f>
        <v>100</v>
      </c>
      <c r="KH58" s="155">
        <f>KH59+KH60</f>
        <v>0</v>
      </c>
      <c r="KI58" s="155">
        <f>KI59+KI60</f>
        <v>0</v>
      </c>
      <c r="KJ58" s="155" t="e">
        <f t="shared" ref="KJ58:KJ61" si="564">KI58/KH58*100</f>
        <v>#DIV/0!</v>
      </c>
      <c r="KK58" s="155">
        <f>KK59+KK60</f>
        <v>0</v>
      </c>
      <c r="KL58" s="155">
        <f>KL59+KL60</f>
        <v>0</v>
      </c>
      <c r="KM58" s="155" t="e">
        <f t="shared" ref="KM58:KM61" si="565">KL58/KK58*100</f>
        <v>#DIV/0!</v>
      </c>
      <c r="KN58" s="155">
        <f>KN59+KN60</f>
        <v>0</v>
      </c>
      <c r="KO58" s="155">
        <f>KO59+KO60</f>
        <v>0</v>
      </c>
      <c r="KP58" s="155" t="e">
        <f t="shared" ref="KP58" si="566">KO58/KN58*100</f>
        <v>#DIV/0!</v>
      </c>
      <c r="KQ58" s="155">
        <f>KQ59+KQ60</f>
        <v>0</v>
      </c>
      <c r="KR58" s="155">
        <f>KR59+KR60</f>
        <v>0</v>
      </c>
      <c r="KS58" s="155" t="e">
        <f t="shared" ref="KS58" si="567">KR58/KQ58*100</f>
        <v>#DIV/0!</v>
      </c>
      <c r="KT58" s="155">
        <f>KT59+KT60</f>
        <v>0</v>
      </c>
      <c r="KU58" s="155">
        <f>KU59+KU60</f>
        <v>0</v>
      </c>
      <c r="KV58" s="155" t="e">
        <f t="shared" ref="KV58" si="568">KU58/KT58*100</f>
        <v>#DIV/0!</v>
      </c>
      <c r="KW58" s="155">
        <f>KW59+KW60</f>
        <v>1392.4906000000001</v>
      </c>
      <c r="KX58" s="155">
        <f>KX59+KX60</f>
        <v>1392.4906000000001</v>
      </c>
      <c r="KY58" s="155">
        <f t="shared" ref="KY58" si="569">KX58/KW58*100</f>
        <v>100</v>
      </c>
      <c r="KZ58" s="155">
        <f>KZ59+KZ60</f>
        <v>0</v>
      </c>
      <c r="LA58" s="155">
        <f>LA59+LA60</f>
        <v>0</v>
      </c>
      <c r="LB58" s="155" t="e">
        <f t="shared" ref="LB58" si="570">LA58/KZ58*100</f>
        <v>#DIV/0!</v>
      </c>
      <c r="LC58" s="155">
        <f>LC59+LC60</f>
        <v>0</v>
      </c>
      <c r="LD58" s="155">
        <f>LD59+LD60</f>
        <v>0</v>
      </c>
      <c r="LE58" s="155" t="e">
        <f t="shared" ref="LE58" si="571">LD58/LC58*100</f>
        <v>#DIV/0!</v>
      </c>
      <c r="LF58" s="155">
        <f>LF59+LF60</f>
        <v>0</v>
      </c>
      <c r="LG58" s="155">
        <f>LG59+LG60</f>
        <v>0</v>
      </c>
      <c r="LH58" s="155" t="e">
        <f t="shared" ref="LH58" si="572">LG58/LF58*100</f>
        <v>#DIV/0!</v>
      </c>
      <c r="LI58" s="155">
        <f>LI59+LI60</f>
        <v>0</v>
      </c>
      <c r="LJ58" s="155">
        <f>LJ59+LJ60</f>
        <v>0</v>
      </c>
      <c r="LK58" s="155" t="e">
        <f t="shared" ref="LK58" si="573">LJ58/LI58*100</f>
        <v>#DIV/0!</v>
      </c>
      <c r="LL58" s="155">
        <f>LL59+LL60</f>
        <v>0</v>
      </c>
      <c r="LM58" s="155">
        <f>LM59+LM60</f>
        <v>0</v>
      </c>
      <c r="LN58" s="155" t="e">
        <f t="shared" ref="LN58" si="574">LM58/LL58*100</f>
        <v>#DIV/0!</v>
      </c>
      <c r="LO58" s="155">
        <f>LO59+LO60</f>
        <v>315.71100000000001</v>
      </c>
      <c r="LP58" s="155">
        <f>LP59+LP60</f>
        <v>315.71100000000001</v>
      </c>
      <c r="LQ58" s="155">
        <f>LQ59+LQ60</f>
        <v>315.71100000000001</v>
      </c>
      <c r="LR58" s="155"/>
      <c r="LS58" s="155">
        <f>LS59+LS60</f>
        <v>312.55389000000002</v>
      </c>
      <c r="LT58" s="155">
        <f>LT59+LT60</f>
        <v>312.55389000000002</v>
      </c>
      <c r="LU58" s="155"/>
      <c r="LV58" s="155">
        <f>LV59+LV60</f>
        <v>3.1571099999999999</v>
      </c>
      <c r="LW58" s="155">
        <f>LW59+LW60</f>
        <v>3.1571099999999999</v>
      </c>
      <c r="LX58" s="155"/>
      <c r="LY58" s="155">
        <f>LY59+LY60</f>
        <v>0</v>
      </c>
      <c r="LZ58" s="155">
        <f>LZ59+LZ60</f>
        <v>0</v>
      </c>
      <c r="MA58" s="155" t="e">
        <f t="shared" ref="MA58" si="575">LZ58/LY58*100</f>
        <v>#DIV/0!</v>
      </c>
      <c r="MB58" s="155">
        <f>MB59+MB60</f>
        <v>0</v>
      </c>
      <c r="MC58" s="155">
        <f>MC59+MC60</f>
        <v>0</v>
      </c>
      <c r="MD58" s="155" t="e">
        <f t="shared" ref="MD58" si="576">MC58/MB58*100</f>
        <v>#DIV/0!</v>
      </c>
      <c r="ME58" s="34">
        <f>ME59+ME60</f>
        <v>0</v>
      </c>
      <c r="MF58" s="34">
        <f>MF59+MF60</f>
        <v>0</v>
      </c>
      <c r="MG58" s="63" t="e">
        <f t="shared" ref="MG58" si="577">MF58/ME58*100</f>
        <v>#DIV/0!</v>
      </c>
      <c r="MH58" s="108"/>
      <c r="MI58" s="108"/>
      <c r="MK58" s="34"/>
      <c r="ML58" s="34"/>
      <c r="MM58" s="63"/>
      <c r="MN58" s="35"/>
      <c r="MO58" s="92"/>
      <c r="MP58" s="8"/>
      <c r="MQ58" s="92"/>
      <c r="MR58" s="109"/>
    </row>
    <row r="59" spans="1:360" ht="18" customHeight="1">
      <c r="A59" s="36" t="s">
        <v>150</v>
      </c>
      <c r="B59" s="110">
        <f>I59+S59+V59+Y59+AI59+AS59+BC59+BM59+BW59+CF59+CO59+CY59+DI59+DS59+EC59+EP59+F59+EZ59+FJ59+FT59+GD59+GN59+GX59+HH59+HR59+IB59+IL59+IV59+JF59+JP59+EM59+JS59+JV59+JY59+KB59+KE59+KH59+KK59+KN59+KQ59+KT59+KW59+KZ59+LC59+LF59+LI59+LL59+LO59+LY59+MB59+ME59</f>
        <v>139713.58291000003</v>
      </c>
      <c r="C59" s="110">
        <f>K59+T59+W59+AA59+AK59+AU59+BE59+BO59+BX59+CG59+CQ59+DA59+DK59+DU59+EE59+ER59+G59+FB59+FL59+FV59+GF59+GP59+GZ59+HJ59+HT59+ID59+IN59+IX59+JH59+JQ59+EN59+JT59+JW59+JZ59+KC59+KF59+KI59+KL59+KO59+KR59+KU59+KX59+LA59+LD59+LG59+LJ59+LM59+LQ59+LZ59+MC59+MF59</f>
        <v>139712.29233000003</v>
      </c>
      <c r="D59" s="110">
        <f t="shared" si="547"/>
        <v>99.999076267336989</v>
      </c>
      <c r="E59" s="110">
        <f t="shared" si="2"/>
        <v>-1.0913936421275139E-11</v>
      </c>
      <c r="F59" s="153">
        <v>5503.5</v>
      </c>
      <c r="G59" s="110">
        <v>5503.5</v>
      </c>
      <c r="H59" s="110">
        <f>G59/F59*100</f>
        <v>100</v>
      </c>
      <c r="I59" s="110">
        <v>588.25868999999989</v>
      </c>
      <c r="J59" s="110">
        <f>M59+P59</f>
        <v>588.25869</v>
      </c>
      <c r="K59" s="110">
        <f>N59+Q59</f>
        <v>588.25869</v>
      </c>
      <c r="L59" s="110">
        <f>K59/J59*100</f>
        <v>100</v>
      </c>
      <c r="M59" s="110">
        <v>582.37609999999995</v>
      </c>
      <c r="N59" s="110">
        <v>582.37609999999995</v>
      </c>
      <c r="O59" s="110">
        <f>N59/M59*100</f>
        <v>100</v>
      </c>
      <c r="P59" s="110">
        <v>5.8825900000000004</v>
      </c>
      <c r="Q59" s="110">
        <v>5.8825900000000004</v>
      </c>
      <c r="R59" s="110">
        <f>Q59/P59*100</f>
        <v>100</v>
      </c>
      <c r="S59" s="110">
        <v>370.2</v>
      </c>
      <c r="T59" s="110">
        <v>368.90942000000001</v>
      </c>
      <c r="U59" s="110">
        <f>T59/S59*100</f>
        <v>99.651383036196663</v>
      </c>
      <c r="V59" s="110"/>
      <c r="W59" s="110"/>
      <c r="X59" s="110" t="e">
        <f>W59/V59*100</f>
        <v>#DIV/0!</v>
      </c>
      <c r="Y59" s="110">
        <v>12949.782300000001</v>
      </c>
      <c r="Z59" s="110">
        <f>AC59+AF59</f>
        <v>12949.782299999999</v>
      </c>
      <c r="AA59" s="110">
        <f>SUM(AD59+AG59)</f>
        <v>12949.782299999999</v>
      </c>
      <c r="AB59" s="110">
        <f>AA59/Z59*100</f>
        <v>100</v>
      </c>
      <c r="AC59" s="110">
        <v>8168.0929999999998</v>
      </c>
      <c r="AD59" s="110">
        <v>8168.0929999999998</v>
      </c>
      <c r="AE59" s="110">
        <f>AD59/AC59*100</f>
        <v>100</v>
      </c>
      <c r="AF59" s="110">
        <v>4781.6893</v>
      </c>
      <c r="AG59" s="110">
        <v>4781.6893</v>
      </c>
      <c r="AH59" s="110">
        <f>AG59/AF59*100</f>
        <v>100</v>
      </c>
      <c r="AI59" s="110"/>
      <c r="AJ59" s="110">
        <f>AM59+AP59</f>
        <v>0</v>
      </c>
      <c r="AK59" s="110">
        <f>AN59+AQ59</f>
        <v>0</v>
      </c>
      <c r="AL59" s="110"/>
      <c r="AM59" s="110"/>
      <c r="AN59" s="110"/>
      <c r="AO59" s="110"/>
      <c r="AP59" s="110"/>
      <c r="AQ59" s="110"/>
      <c r="AR59" s="110"/>
      <c r="AS59" s="110">
        <v>6585.3790099999997</v>
      </c>
      <c r="AT59" s="110">
        <f>AW59+AZ59</f>
        <v>6585.3790099999997</v>
      </c>
      <c r="AU59" s="110">
        <f>AX59+BA59</f>
        <v>6585.3790099999997</v>
      </c>
      <c r="AV59" s="110"/>
      <c r="AW59" s="110">
        <v>6453.6714199999997</v>
      </c>
      <c r="AX59" s="110">
        <v>6453.6714199999997</v>
      </c>
      <c r="AY59" s="110">
        <f>AX59/AW59*100</f>
        <v>100</v>
      </c>
      <c r="AZ59" s="110">
        <v>131.70759000000001</v>
      </c>
      <c r="BA59" s="110">
        <v>131.70759000000001</v>
      </c>
      <c r="BB59" s="110">
        <f>BA59/AZ59*100</f>
        <v>100</v>
      </c>
      <c r="BC59" s="110"/>
      <c r="BD59" s="110">
        <f>BG59+BJ59</f>
        <v>0</v>
      </c>
      <c r="BE59" s="110">
        <f>BH59+BK59</f>
        <v>0</v>
      </c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>
        <f>BZ59+CC59</f>
        <v>0</v>
      </c>
      <c r="BX59" s="110">
        <f>CA59+CD59</f>
        <v>0</v>
      </c>
      <c r="BY59" s="110"/>
      <c r="BZ59" s="110"/>
      <c r="CA59" s="110"/>
      <c r="CB59" s="110"/>
      <c r="CC59" s="110"/>
      <c r="CD59" s="110"/>
      <c r="CE59" s="110"/>
      <c r="CF59" s="110">
        <f>CI59+CL59</f>
        <v>20191.551389999997</v>
      </c>
      <c r="CG59" s="110">
        <f>CJ59+CM59</f>
        <v>20191.551389999997</v>
      </c>
      <c r="CH59" s="110">
        <f>CG59/CF59*100</f>
        <v>100</v>
      </c>
      <c r="CI59" s="110">
        <v>19787.720399999998</v>
      </c>
      <c r="CJ59" s="110">
        <v>19787.720399999998</v>
      </c>
      <c r="CK59" s="110">
        <f>CJ59/CI59*100</f>
        <v>100</v>
      </c>
      <c r="CL59" s="110">
        <v>403.83098999999999</v>
      </c>
      <c r="CM59" s="110">
        <v>403.83098999999999</v>
      </c>
      <c r="CN59" s="110">
        <f>CM59/CL59*100</f>
        <v>100</v>
      </c>
      <c r="CO59" s="110"/>
      <c r="CP59" s="110">
        <f>CS59+CV59</f>
        <v>0</v>
      </c>
      <c r="CQ59" s="110">
        <f>CT59+CW59</f>
        <v>0</v>
      </c>
      <c r="CR59" s="110"/>
      <c r="CS59" s="110"/>
      <c r="CT59" s="110"/>
      <c r="CU59" s="110"/>
      <c r="CV59" s="110"/>
      <c r="CW59" s="110"/>
      <c r="CX59" s="110"/>
      <c r="CY59" s="110"/>
      <c r="CZ59" s="110">
        <f>DC59+DF59</f>
        <v>0</v>
      </c>
      <c r="DA59" s="110">
        <f>DD59+DG59</f>
        <v>0</v>
      </c>
      <c r="DB59" s="110"/>
      <c r="DC59" s="110"/>
      <c r="DD59" s="110"/>
      <c r="DE59" s="110"/>
      <c r="DF59" s="110"/>
      <c r="DG59" s="110"/>
      <c r="DH59" s="110"/>
      <c r="DI59" s="110"/>
      <c r="DJ59" s="110">
        <f>DM59+DP59</f>
        <v>0</v>
      </c>
      <c r="DK59" s="110">
        <f>DN59+DQ59</f>
        <v>0</v>
      </c>
      <c r="DL59" s="110"/>
      <c r="DM59" s="110"/>
      <c r="DN59" s="110"/>
      <c r="DO59" s="110"/>
      <c r="DP59" s="110"/>
      <c r="DQ59" s="110"/>
      <c r="DR59" s="110"/>
      <c r="DS59" s="110"/>
      <c r="DT59" s="110">
        <f>DW59+DZ59</f>
        <v>0</v>
      </c>
      <c r="DU59" s="110">
        <f>DX59+EA59</f>
        <v>0</v>
      </c>
      <c r="DV59" s="110"/>
      <c r="DW59" s="110"/>
      <c r="DX59" s="110"/>
      <c r="DY59" s="110"/>
      <c r="DZ59" s="110"/>
      <c r="EA59" s="110"/>
      <c r="EB59" s="110"/>
      <c r="EC59" s="110"/>
      <c r="ED59" s="110">
        <f>EG59+EJ59</f>
        <v>0</v>
      </c>
      <c r="EE59" s="110">
        <f>EH59+EK59</f>
        <v>0</v>
      </c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55"/>
      <c r="ET59" s="110"/>
      <c r="EU59" s="110"/>
      <c r="EV59" s="110"/>
      <c r="EW59" s="110"/>
      <c r="EX59" s="110"/>
      <c r="EY59" s="110"/>
      <c r="EZ59" s="110"/>
      <c r="FA59" s="110">
        <f>FD59+FG59</f>
        <v>0</v>
      </c>
      <c r="FB59" s="110">
        <f>FE59+FH59</f>
        <v>0</v>
      </c>
      <c r="FC59" s="110"/>
      <c r="FD59" s="110"/>
      <c r="FE59" s="110"/>
      <c r="FF59" s="110"/>
      <c r="FG59" s="110"/>
      <c r="FH59" s="110"/>
      <c r="FI59" s="110"/>
      <c r="FJ59" s="156">
        <f>102.04081+58.25347</f>
        <v>160.29427999999999</v>
      </c>
      <c r="FK59" s="110">
        <f>SUM(FN59+FQ59)</f>
        <v>160.29428000000001</v>
      </c>
      <c r="FL59" s="110">
        <f>SUM(FO59+FR59)</f>
        <v>160.29428000000001</v>
      </c>
      <c r="FM59" s="110">
        <f>SUM(FL59/FK59*100)</f>
        <v>100</v>
      </c>
      <c r="FN59" s="110">
        <f>100+57.67094</f>
        <v>157.67094</v>
      </c>
      <c r="FO59" s="110">
        <v>157.67094</v>
      </c>
      <c r="FP59" s="110">
        <f>SUM(FO59/FN59*100)</f>
        <v>100</v>
      </c>
      <c r="FQ59" s="110">
        <f>2.04081+0.58253</f>
        <v>2.6233399999999998</v>
      </c>
      <c r="FR59" s="110">
        <v>2.6233399999999998</v>
      </c>
      <c r="FS59" s="110">
        <f>SUM(FR59/FQ59*100)</f>
        <v>100</v>
      </c>
      <c r="FT59" s="110"/>
      <c r="FU59" s="110">
        <f>FX59+GA59</f>
        <v>0</v>
      </c>
      <c r="FV59" s="110">
        <f>FY59+GB59</f>
        <v>0</v>
      </c>
      <c r="FW59" s="110"/>
      <c r="FX59" s="110"/>
      <c r="FY59" s="110"/>
      <c r="FZ59" s="110" t="e">
        <f>SUM(FY59/FX59*100)</f>
        <v>#DIV/0!</v>
      </c>
      <c r="GA59" s="110"/>
      <c r="GB59" s="110"/>
      <c r="GC59" s="110" t="e">
        <f>SUM(GB59/GA59*100)</f>
        <v>#DIV/0!</v>
      </c>
      <c r="GD59" s="110">
        <v>18284.387760000001</v>
      </c>
      <c r="GE59" s="110">
        <f>GH59+GK59</f>
        <v>18284.387760000001</v>
      </c>
      <c r="GF59" s="110">
        <f>GI59+GL59</f>
        <v>18284.387760000001</v>
      </c>
      <c r="GG59" s="110">
        <f t="shared" si="550"/>
        <v>100</v>
      </c>
      <c r="GH59" s="110">
        <v>17918.7</v>
      </c>
      <c r="GI59" s="110">
        <v>17918.7</v>
      </c>
      <c r="GJ59" s="110">
        <f>SUM(GI59/GH59*100)</f>
        <v>100</v>
      </c>
      <c r="GK59" s="110">
        <v>365.68776000000003</v>
      </c>
      <c r="GL59" s="110">
        <v>365.68776000000003</v>
      </c>
      <c r="GM59" s="110">
        <f>SUM(GL59/GK59*100)</f>
        <v>100</v>
      </c>
      <c r="GN59" s="110">
        <v>6895.4211299999997</v>
      </c>
      <c r="GO59" s="110">
        <f>GR59+GU59</f>
        <v>6895.4211299999997</v>
      </c>
      <c r="GP59" s="110">
        <f>GS59+GV59</f>
        <v>6895.4211299999997</v>
      </c>
      <c r="GQ59" s="110">
        <f>GP59/GN59*100</f>
        <v>100</v>
      </c>
      <c r="GR59" s="110">
        <v>6826.4669199999998</v>
      </c>
      <c r="GS59" s="110">
        <v>6826.4669199999998</v>
      </c>
      <c r="GT59" s="110">
        <f>SUM(GS59/GR59*100)</f>
        <v>100</v>
      </c>
      <c r="GU59" s="110">
        <v>68.954210000000003</v>
      </c>
      <c r="GV59" s="110">
        <v>68.954210000000003</v>
      </c>
      <c r="GW59" s="110">
        <f>SUM(GV59/GU59*100)</f>
        <v>100</v>
      </c>
      <c r="GX59" s="110"/>
      <c r="GY59" s="110">
        <f>HB59+HE59</f>
        <v>0</v>
      </c>
      <c r="GZ59" s="110">
        <f>HC59+HF59</f>
        <v>0</v>
      </c>
      <c r="HA59" s="110"/>
      <c r="HB59" s="110"/>
      <c r="HC59" s="110"/>
      <c r="HD59" s="110" t="e">
        <f>SUM(HC59/HB59*100)</f>
        <v>#DIV/0!</v>
      </c>
      <c r="HE59" s="110"/>
      <c r="HF59" s="110"/>
      <c r="HG59" s="110" t="e">
        <f>SUM(HF59/HE59*100)</f>
        <v>#DIV/0!</v>
      </c>
      <c r="HH59" s="110">
        <v>45641.818180000002</v>
      </c>
      <c r="HI59" s="110">
        <f>HL59+HO59</f>
        <v>45641.818180000002</v>
      </c>
      <c r="HJ59" s="110">
        <f>HM59+HP59</f>
        <v>45641.818180000002</v>
      </c>
      <c r="HK59" s="110"/>
      <c r="HL59" s="110">
        <v>45185.4</v>
      </c>
      <c r="HM59" s="110">
        <v>45185.4</v>
      </c>
      <c r="HN59" s="110">
        <f>SUM(HM59/HL59*100)</f>
        <v>100</v>
      </c>
      <c r="HO59" s="110">
        <v>456.41818000000001</v>
      </c>
      <c r="HP59" s="110">
        <v>456.41818000000001</v>
      </c>
      <c r="HQ59" s="110">
        <f>SUM(HP59/HO59*100)</f>
        <v>100</v>
      </c>
      <c r="HR59" s="110"/>
      <c r="HS59" s="110">
        <f>HV59+HY59</f>
        <v>0</v>
      </c>
      <c r="HT59" s="110">
        <f>HW59+HZ59</f>
        <v>0</v>
      </c>
      <c r="HU59" s="110"/>
      <c r="HV59" s="110"/>
      <c r="HW59" s="110"/>
      <c r="HX59" s="110" t="e">
        <f>SUM(HW59/HV59*100)</f>
        <v>#DIV/0!</v>
      </c>
      <c r="HY59" s="110"/>
      <c r="HZ59" s="110"/>
      <c r="IA59" s="110" t="e">
        <f>SUM(HZ59/HY59*100)</f>
        <v>#DIV/0!</v>
      </c>
      <c r="IB59" s="110"/>
      <c r="IC59" s="110">
        <f>IF59+II59</f>
        <v>0</v>
      </c>
      <c r="ID59" s="110">
        <f>IG59+IJ59</f>
        <v>0</v>
      </c>
      <c r="IE59" s="110"/>
      <c r="IF59" s="110"/>
      <c r="IG59" s="110"/>
      <c r="IH59" s="110" t="e">
        <f>SUM(IG59/IF59*100)</f>
        <v>#DIV/0!</v>
      </c>
      <c r="II59" s="110"/>
      <c r="IJ59" s="110"/>
      <c r="IK59" s="110" t="e">
        <f>SUM(IJ59/II59*100)</f>
        <v>#DIV/0!</v>
      </c>
      <c r="IL59" s="110">
        <v>662.24490000000003</v>
      </c>
      <c r="IM59" s="110">
        <f>IP59+IS59</f>
        <v>662.24490000000003</v>
      </c>
      <c r="IN59" s="110">
        <f>IQ59+IT59</f>
        <v>662.24490000000003</v>
      </c>
      <c r="IO59" s="110">
        <f t="shared" si="557"/>
        <v>100</v>
      </c>
      <c r="IP59" s="110">
        <v>649</v>
      </c>
      <c r="IQ59" s="110">
        <v>649</v>
      </c>
      <c r="IR59" s="110">
        <f>SUM(IQ59/IP59*100)</f>
        <v>100</v>
      </c>
      <c r="IS59" s="110">
        <v>13.244899999999999</v>
      </c>
      <c r="IT59" s="110">
        <v>13.244899999999999</v>
      </c>
      <c r="IU59" s="110">
        <f>SUM(IT59/IS59*100)</f>
        <v>100</v>
      </c>
      <c r="IV59" s="110">
        <v>12787.49627</v>
      </c>
      <c r="IW59" s="110">
        <f>IZ59+JC59</f>
        <v>12787.49627</v>
      </c>
      <c r="IX59" s="110">
        <f>JA59+JD59</f>
        <v>12787.49627</v>
      </c>
      <c r="IY59" s="110">
        <f t="shared" si="559"/>
        <v>100</v>
      </c>
      <c r="IZ59" s="110">
        <v>12531.74634</v>
      </c>
      <c r="JA59" s="110">
        <v>12531.74634</v>
      </c>
      <c r="JB59" s="110">
        <f>SUM(JA59/IZ59*100)</f>
        <v>100</v>
      </c>
      <c r="JC59" s="110">
        <v>255.74993000000001</v>
      </c>
      <c r="JD59" s="110">
        <v>255.74993000000001</v>
      </c>
      <c r="JE59" s="110">
        <f>SUM(JD59/JC59*100)</f>
        <v>100</v>
      </c>
      <c r="JF59" s="110"/>
      <c r="JG59" s="110">
        <f>JJ59+JM59</f>
        <v>0</v>
      </c>
      <c r="JH59" s="110">
        <f>JK59+JN59</f>
        <v>0</v>
      </c>
      <c r="JI59" s="110"/>
      <c r="JJ59" s="110"/>
      <c r="JK59" s="110"/>
      <c r="JL59" s="110"/>
      <c r="JM59" s="110"/>
      <c r="JN59" s="110"/>
      <c r="JO59" s="110"/>
      <c r="JP59" s="110"/>
      <c r="JQ59" s="110"/>
      <c r="JR59" s="110"/>
      <c r="JS59" s="110"/>
      <c r="JT59" s="110"/>
      <c r="JU59" s="110"/>
      <c r="JV59" s="110"/>
      <c r="JW59" s="110"/>
      <c r="JX59" s="110" t="e">
        <f t="shared" si="336"/>
        <v>#DIV/0!</v>
      </c>
      <c r="JY59" s="110"/>
      <c r="JZ59" s="110"/>
      <c r="KA59" s="110" t="e">
        <f t="shared" si="561"/>
        <v>#DIV/0!</v>
      </c>
      <c r="KB59" s="110"/>
      <c r="KC59" s="110"/>
      <c r="KD59" s="110" t="e">
        <f t="shared" si="562"/>
        <v>#DIV/0!</v>
      </c>
      <c r="KE59" s="110">
        <v>9093.2489999999998</v>
      </c>
      <c r="KF59" s="110">
        <v>9093.2489999999998</v>
      </c>
      <c r="KG59" s="110">
        <f t="shared" si="563"/>
        <v>100</v>
      </c>
      <c r="KH59" s="110"/>
      <c r="KI59" s="110"/>
      <c r="KJ59" s="110" t="e">
        <f t="shared" si="564"/>
        <v>#DIV/0!</v>
      </c>
      <c r="KK59" s="110"/>
      <c r="KL59" s="110"/>
      <c r="KM59" s="110" t="e">
        <f t="shared" si="565"/>
        <v>#DIV/0!</v>
      </c>
      <c r="KN59" s="110"/>
      <c r="KO59" s="110"/>
      <c r="KP59" s="110"/>
      <c r="KQ59" s="110"/>
      <c r="KR59" s="110"/>
      <c r="KS59" s="110"/>
      <c r="KT59" s="110"/>
      <c r="KU59" s="110"/>
      <c r="KV59" s="110"/>
      <c r="KW59" s="110"/>
      <c r="KX59" s="110"/>
      <c r="KY59" s="110"/>
      <c r="KZ59" s="110"/>
      <c r="LA59" s="110"/>
      <c r="LB59" s="110"/>
      <c r="LC59" s="110"/>
      <c r="LD59" s="110"/>
      <c r="LE59" s="110"/>
      <c r="LF59" s="110"/>
      <c r="LG59" s="110"/>
      <c r="LH59" s="110"/>
      <c r="LI59" s="110"/>
      <c r="LJ59" s="110"/>
      <c r="LK59" s="110"/>
      <c r="LL59" s="110"/>
      <c r="LM59" s="110"/>
      <c r="LN59" s="110"/>
      <c r="LO59" s="110"/>
      <c r="LP59" s="110">
        <f>LS59+LV59</f>
        <v>0</v>
      </c>
      <c r="LQ59" s="110">
        <f>LT59+LW59</f>
        <v>0</v>
      </c>
      <c r="LR59" s="110"/>
      <c r="LS59" s="110"/>
      <c r="LT59" s="110"/>
      <c r="LU59" s="110"/>
      <c r="LV59" s="110"/>
      <c r="LW59" s="110"/>
      <c r="LX59" s="110"/>
      <c r="LY59" s="110"/>
      <c r="LZ59" s="110"/>
      <c r="MA59" s="110"/>
      <c r="MB59" s="110"/>
      <c r="MC59" s="110"/>
      <c r="MD59" s="110"/>
      <c r="ME59" s="4"/>
      <c r="MF59" s="4"/>
      <c r="MG59" s="5"/>
      <c r="MH59" s="37"/>
      <c r="MI59" s="37"/>
      <c r="MJ59" s="38"/>
      <c r="MK59" s="4"/>
      <c r="ML59" s="4"/>
      <c r="MM59" s="5"/>
      <c r="MN59" s="39"/>
      <c r="MO59" s="40"/>
      <c r="MP59" s="41"/>
      <c r="MR59" s="116"/>
    </row>
    <row r="60" spans="1:360" s="65" customFormat="1" ht="17.25" customHeight="1">
      <c r="A60" s="62" t="s">
        <v>159</v>
      </c>
      <c r="B60" s="155">
        <f>SUM(B61:B69)</f>
        <v>36934.211559999996</v>
      </c>
      <c r="C60" s="155">
        <f>SUM(C61:C69)</f>
        <v>36934.211559999996</v>
      </c>
      <c r="D60" s="155">
        <f t="shared" si="547"/>
        <v>100</v>
      </c>
      <c r="E60" s="155">
        <f t="shared" si="2"/>
        <v>4.3200998334214091E-12</v>
      </c>
      <c r="F60" s="155">
        <f>SUM(F61:F69)</f>
        <v>0</v>
      </c>
      <c r="G60" s="155">
        <f>SUM(G61:G69)</f>
        <v>0</v>
      </c>
      <c r="H60" s="155"/>
      <c r="I60" s="155">
        <f>SUM(I61:I69)</f>
        <v>0</v>
      </c>
      <c r="J60" s="155">
        <f>SUM(J61:J69)</f>
        <v>0</v>
      </c>
      <c r="K60" s="155">
        <f>SUM(K61:K69)</f>
        <v>0</v>
      </c>
      <c r="L60" s="155"/>
      <c r="M60" s="155">
        <f>SUM(M61:M69)</f>
        <v>0</v>
      </c>
      <c r="N60" s="155">
        <f>SUM(N61:N69)</f>
        <v>0</v>
      </c>
      <c r="O60" s="155"/>
      <c r="P60" s="155">
        <f>SUM(P61:P69)</f>
        <v>0</v>
      </c>
      <c r="Q60" s="155">
        <f>SUM(Q61:Q69)</f>
        <v>0</v>
      </c>
      <c r="R60" s="155"/>
      <c r="S60" s="155">
        <f>SUM(S61:S69)</f>
        <v>0</v>
      </c>
      <c r="T60" s="155">
        <f>SUM(T61:T69)</f>
        <v>0</v>
      </c>
      <c r="U60" s="155"/>
      <c r="V60" s="155">
        <f>SUM(V61:V69)</f>
        <v>0</v>
      </c>
      <c r="W60" s="155">
        <f>SUM(W61:W69)</f>
        <v>0</v>
      </c>
      <c r="X60" s="155"/>
      <c r="Y60" s="155">
        <f>SUM(Y61:Y69)</f>
        <v>0</v>
      </c>
      <c r="Z60" s="155">
        <f>SUM(Z61:Z69)</f>
        <v>0</v>
      </c>
      <c r="AA60" s="155">
        <f>SUM(AA61:AA69)</f>
        <v>0</v>
      </c>
      <c r="AB60" s="155"/>
      <c r="AC60" s="155">
        <f>SUM(AC61:AC69)</f>
        <v>0</v>
      </c>
      <c r="AD60" s="155">
        <f>SUM(AD61:AD69)</f>
        <v>0</v>
      </c>
      <c r="AE60" s="155"/>
      <c r="AF60" s="155">
        <f>SUM(AF61:AF69)</f>
        <v>0</v>
      </c>
      <c r="AG60" s="155">
        <f>SUM(AG61:AG69)</f>
        <v>0</v>
      </c>
      <c r="AH60" s="155"/>
      <c r="AI60" s="155">
        <f>SUM(AI61:AI69)</f>
        <v>0</v>
      </c>
      <c r="AJ60" s="155">
        <f>SUM(AJ61:AJ69)</f>
        <v>0</v>
      </c>
      <c r="AK60" s="155">
        <f>SUM(AK61:AK69)</f>
        <v>0</v>
      </c>
      <c r="AL60" s="155"/>
      <c r="AM60" s="155">
        <f>SUM(AM61:AM69)</f>
        <v>0</v>
      </c>
      <c r="AN60" s="155">
        <f>SUM(AN61:AN69)</f>
        <v>0</v>
      </c>
      <c r="AO60" s="155"/>
      <c r="AP60" s="155">
        <f>SUM(AP61:AP69)</f>
        <v>0</v>
      </c>
      <c r="AQ60" s="155">
        <f>SUM(AQ61:AQ69)</f>
        <v>0</v>
      </c>
      <c r="AR60" s="155"/>
      <c r="AS60" s="155">
        <f>SUM(AS61:AS69)</f>
        <v>0</v>
      </c>
      <c r="AT60" s="155">
        <f>SUM(AT61:AT69)</f>
        <v>0</v>
      </c>
      <c r="AU60" s="155">
        <f>SUM(AU61:AU69)</f>
        <v>0</v>
      </c>
      <c r="AV60" s="155"/>
      <c r="AW60" s="155">
        <f>SUM(AW61:AW69)</f>
        <v>0</v>
      </c>
      <c r="AX60" s="155">
        <f>SUM(AX61:AX69)</f>
        <v>0</v>
      </c>
      <c r="AY60" s="155"/>
      <c r="AZ60" s="155">
        <f>SUM(AZ61:AZ69)</f>
        <v>0</v>
      </c>
      <c r="BA60" s="155">
        <f>SUM(BA61:BA69)</f>
        <v>0</v>
      </c>
      <c r="BB60" s="155"/>
      <c r="BC60" s="155">
        <f>SUM(BC61:BC69)</f>
        <v>0</v>
      </c>
      <c r="BD60" s="155">
        <f>SUM(BD61:BD69)</f>
        <v>0</v>
      </c>
      <c r="BE60" s="155">
        <f>SUM(BE61:BE69)</f>
        <v>0</v>
      </c>
      <c r="BF60" s="155"/>
      <c r="BG60" s="155">
        <f>SUM(BG61:BG69)</f>
        <v>0</v>
      </c>
      <c r="BH60" s="155">
        <f>SUM(BH61:BH69)</f>
        <v>0</v>
      </c>
      <c r="BI60" s="155"/>
      <c r="BJ60" s="155">
        <f>SUM(BJ61:BJ69)</f>
        <v>0</v>
      </c>
      <c r="BK60" s="155">
        <f>SUM(BK61:BK69)</f>
        <v>0</v>
      </c>
      <c r="BL60" s="155"/>
      <c r="BM60" s="155">
        <f>SUM(BM61:BM69)</f>
        <v>3102.2190699999996</v>
      </c>
      <c r="BN60" s="155">
        <f>SUM(BN61:BN69)</f>
        <v>3102.2190699999996</v>
      </c>
      <c r="BO60" s="155">
        <f>SUM(BO61:BO69)</f>
        <v>3102.2190699999996</v>
      </c>
      <c r="BP60" s="155">
        <f>BO60/BN60*100</f>
        <v>100</v>
      </c>
      <c r="BQ60" s="155">
        <f>SUM(BQ61:BQ69)</f>
        <v>3040.1746899999998</v>
      </c>
      <c r="BR60" s="155">
        <f>SUM(BR61:BR69)</f>
        <v>3040.1746899999998</v>
      </c>
      <c r="BS60" s="155">
        <f>BR60/BQ60*100</f>
        <v>100</v>
      </c>
      <c r="BT60" s="155">
        <f>SUM(BT61:BT69)</f>
        <v>62.044379999999997</v>
      </c>
      <c r="BU60" s="155">
        <f>SUM(BU61:BU69)</f>
        <v>62.044379999999997</v>
      </c>
      <c r="BV60" s="155">
        <f>BU60/BT60*100</f>
        <v>100</v>
      </c>
      <c r="BW60" s="155">
        <f>SUM(BW61:BW69)</f>
        <v>2621.7614800000001</v>
      </c>
      <c r="BX60" s="155">
        <f>SUM(BX61:BX69)</f>
        <v>2621.7614800000001</v>
      </c>
      <c r="BY60" s="155">
        <f>BX60/BW60*100</f>
        <v>100</v>
      </c>
      <c r="BZ60" s="155">
        <f>SUM(BZ61:BZ69)</f>
        <v>779.68776000000003</v>
      </c>
      <c r="CA60" s="155">
        <f>SUM(CA61:CA69)</f>
        <v>779.68776000000003</v>
      </c>
      <c r="CB60" s="155">
        <f>CA60/BZ60*100</f>
        <v>100</v>
      </c>
      <c r="CC60" s="155">
        <f>SUM(CC61:CC69)</f>
        <v>1842.0737199999999</v>
      </c>
      <c r="CD60" s="155">
        <f>SUM(CD61:CD69)</f>
        <v>1842.0737200000001</v>
      </c>
      <c r="CE60" s="155">
        <f>SUM(CE61:CE69)</f>
        <v>200.00000000000003</v>
      </c>
      <c r="CF60" s="155">
        <f>SUM(CF61:CF69)</f>
        <v>0</v>
      </c>
      <c r="CG60" s="155">
        <f>SUM(CG61:CG69)</f>
        <v>0</v>
      </c>
      <c r="CH60" s="155"/>
      <c r="CI60" s="155">
        <f>SUM(CI61:CI69)</f>
        <v>0</v>
      </c>
      <c r="CJ60" s="155">
        <f>SUM(CJ61:CJ69)</f>
        <v>0</v>
      </c>
      <c r="CK60" s="155" t="e">
        <f>CJ60/CI60*100</f>
        <v>#DIV/0!</v>
      </c>
      <c r="CL60" s="155">
        <f>SUM(CL61:CL69)</f>
        <v>0</v>
      </c>
      <c r="CM60" s="155">
        <f>SUM(CM61:CM69)</f>
        <v>0</v>
      </c>
      <c r="CN60" s="155" t="e">
        <f>CM60/CL60*100</f>
        <v>#DIV/0!</v>
      </c>
      <c r="CO60" s="155">
        <f>SUM(CO61:CO69)</f>
        <v>1445.3242</v>
      </c>
      <c r="CP60" s="155">
        <f>SUM(CP61:CP69)</f>
        <v>1445.3242</v>
      </c>
      <c r="CQ60" s="155">
        <f>SUM(CQ61:CQ69)</f>
        <v>1445.3242</v>
      </c>
      <c r="CR60" s="155"/>
      <c r="CS60" s="155">
        <f>SUM(CS61:CS69)</f>
        <v>1430.8</v>
      </c>
      <c r="CT60" s="155">
        <f>SUM(CT61:CT69)</f>
        <v>1430.8</v>
      </c>
      <c r="CU60" s="155">
        <f>CT60/CS60*100</f>
        <v>100</v>
      </c>
      <c r="CV60" s="155">
        <f>SUM(CV61:CV69)</f>
        <v>14.5242</v>
      </c>
      <c r="CW60" s="155">
        <f>SUM(CW61:CW69)</f>
        <v>14.5242</v>
      </c>
      <c r="CX60" s="155">
        <f>CW60/CV60*100</f>
        <v>100</v>
      </c>
      <c r="CY60" s="155">
        <f>SUM(CY61:CY69)</f>
        <v>0</v>
      </c>
      <c r="CZ60" s="155">
        <f>SUM(CZ61:CZ69)</f>
        <v>0</v>
      </c>
      <c r="DA60" s="155">
        <f>SUM(DA61:DA69)</f>
        <v>0</v>
      </c>
      <c r="DB60" s="155"/>
      <c r="DC60" s="155"/>
      <c r="DD60" s="155"/>
      <c r="DE60" s="155"/>
      <c r="DF60" s="155"/>
      <c r="DG60" s="155"/>
      <c r="DH60" s="155"/>
      <c r="DI60" s="155">
        <f>SUM(DI61:DI69)</f>
        <v>0</v>
      </c>
      <c r="DJ60" s="155">
        <f>SUM(DJ61:DJ69)</f>
        <v>0</v>
      </c>
      <c r="DK60" s="155">
        <f>SUM(DK61:DK69)</f>
        <v>0</v>
      </c>
      <c r="DL60" s="155"/>
      <c r="DM60" s="155">
        <f>SUM(DM61:DM69)</f>
        <v>0</v>
      </c>
      <c r="DN60" s="155">
        <f>SUM(DN61:DN69)</f>
        <v>0</v>
      </c>
      <c r="DO60" s="155"/>
      <c r="DP60" s="155">
        <f>SUM(DP61:DP69)</f>
        <v>0</v>
      </c>
      <c r="DQ60" s="155">
        <f>SUM(DQ61:DQ69)</f>
        <v>0</v>
      </c>
      <c r="DR60" s="155"/>
      <c r="DS60" s="155">
        <f>SUM(DS61:DS69)</f>
        <v>0</v>
      </c>
      <c r="DT60" s="155">
        <f>SUM(DT61:DT69)</f>
        <v>0</v>
      </c>
      <c r="DU60" s="155">
        <f>SUM(DU61:DU69)</f>
        <v>0</v>
      </c>
      <c r="DV60" s="155"/>
      <c r="DW60" s="155">
        <f>SUM(DW61:DW69)</f>
        <v>0</v>
      </c>
      <c r="DX60" s="155">
        <f>SUM(DX61:DX69)</f>
        <v>0</v>
      </c>
      <c r="DY60" s="155"/>
      <c r="DZ60" s="155">
        <f>SUM(DZ61:DZ69)</f>
        <v>0</v>
      </c>
      <c r="EA60" s="155">
        <f>SUM(EA61:EA69)</f>
        <v>0</v>
      </c>
      <c r="EB60" s="155"/>
      <c r="EC60" s="155">
        <f>SUM(EC61:EC69)</f>
        <v>0</v>
      </c>
      <c r="ED60" s="155">
        <f>SUM(ED61:ED69)</f>
        <v>0</v>
      </c>
      <c r="EE60" s="155">
        <f>SUM(EE61:EE69)</f>
        <v>0</v>
      </c>
      <c r="EF60" s="155"/>
      <c r="EG60" s="155">
        <f>SUM(EG61:EG69)</f>
        <v>0</v>
      </c>
      <c r="EH60" s="155">
        <f>SUM(EH61:EH69)</f>
        <v>0</v>
      </c>
      <c r="EI60" s="155"/>
      <c r="EJ60" s="155">
        <f>SUM(EJ61:EJ69)</f>
        <v>0</v>
      </c>
      <c r="EK60" s="155">
        <f>SUM(EK61:EK69)</f>
        <v>0</v>
      </c>
      <c r="EL60" s="155"/>
      <c r="EM60" s="155">
        <f>SUM(EM61:EM69)</f>
        <v>0</v>
      </c>
      <c r="EN60" s="155">
        <f>SUM(EN61:EN69)</f>
        <v>0</v>
      </c>
      <c r="EO60" s="155"/>
      <c r="EP60" s="155">
        <f>SUM(EP61:EP69)</f>
        <v>23908.94411</v>
      </c>
      <c r="EQ60" s="155">
        <f>SUM(EQ61:EQ69)</f>
        <v>23908.94411</v>
      </c>
      <c r="ER60" s="155">
        <f>SUM(ER61:ER69)</f>
        <v>23908.94411</v>
      </c>
      <c r="ES60" s="155">
        <f>ER60/EQ60*100</f>
        <v>100</v>
      </c>
      <c r="ET60" s="155">
        <f>SUM(ET61:ET69)</f>
        <v>0</v>
      </c>
      <c r="EU60" s="155">
        <f>SUM(EU61:EU69)</f>
        <v>0</v>
      </c>
      <c r="EV60" s="155" t="e">
        <f>EU60/ET60*100</f>
        <v>#DIV/0!</v>
      </c>
      <c r="EW60" s="155">
        <f>SUM(EW61:EW69)</f>
        <v>23908.94411</v>
      </c>
      <c r="EX60" s="155">
        <f>SUM(EX61:EX69)</f>
        <v>23908.94411</v>
      </c>
      <c r="EY60" s="155">
        <f>EX60/EW60*100</f>
        <v>100</v>
      </c>
      <c r="EZ60" s="155">
        <f>SUM(EZ61:EZ69)</f>
        <v>0</v>
      </c>
      <c r="FA60" s="155">
        <f>SUM(FA61:FA69)</f>
        <v>0</v>
      </c>
      <c r="FB60" s="155">
        <f>SUM(FB61:FB69)</f>
        <v>0</v>
      </c>
      <c r="FC60" s="155"/>
      <c r="FD60" s="155">
        <f>SUM(FD61:FD69)</f>
        <v>0</v>
      </c>
      <c r="FE60" s="155">
        <f>SUM(FE61:FE69)</f>
        <v>0</v>
      </c>
      <c r="FF60" s="155"/>
      <c r="FG60" s="155">
        <f>SUM(FG61:FG69)</f>
        <v>0</v>
      </c>
      <c r="FH60" s="155">
        <f>SUM(FH61:FH69)</f>
        <v>0</v>
      </c>
      <c r="FI60" s="155"/>
      <c r="FJ60" s="155"/>
      <c r="FK60" s="155">
        <f>FK61+FK62</f>
        <v>0</v>
      </c>
      <c r="FL60" s="155">
        <f>FL61+FL62</f>
        <v>0</v>
      </c>
      <c r="FM60" s="155"/>
      <c r="FN60" s="155">
        <f>FN61+FN62</f>
        <v>0</v>
      </c>
      <c r="FO60" s="155">
        <f>FO61+FO62</f>
        <v>0</v>
      </c>
      <c r="FP60" s="155"/>
      <c r="FQ60" s="155">
        <f>FQ61+FQ62</f>
        <v>0</v>
      </c>
      <c r="FR60" s="155">
        <f>FR61+FR62</f>
        <v>0</v>
      </c>
      <c r="FS60" s="155"/>
      <c r="FT60" s="155">
        <f>SUM(FT61:FT69)</f>
        <v>0</v>
      </c>
      <c r="FU60" s="155">
        <f>SUM(FU61:FU69)</f>
        <v>0</v>
      </c>
      <c r="FV60" s="155">
        <f>SUM(FV61:FV69)</f>
        <v>0</v>
      </c>
      <c r="FW60" s="155"/>
      <c r="FX60" s="155">
        <f>FX61+FX62</f>
        <v>0</v>
      </c>
      <c r="FY60" s="155">
        <f>FY61+FY62</f>
        <v>0</v>
      </c>
      <c r="FZ60" s="155"/>
      <c r="GA60" s="155">
        <f>GA61+GA62</f>
        <v>0</v>
      </c>
      <c r="GB60" s="155">
        <f>GB61+GB62</f>
        <v>0</v>
      </c>
      <c r="GC60" s="155"/>
      <c r="GD60" s="155">
        <f>SUM(GD61:GD69)</f>
        <v>0</v>
      </c>
      <c r="GE60" s="155">
        <f>SUM(GE61:GE69)</f>
        <v>0</v>
      </c>
      <c r="GF60" s="155">
        <f>SUM(GF61:GF69)</f>
        <v>0</v>
      </c>
      <c r="GG60" s="155"/>
      <c r="GH60" s="155">
        <f>GH61+GH62</f>
        <v>0</v>
      </c>
      <c r="GI60" s="155">
        <f>GI61+GI62</f>
        <v>0</v>
      </c>
      <c r="GJ60" s="155"/>
      <c r="GK60" s="155">
        <f>GK61+GK62</f>
        <v>0</v>
      </c>
      <c r="GL60" s="155">
        <f>GL61+GL62</f>
        <v>0</v>
      </c>
      <c r="GM60" s="155"/>
      <c r="GN60" s="155">
        <f>SUM(GN61:GN69)</f>
        <v>0</v>
      </c>
      <c r="GO60" s="155">
        <f>SUM(GO61:GO69)</f>
        <v>0</v>
      </c>
      <c r="GP60" s="155">
        <f>SUM(GP61:GP69)</f>
        <v>0</v>
      </c>
      <c r="GQ60" s="155"/>
      <c r="GR60" s="155">
        <f>GR61+GR62</f>
        <v>0</v>
      </c>
      <c r="GS60" s="155">
        <f>GS61+GS62</f>
        <v>0</v>
      </c>
      <c r="GT60" s="155"/>
      <c r="GU60" s="155">
        <f>GU61+GU62</f>
        <v>0</v>
      </c>
      <c r="GV60" s="155">
        <f>GV61+GV62</f>
        <v>0</v>
      </c>
      <c r="GW60" s="155"/>
      <c r="GX60" s="155">
        <f>SUM(GX61:GX69)</f>
        <v>0</v>
      </c>
      <c r="GY60" s="155">
        <f>SUM(GY61:GY69)</f>
        <v>0</v>
      </c>
      <c r="GZ60" s="155">
        <f>SUM(GZ61:GZ69)</f>
        <v>0</v>
      </c>
      <c r="HA60" s="155"/>
      <c r="HB60" s="155">
        <f>HB61+HB62</f>
        <v>0</v>
      </c>
      <c r="HC60" s="155">
        <f>HC61+HC62</f>
        <v>0</v>
      </c>
      <c r="HD60" s="155"/>
      <c r="HE60" s="155">
        <f>HE61+HE62</f>
        <v>0</v>
      </c>
      <c r="HF60" s="155">
        <f>HF61+HF62</f>
        <v>0</v>
      </c>
      <c r="HG60" s="155"/>
      <c r="HH60" s="155">
        <f>SUM(HH61:HH69)</f>
        <v>0</v>
      </c>
      <c r="HI60" s="155">
        <f>SUM(HI61:HI69)</f>
        <v>0</v>
      </c>
      <c r="HJ60" s="155">
        <f>SUM(HJ61:HJ69)</f>
        <v>0</v>
      </c>
      <c r="HK60" s="155"/>
      <c r="HL60" s="155">
        <f>HL61+HL62</f>
        <v>0</v>
      </c>
      <c r="HM60" s="155">
        <f>HM61+HM62</f>
        <v>0</v>
      </c>
      <c r="HN60" s="155"/>
      <c r="HO60" s="155">
        <f>HO61+HO62</f>
        <v>0</v>
      </c>
      <c r="HP60" s="155">
        <f>HP61+HP62</f>
        <v>0</v>
      </c>
      <c r="HQ60" s="155"/>
      <c r="HR60" s="155">
        <f>SUM(HR61:HR69)</f>
        <v>0</v>
      </c>
      <c r="HS60" s="155">
        <f>SUM(HS61:HS69)</f>
        <v>0</v>
      </c>
      <c r="HT60" s="155">
        <f>SUM(HT61:HT69)</f>
        <v>0</v>
      </c>
      <c r="HU60" s="155"/>
      <c r="HV60" s="155">
        <f>HV61+HV62</f>
        <v>0</v>
      </c>
      <c r="HW60" s="155">
        <f>HW61+HW62</f>
        <v>0</v>
      </c>
      <c r="HX60" s="155"/>
      <c r="HY60" s="155">
        <f>HY61+HY62</f>
        <v>0</v>
      </c>
      <c r="HZ60" s="155">
        <f>HZ61+HZ62</f>
        <v>0</v>
      </c>
      <c r="IA60" s="155"/>
      <c r="IB60" s="155">
        <f>SUM(IB61:IB69)</f>
        <v>0</v>
      </c>
      <c r="IC60" s="155">
        <f>SUM(IC61:IC69)</f>
        <v>0</v>
      </c>
      <c r="ID60" s="155">
        <f>SUM(ID61:ID69)</f>
        <v>0</v>
      </c>
      <c r="IE60" s="155"/>
      <c r="IF60" s="155">
        <f>IF61+IF62</f>
        <v>0</v>
      </c>
      <c r="IG60" s="155">
        <f>IG61+IG62</f>
        <v>0</v>
      </c>
      <c r="IH60" s="155"/>
      <c r="II60" s="155">
        <f>II61+II62</f>
        <v>0</v>
      </c>
      <c r="IJ60" s="155">
        <f>IJ61+IJ62</f>
        <v>0</v>
      </c>
      <c r="IK60" s="155"/>
      <c r="IL60" s="155">
        <f>SUM(IL61:IL69)</f>
        <v>0</v>
      </c>
      <c r="IM60" s="155">
        <f>SUM(IM61:IM69)</f>
        <v>0</v>
      </c>
      <c r="IN60" s="155">
        <f>SUM(IN61:IN69)</f>
        <v>0</v>
      </c>
      <c r="IO60" s="155"/>
      <c r="IP60" s="155">
        <f>IP61+IP62</f>
        <v>0</v>
      </c>
      <c r="IQ60" s="155">
        <f>IQ61+IQ62</f>
        <v>0</v>
      </c>
      <c r="IR60" s="155"/>
      <c r="IS60" s="155">
        <f>IS61+IS62</f>
        <v>0</v>
      </c>
      <c r="IT60" s="155">
        <f>IT61+IT62</f>
        <v>0</v>
      </c>
      <c r="IU60" s="155"/>
      <c r="IV60" s="155">
        <f>SUM(IV61:IV69)</f>
        <v>0</v>
      </c>
      <c r="IW60" s="155">
        <f>SUM(IW61:IW69)</f>
        <v>0</v>
      </c>
      <c r="IX60" s="155">
        <f>SUM(IX61:IX69)</f>
        <v>0</v>
      </c>
      <c r="IY60" s="155"/>
      <c r="IZ60" s="155">
        <f>IZ61+IZ62</f>
        <v>0</v>
      </c>
      <c r="JA60" s="155">
        <f>JA61+JA62</f>
        <v>0</v>
      </c>
      <c r="JB60" s="155"/>
      <c r="JC60" s="155">
        <f>JC61+JC62</f>
        <v>0</v>
      </c>
      <c r="JD60" s="155">
        <f>JD61+JD62</f>
        <v>0</v>
      </c>
      <c r="JE60" s="155"/>
      <c r="JF60" s="155">
        <f>SUM(JF61:JF69)</f>
        <v>0</v>
      </c>
      <c r="JG60" s="155">
        <f>SUM(JG61:JG69)</f>
        <v>0</v>
      </c>
      <c r="JH60" s="155">
        <f>SUM(JH61:JH69)</f>
        <v>0</v>
      </c>
      <c r="JI60" s="155"/>
      <c r="JJ60" s="155">
        <f>SUM(JJ61:JJ69)</f>
        <v>0</v>
      </c>
      <c r="JK60" s="155">
        <f>SUM(JK61:JK69)</f>
        <v>0</v>
      </c>
      <c r="JL60" s="155"/>
      <c r="JM60" s="155">
        <f>SUM(JM61:JM69)</f>
        <v>0</v>
      </c>
      <c r="JN60" s="155">
        <f>SUM(JN61:JN69)</f>
        <v>0</v>
      </c>
      <c r="JO60" s="155"/>
      <c r="JP60" s="155">
        <f>SUM(JP61:JP69)</f>
        <v>0</v>
      </c>
      <c r="JQ60" s="155">
        <f>SUM(JQ61:JQ69)</f>
        <v>0</v>
      </c>
      <c r="JR60" s="155"/>
      <c r="JS60" s="155">
        <f>SUM(JS61:JS69)</f>
        <v>1319.1481000000001</v>
      </c>
      <c r="JT60" s="155">
        <f>SUM(JT61:JT69)</f>
        <v>1319.1481000000001</v>
      </c>
      <c r="JU60" s="155">
        <f t="shared" ref="JU60:JU69" si="578">JT60/JS60*100</f>
        <v>100</v>
      </c>
      <c r="JV60" s="155">
        <f>SUM(JV61:JV69)</f>
        <v>2828.6130000000003</v>
      </c>
      <c r="JW60" s="155">
        <f>SUM(JW61:JW69)</f>
        <v>2828.6130000000003</v>
      </c>
      <c r="JX60" s="155">
        <f t="shared" si="336"/>
        <v>100</v>
      </c>
      <c r="JY60" s="155">
        <f>SUM(JY61:JY69)</f>
        <v>0</v>
      </c>
      <c r="JZ60" s="155">
        <f>SUM(JZ61:JZ69)</f>
        <v>0</v>
      </c>
      <c r="KA60" s="155" t="e">
        <f t="shared" si="561"/>
        <v>#DIV/0!</v>
      </c>
      <c r="KB60" s="155">
        <f>SUM(KB61:KB69)</f>
        <v>0</v>
      </c>
      <c r="KC60" s="155">
        <f>SUM(KC61:KC69)</f>
        <v>0</v>
      </c>
      <c r="KD60" s="155" t="e">
        <f t="shared" si="562"/>
        <v>#DIV/0!</v>
      </c>
      <c r="KE60" s="155">
        <f>SUM(KE61:KE69)</f>
        <v>0</v>
      </c>
      <c r="KF60" s="155">
        <f>SUM(KF61:KF69)</f>
        <v>0</v>
      </c>
      <c r="KG60" s="155" t="e">
        <f t="shared" si="563"/>
        <v>#DIV/0!</v>
      </c>
      <c r="KH60" s="155">
        <f>SUM(KH61:KH69)</f>
        <v>0</v>
      </c>
      <c r="KI60" s="155">
        <f>SUM(KI61:KI69)</f>
        <v>0</v>
      </c>
      <c r="KJ60" s="155" t="e">
        <f t="shared" si="564"/>
        <v>#DIV/0!</v>
      </c>
      <c r="KK60" s="155">
        <f>SUM(KK61:KK69)</f>
        <v>0</v>
      </c>
      <c r="KL60" s="155">
        <f>SUM(KL61:KL69)</f>
        <v>0</v>
      </c>
      <c r="KM60" s="155" t="e">
        <f t="shared" si="565"/>
        <v>#DIV/0!</v>
      </c>
      <c r="KN60" s="155">
        <f>SUM(KN61:KN69)</f>
        <v>0</v>
      </c>
      <c r="KO60" s="155">
        <f>SUM(KO61:KO69)</f>
        <v>0</v>
      </c>
      <c r="KP60" s="155" t="e">
        <f t="shared" ref="KP60" si="579">KO60/KN60*100</f>
        <v>#DIV/0!</v>
      </c>
      <c r="KQ60" s="155">
        <f>SUM(KQ61:KQ69)</f>
        <v>0</v>
      </c>
      <c r="KR60" s="155">
        <f>SUM(KR61:KR69)</f>
        <v>0</v>
      </c>
      <c r="KS60" s="155" t="e">
        <f t="shared" ref="KS60" si="580">KR60/KQ60*100</f>
        <v>#DIV/0!</v>
      </c>
      <c r="KT60" s="155">
        <f>SUM(KT61:KT69)</f>
        <v>0</v>
      </c>
      <c r="KU60" s="155">
        <f>SUM(KU61:KU69)</f>
        <v>0</v>
      </c>
      <c r="KV60" s="155" t="e">
        <f t="shared" ref="KV60" si="581">KU60/KT60*100</f>
        <v>#DIV/0!</v>
      </c>
      <c r="KW60" s="155">
        <f>SUM(KW61:KW69)</f>
        <v>1392.4906000000001</v>
      </c>
      <c r="KX60" s="155">
        <f>SUM(KX61:KX69)</f>
        <v>1392.4906000000001</v>
      </c>
      <c r="KY60" s="155">
        <f t="shared" ref="KY60" si="582">KX60/KW60*100</f>
        <v>100</v>
      </c>
      <c r="KZ60" s="155">
        <f>SUM(KZ61:KZ69)</f>
        <v>0</v>
      </c>
      <c r="LA60" s="155">
        <f>SUM(LA61:LA69)</f>
        <v>0</v>
      </c>
      <c r="LB60" s="155" t="e">
        <f t="shared" ref="LB60" si="583">LA60/KZ60*100</f>
        <v>#DIV/0!</v>
      </c>
      <c r="LC60" s="155">
        <f>SUM(LC61:LC69)</f>
        <v>0</v>
      </c>
      <c r="LD60" s="155">
        <f>SUM(LD61:LD69)</f>
        <v>0</v>
      </c>
      <c r="LE60" s="155" t="e">
        <f t="shared" ref="LE60" si="584">LD60/LC60*100</f>
        <v>#DIV/0!</v>
      </c>
      <c r="LF60" s="155">
        <f>SUM(LF61:LF69)</f>
        <v>0</v>
      </c>
      <c r="LG60" s="155">
        <f>SUM(LG61:LG69)</f>
        <v>0</v>
      </c>
      <c r="LH60" s="155" t="e">
        <f t="shared" ref="LH60" si="585">LG60/LF60*100</f>
        <v>#DIV/0!</v>
      </c>
      <c r="LI60" s="155">
        <f>SUM(LI61:LI69)</f>
        <v>0</v>
      </c>
      <c r="LJ60" s="155">
        <f>SUM(LJ61:LJ69)</f>
        <v>0</v>
      </c>
      <c r="LK60" s="155" t="e">
        <f t="shared" ref="LK60" si="586">LJ60/LI60*100</f>
        <v>#DIV/0!</v>
      </c>
      <c r="LL60" s="155">
        <f>SUM(LL61:LL69)</f>
        <v>0</v>
      </c>
      <c r="LM60" s="155">
        <f>SUM(LM61:LM69)</f>
        <v>0</v>
      </c>
      <c r="LN60" s="155" t="e">
        <f t="shared" ref="LN60" si="587">LM60/LL60*100</f>
        <v>#DIV/0!</v>
      </c>
      <c r="LO60" s="155">
        <f>SUM(LO61:LO69)</f>
        <v>315.71100000000001</v>
      </c>
      <c r="LP60" s="155">
        <f>SUM(LP61:LP69)</f>
        <v>315.71100000000001</v>
      </c>
      <c r="LQ60" s="155">
        <f>SUM(LQ61:LQ69)</f>
        <v>315.71100000000001</v>
      </c>
      <c r="LR60" s="155">
        <f t="shared" ref="LR60" si="588">LQ60/LP60*100</f>
        <v>100</v>
      </c>
      <c r="LS60" s="155">
        <f>SUM(LS61:LS69)</f>
        <v>312.55389000000002</v>
      </c>
      <c r="LT60" s="155">
        <f>SUM(LT61:LT69)</f>
        <v>312.55389000000002</v>
      </c>
      <c r="LU60" s="155">
        <f t="shared" ref="LU60" si="589">LT60/LS60*100</f>
        <v>100</v>
      </c>
      <c r="LV60" s="155">
        <f>SUM(LV61:LV69)</f>
        <v>3.1571099999999999</v>
      </c>
      <c r="LW60" s="155">
        <f>SUM(LW61:LW69)</f>
        <v>3.1571099999999999</v>
      </c>
      <c r="LX60" s="155">
        <f t="shared" ref="LX60" si="590">LW60/LV60*100</f>
        <v>100</v>
      </c>
      <c r="LY60" s="155">
        <f>SUM(LY61:LY69)</f>
        <v>0</v>
      </c>
      <c r="LZ60" s="155">
        <f>SUM(LZ61:LZ69)</f>
        <v>0</v>
      </c>
      <c r="MA60" s="155" t="e">
        <f t="shared" ref="MA60" si="591">LZ60/LY60*100</f>
        <v>#DIV/0!</v>
      </c>
      <c r="MB60" s="155">
        <f>SUM(MB61:MB69)</f>
        <v>0</v>
      </c>
      <c r="MC60" s="155">
        <f>SUM(MC61:MC69)</f>
        <v>0</v>
      </c>
      <c r="MD60" s="155" t="e">
        <f t="shared" ref="MD60" si="592">MC60/MB60*100</f>
        <v>#DIV/0!</v>
      </c>
      <c r="ME60" s="34">
        <f>SUM(ME61:ME69)</f>
        <v>0</v>
      </c>
      <c r="MF60" s="34">
        <f>SUM(MF61:MF69)</f>
        <v>0</v>
      </c>
      <c r="MG60" s="63" t="e">
        <f t="shared" ref="MG60" si="593">MF60/ME60*100</f>
        <v>#DIV/0!</v>
      </c>
      <c r="MH60" s="108"/>
      <c r="MI60" s="108"/>
      <c r="MK60" s="34"/>
      <c r="ML60" s="34"/>
      <c r="MM60" s="63"/>
      <c r="MN60" s="39"/>
      <c r="MO60" s="40"/>
      <c r="MP60" s="41"/>
      <c r="MR60" s="116"/>
    </row>
    <row r="61" spans="1:360" ht="18" customHeight="1">
      <c r="A61" s="36" t="s">
        <v>168</v>
      </c>
      <c r="B61" s="110">
        <f t="shared" ref="B61:B69" si="594">I61+S61+V61+Y61+AI61+AS61+BC61+BM61+BW61+CF61+CO61+CY61+DI61+DS61+EC61+EP61+F61+EZ61+FJ61+FT61+GD61+GN61+GX61+HH61+HR61+IB61+IL61+IV61+JF61+JP61+EM61+JS61+JV61+JY61+KB61+KE61+KH61+KK61+KN61+KQ61+KT61+KW61+KZ61+LC61+LF61+LI61+LL61+LO61+LY61+MB61+ME61</f>
        <v>29231.122009999999</v>
      </c>
      <c r="C61" s="110">
        <f t="shared" ref="C61:C69" si="595">K61+T61+W61+AA61+AK61+AU61+BE61+BO61+BX61+CG61+CQ61+DA61+DK61+DU61+EE61+ER61+G61+FB61+FL61+FV61+GF61+GP61+GZ61+HJ61+HT61+ID61+IN61+IX61+JH61+JQ61+EN61+JT61+JW61+JZ61+KC61+KF61+KI61+KL61+KO61+KR61+KU61+KX61+LA61+LD61+LG61+LJ61+LM61+LQ61+LZ61+MC61+MF61</f>
        <v>29231.122009999999</v>
      </c>
      <c r="D61" s="110">
        <f t="shared" si="547"/>
        <v>100</v>
      </c>
      <c r="E61" s="110">
        <f t="shared" si="2"/>
        <v>7.3896444519050419E-13</v>
      </c>
      <c r="F61" s="110"/>
      <c r="G61" s="110"/>
      <c r="H61" s="110"/>
      <c r="I61" s="110"/>
      <c r="J61" s="110">
        <f t="shared" ref="J61:K69" si="596">M61+P61</f>
        <v>0</v>
      </c>
      <c r="K61" s="110">
        <f t="shared" si="596"/>
        <v>0</v>
      </c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>
        <f t="shared" ref="Z61:AA69" si="597">AC61+AF61</f>
        <v>0</v>
      </c>
      <c r="AA61" s="110">
        <f t="shared" si="597"/>
        <v>0</v>
      </c>
      <c r="AB61" s="110"/>
      <c r="AC61" s="110"/>
      <c r="AD61" s="110"/>
      <c r="AE61" s="110"/>
      <c r="AF61" s="110"/>
      <c r="AG61" s="110"/>
      <c r="AH61" s="110"/>
      <c r="AI61" s="110"/>
      <c r="AJ61" s="110">
        <f t="shared" ref="AJ61:AK69" si="598">AM61+AP61</f>
        <v>0</v>
      </c>
      <c r="AK61" s="110">
        <f t="shared" si="598"/>
        <v>0</v>
      </c>
      <c r="AL61" s="110"/>
      <c r="AM61" s="110"/>
      <c r="AN61" s="110"/>
      <c r="AO61" s="110"/>
      <c r="AP61" s="110"/>
      <c r="AQ61" s="110"/>
      <c r="AR61" s="110"/>
      <c r="AS61" s="110"/>
      <c r="AT61" s="110">
        <f t="shared" ref="AT61:AU69" si="599">AW61+AZ61</f>
        <v>0</v>
      </c>
      <c r="AU61" s="110">
        <f t="shared" si="599"/>
        <v>0</v>
      </c>
      <c r="AV61" s="110"/>
      <c r="AW61" s="110"/>
      <c r="AX61" s="110"/>
      <c r="AY61" s="110"/>
      <c r="AZ61" s="110"/>
      <c r="BA61" s="110"/>
      <c r="BB61" s="110"/>
      <c r="BC61" s="110"/>
      <c r="BD61" s="110">
        <f t="shared" ref="BD61:BE69" si="600">BG61+BJ61</f>
        <v>0</v>
      </c>
      <c r="BE61" s="110">
        <f t="shared" si="600"/>
        <v>0</v>
      </c>
      <c r="BF61" s="110"/>
      <c r="BG61" s="110"/>
      <c r="BH61" s="110"/>
      <c r="BI61" s="110"/>
      <c r="BJ61" s="110"/>
      <c r="BK61" s="110"/>
      <c r="BL61" s="110"/>
      <c r="BM61" s="110">
        <v>3102.2190699999996</v>
      </c>
      <c r="BN61" s="110">
        <f>BQ61+BT61</f>
        <v>3102.2190699999996</v>
      </c>
      <c r="BO61" s="110">
        <f>BR61+BU61</f>
        <v>3102.2190699999996</v>
      </c>
      <c r="BP61" s="110">
        <f>BO61/BN61*100</f>
        <v>100</v>
      </c>
      <c r="BQ61" s="110">
        <v>3040.1746899999998</v>
      </c>
      <c r="BR61" s="110">
        <v>3040.1746899999998</v>
      </c>
      <c r="BS61" s="110">
        <f>BR61/BQ61*100</f>
        <v>100</v>
      </c>
      <c r="BT61" s="110">
        <v>62.044379999999997</v>
      </c>
      <c r="BU61" s="110">
        <v>62.044379999999997</v>
      </c>
      <c r="BV61" s="110">
        <f>BU61/BT61*100</f>
        <v>100</v>
      </c>
      <c r="BW61" s="110">
        <f t="shared" ref="BW61:BX69" si="601">BZ61+CC61</f>
        <v>1482.5737199999999</v>
      </c>
      <c r="BX61" s="110">
        <f t="shared" si="601"/>
        <v>1482.5737200000001</v>
      </c>
      <c r="BY61" s="110"/>
      <c r="BZ61" s="110"/>
      <c r="CA61" s="110"/>
      <c r="CB61" s="110"/>
      <c r="CC61" s="110">
        <v>1482.5737199999999</v>
      </c>
      <c r="CD61" s="110">
        <v>1482.5737200000001</v>
      </c>
      <c r="CE61" s="110">
        <f t="shared" ref="CE61" si="602">CD61/CC61*100</f>
        <v>100.00000000000003</v>
      </c>
      <c r="CF61" s="110">
        <f t="shared" ref="CF61:CG69" si="603">CI61+CL61</f>
        <v>0</v>
      </c>
      <c r="CG61" s="110">
        <f t="shared" si="603"/>
        <v>0</v>
      </c>
      <c r="CH61" s="110"/>
      <c r="CI61" s="110"/>
      <c r="CJ61" s="110"/>
      <c r="CK61" s="110"/>
      <c r="CL61" s="110"/>
      <c r="CM61" s="110"/>
      <c r="CN61" s="110"/>
      <c r="CO61" s="110"/>
      <c r="CP61" s="110">
        <f t="shared" ref="CP61:CQ69" si="604">CS61+CV61</f>
        <v>0</v>
      </c>
      <c r="CQ61" s="110">
        <f t="shared" si="604"/>
        <v>0</v>
      </c>
      <c r="CR61" s="110"/>
      <c r="CS61" s="110"/>
      <c r="CT61" s="110"/>
      <c r="CU61" s="110"/>
      <c r="CV61" s="110"/>
      <c r="CW61" s="110"/>
      <c r="CX61" s="110"/>
      <c r="CY61" s="110"/>
      <c r="CZ61" s="110">
        <f t="shared" ref="CZ61:DA69" si="605">DC61+DF61</f>
        <v>0</v>
      </c>
      <c r="DA61" s="110">
        <f t="shared" si="605"/>
        <v>0</v>
      </c>
      <c r="DB61" s="110"/>
      <c r="DC61" s="110"/>
      <c r="DD61" s="110"/>
      <c r="DE61" s="110"/>
      <c r="DF61" s="110"/>
      <c r="DG61" s="110"/>
      <c r="DH61" s="110"/>
      <c r="DI61" s="110"/>
      <c r="DJ61" s="110">
        <f t="shared" ref="DJ61:DK69" si="606">DM61+DP61</f>
        <v>0</v>
      </c>
      <c r="DK61" s="110">
        <f t="shared" si="606"/>
        <v>0</v>
      </c>
      <c r="DL61" s="110"/>
      <c r="DM61" s="110"/>
      <c r="DN61" s="110"/>
      <c r="DO61" s="110"/>
      <c r="DP61" s="110"/>
      <c r="DQ61" s="110"/>
      <c r="DR61" s="110"/>
      <c r="DS61" s="110"/>
      <c r="DT61" s="110">
        <f t="shared" ref="DT61:DU69" si="607">DW61+DZ61</f>
        <v>0</v>
      </c>
      <c r="DU61" s="110">
        <f t="shared" si="607"/>
        <v>0</v>
      </c>
      <c r="DV61" s="110"/>
      <c r="DW61" s="110"/>
      <c r="DX61" s="110"/>
      <c r="DY61" s="110"/>
      <c r="DZ61" s="110"/>
      <c r="EA61" s="110"/>
      <c r="EB61" s="110"/>
      <c r="EC61" s="110"/>
      <c r="ED61" s="110">
        <f t="shared" ref="ED61:EE69" si="608">EG61+EJ61</f>
        <v>0</v>
      </c>
      <c r="EE61" s="110">
        <f t="shared" si="608"/>
        <v>0</v>
      </c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>
        <v>23908.94411</v>
      </c>
      <c r="EQ61" s="110">
        <f t="shared" ref="EQ61:ER69" si="609">ET61+EW61</f>
        <v>23908.94411</v>
      </c>
      <c r="ER61" s="110">
        <f t="shared" si="609"/>
        <v>23908.94411</v>
      </c>
      <c r="ES61" s="110">
        <f>ER61/EQ61*100</f>
        <v>100</v>
      </c>
      <c r="ET61" s="110"/>
      <c r="EU61" s="110"/>
      <c r="EV61" s="110"/>
      <c r="EW61" s="110">
        <v>23908.94411</v>
      </c>
      <c r="EX61" s="110">
        <v>23908.94411</v>
      </c>
      <c r="EY61" s="110">
        <f>EX61/EW61*100</f>
        <v>100</v>
      </c>
      <c r="EZ61" s="110"/>
      <c r="FA61" s="110">
        <f t="shared" ref="FA61:FB69" si="610">FD61+FG61</f>
        <v>0</v>
      </c>
      <c r="FB61" s="110">
        <f t="shared" si="610"/>
        <v>0</v>
      </c>
      <c r="FC61" s="110"/>
      <c r="FD61" s="110"/>
      <c r="FE61" s="110"/>
      <c r="FF61" s="110"/>
      <c r="FG61" s="110"/>
      <c r="FH61" s="110"/>
      <c r="FI61" s="110"/>
      <c r="FJ61" s="156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>
        <f t="shared" ref="FU61:FV69" si="611">FX61+GA61</f>
        <v>0</v>
      </c>
      <c r="FV61" s="110">
        <f t="shared" si="611"/>
        <v>0</v>
      </c>
      <c r="FW61" s="110"/>
      <c r="FX61" s="110"/>
      <c r="FY61" s="110"/>
      <c r="FZ61" s="110"/>
      <c r="GA61" s="110"/>
      <c r="GB61" s="110"/>
      <c r="GC61" s="110"/>
      <c r="GD61" s="110"/>
      <c r="GE61" s="110">
        <f t="shared" ref="GE61:GF69" si="612">GH61+GK61</f>
        <v>0</v>
      </c>
      <c r="GF61" s="110">
        <f t="shared" si="612"/>
        <v>0</v>
      </c>
      <c r="GG61" s="110"/>
      <c r="GH61" s="110"/>
      <c r="GI61" s="110"/>
      <c r="GJ61" s="110"/>
      <c r="GK61" s="110"/>
      <c r="GL61" s="110"/>
      <c r="GM61" s="110"/>
      <c r="GN61" s="110"/>
      <c r="GO61" s="110">
        <f t="shared" ref="GO61:GP69" si="613">GR61+GU61</f>
        <v>0</v>
      </c>
      <c r="GP61" s="110">
        <f t="shared" si="613"/>
        <v>0</v>
      </c>
      <c r="GQ61" s="110"/>
      <c r="GR61" s="110"/>
      <c r="GS61" s="110"/>
      <c r="GT61" s="110"/>
      <c r="GU61" s="110"/>
      <c r="GV61" s="110"/>
      <c r="GW61" s="110"/>
      <c r="GX61" s="110"/>
      <c r="GY61" s="110">
        <f t="shared" ref="GY61:GZ69" si="614">HB61+HE61</f>
        <v>0</v>
      </c>
      <c r="GZ61" s="110">
        <f t="shared" si="614"/>
        <v>0</v>
      </c>
      <c r="HA61" s="110"/>
      <c r="HB61" s="110"/>
      <c r="HC61" s="110"/>
      <c r="HD61" s="110"/>
      <c r="HE61" s="110"/>
      <c r="HF61" s="110"/>
      <c r="HG61" s="110"/>
      <c r="HH61" s="110"/>
      <c r="HI61" s="110">
        <f t="shared" ref="HI61:HJ69" si="615">HL61+HO61</f>
        <v>0</v>
      </c>
      <c r="HJ61" s="110">
        <f t="shared" si="615"/>
        <v>0</v>
      </c>
      <c r="HK61" s="110"/>
      <c r="HL61" s="110"/>
      <c r="HM61" s="110"/>
      <c r="HN61" s="110"/>
      <c r="HO61" s="110"/>
      <c r="HP61" s="110"/>
      <c r="HQ61" s="110"/>
      <c r="HR61" s="110"/>
      <c r="HS61" s="110">
        <f t="shared" ref="HS61:HT69" si="616">HV61+HY61</f>
        <v>0</v>
      </c>
      <c r="HT61" s="110">
        <f t="shared" si="616"/>
        <v>0</v>
      </c>
      <c r="HU61" s="110"/>
      <c r="HV61" s="110"/>
      <c r="HW61" s="110"/>
      <c r="HX61" s="110"/>
      <c r="HY61" s="110"/>
      <c r="HZ61" s="110"/>
      <c r="IA61" s="110"/>
      <c r="IB61" s="110"/>
      <c r="IC61" s="110">
        <f t="shared" ref="IC61:ID69" si="617">IF61+II61</f>
        <v>0</v>
      </c>
      <c r="ID61" s="110">
        <f t="shared" si="617"/>
        <v>0</v>
      </c>
      <c r="IE61" s="110"/>
      <c r="IF61" s="110"/>
      <c r="IG61" s="110"/>
      <c r="IH61" s="110"/>
      <c r="II61" s="110"/>
      <c r="IJ61" s="110"/>
      <c r="IK61" s="110"/>
      <c r="IL61" s="110"/>
      <c r="IM61" s="110">
        <f t="shared" ref="IM61:IN69" si="618">IP61+IS61</f>
        <v>0</v>
      </c>
      <c r="IN61" s="110">
        <f t="shared" si="618"/>
        <v>0</v>
      </c>
      <c r="IO61" s="110"/>
      <c r="IP61" s="110"/>
      <c r="IQ61" s="110"/>
      <c r="IR61" s="110"/>
      <c r="IS61" s="110"/>
      <c r="IT61" s="110"/>
      <c r="IU61" s="110"/>
      <c r="IV61" s="110"/>
      <c r="IW61" s="110">
        <f t="shared" ref="IW61:IX69" si="619">IZ61+JC61</f>
        <v>0</v>
      </c>
      <c r="IX61" s="110">
        <f t="shared" si="619"/>
        <v>0</v>
      </c>
      <c r="IY61" s="110"/>
      <c r="IZ61" s="110"/>
      <c r="JA61" s="110"/>
      <c r="JB61" s="110"/>
      <c r="JC61" s="110"/>
      <c r="JD61" s="110"/>
      <c r="JE61" s="110"/>
      <c r="JF61" s="110"/>
      <c r="JG61" s="110">
        <f t="shared" ref="JG61:JH69" si="620">JJ61+JM61</f>
        <v>0</v>
      </c>
      <c r="JH61" s="110">
        <f t="shared" si="620"/>
        <v>0</v>
      </c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>
        <v>90.519460000000009</v>
      </c>
      <c r="JT61" s="110">
        <v>90.519459999999995</v>
      </c>
      <c r="JU61" s="110">
        <f t="shared" si="578"/>
        <v>99.999999999999986</v>
      </c>
      <c r="JV61" s="110">
        <v>428.59300000000002</v>
      </c>
      <c r="JW61" s="110">
        <v>428.59300000000002</v>
      </c>
      <c r="JX61" s="110">
        <f t="shared" si="336"/>
        <v>100</v>
      </c>
      <c r="JY61" s="110"/>
      <c r="JZ61" s="110"/>
      <c r="KA61" s="110" t="e">
        <f t="shared" si="561"/>
        <v>#DIV/0!</v>
      </c>
      <c r="KB61" s="110"/>
      <c r="KC61" s="110"/>
      <c r="KD61" s="110" t="e">
        <f t="shared" si="562"/>
        <v>#DIV/0!</v>
      </c>
      <c r="KE61" s="110"/>
      <c r="KF61" s="110"/>
      <c r="KG61" s="110" t="e">
        <f t="shared" si="563"/>
        <v>#DIV/0!</v>
      </c>
      <c r="KH61" s="110"/>
      <c r="KI61" s="110"/>
      <c r="KJ61" s="110" t="e">
        <f t="shared" si="564"/>
        <v>#DIV/0!</v>
      </c>
      <c r="KK61" s="110"/>
      <c r="KL61" s="110"/>
      <c r="KM61" s="110" t="e">
        <f t="shared" si="565"/>
        <v>#DIV/0!</v>
      </c>
      <c r="KN61" s="110"/>
      <c r="KO61" s="110"/>
      <c r="KP61" s="110"/>
      <c r="KQ61" s="110"/>
      <c r="KR61" s="110"/>
      <c r="KS61" s="110"/>
      <c r="KT61" s="110"/>
      <c r="KU61" s="110"/>
      <c r="KV61" s="110"/>
      <c r="KW61" s="110">
        <v>218.27265</v>
      </c>
      <c r="KX61" s="110">
        <v>218.27265</v>
      </c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>
        <f t="shared" ref="LP61:LQ69" si="621">LS61+LV61</f>
        <v>0</v>
      </c>
      <c r="LQ61" s="110">
        <f t="shared" si="621"/>
        <v>0</v>
      </c>
      <c r="LR61" s="155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4"/>
      <c r="MG61" s="5"/>
      <c r="MH61" s="37"/>
      <c r="MI61" s="37"/>
      <c r="MJ61" s="38"/>
      <c r="MK61" s="4"/>
      <c r="ML61" s="4"/>
      <c r="MM61" s="5"/>
      <c r="MN61" s="39"/>
      <c r="MO61" s="40"/>
      <c r="MP61" s="41"/>
      <c r="MR61" s="116"/>
    </row>
    <row r="62" spans="1:360" ht="18">
      <c r="A62" s="36" t="s">
        <v>63</v>
      </c>
      <c r="B62" s="110">
        <f t="shared" si="594"/>
        <v>756.71198000000004</v>
      </c>
      <c r="C62" s="110">
        <f t="shared" si="595"/>
        <v>756.71198000000004</v>
      </c>
      <c r="D62" s="110">
        <f t="shared" si="547"/>
        <v>100</v>
      </c>
      <c r="E62" s="110">
        <f t="shared" si="2"/>
        <v>-8.5265128291212022E-14</v>
      </c>
      <c r="F62" s="110"/>
      <c r="G62" s="110"/>
      <c r="H62" s="110"/>
      <c r="I62" s="110"/>
      <c r="J62" s="110">
        <f t="shared" si="596"/>
        <v>0</v>
      </c>
      <c r="K62" s="110">
        <f t="shared" si="596"/>
        <v>0</v>
      </c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>
        <f t="shared" si="597"/>
        <v>0</v>
      </c>
      <c r="AA62" s="110">
        <f t="shared" si="597"/>
        <v>0</v>
      </c>
      <c r="AB62" s="110"/>
      <c r="AC62" s="110"/>
      <c r="AD62" s="110"/>
      <c r="AE62" s="110"/>
      <c r="AF62" s="110"/>
      <c r="AG62" s="110"/>
      <c r="AH62" s="110"/>
      <c r="AI62" s="110"/>
      <c r="AJ62" s="110">
        <f t="shared" si="598"/>
        <v>0</v>
      </c>
      <c r="AK62" s="110">
        <f t="shared" si="598"/>
        <v>0</v>
      </c>
      <c r="AL62" s="110"/>
      <c r="AM62" s="110"/>
      <c r="AN62" s="110"/>
      <c r="AO62" s="110"/>
      <c r="AP62" s="110"/>
      <c r="AQ62" s="110"/>
      <c r="AR62" s="110"/>
      <c r="AS62" s="110"/>
      <c r="AT62" s="110">
        <f t="shared" si="599"/>
        <v>0</v>
      </c>
      <c r="AU62" s="110">
        <f t="shared" si="599"/>
        <v>0</v>
      </c>
      <c r="AV62" s="110"/>
      <c r="AW62" s="110"/>
      <c r="AX62" s="110"/>
      <c r="AY62" s="110"/>
      <c r="AZ62" s="110"/>
      <c r="BA62" s="110"/>
      <c r="BB62" s="110"/>
      <c r="BC62" s="110"/>
      <c r="BD62" s="110">
        <f t="shared" si="600"/>
        <v>0</v>
      </c>
      <c r="BE62" s="110">
        <f t="shared" si="600"/>
        <v>0</v>
      </c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>
        <f t="shared" si="601"/>
        <v>0</v>
      </c>
      <c r="BX62" s="110">
        <f t="shared" si="601"/>
        <v>0</v>
      </c>
      <c r="BY62" s="110"/>
      <c r="BZ62" s="110"/>
      <c r="CA62" s="110"/>
      <c r="CB62" s="110"/>
      <c r="CC62" s="110"/>
      <c r="CD62" s="110"/>
      <c r="CE62" s="110"/>
      <c r="CF62" s="110">
        <f t="shared" si="603"/>
        <v>0</v>
      </c>
      <c r="CG62" s="110">
        <f t="shared" si="603"/>
        <v>0</v>
      </c>
      <c r="CH62" s="110"/>
      <c r="CI62" s="110"/>
      <c r="CJ62" s="110"/>
      <c r="CK62" s="110"/>
      <c r="CL62" s="110"/>
      <c r="CM62" s="110"/>
      <c r="CN62" s="110"/>
      <c r="CO62" s="110"/>
      <c r="CP62" s="110">
        <f t="shared" si="604"/>
        <v>0</v>
      </c>
      <c r="CQ62" s="110">
        <f t="shared" si="604"/>
        <v>0</v>
      </c>
      <c r="CR62" s="110"/>
      <c r="CS62" s="110"/>
      <c r="CT62" s="110"/>
      <c r="CU62" s="110"/>
      <c r="CV62" s="110"/>
      <c r="CW62" s="110"/>
      <c r="CX62" s="110"/>
      <c r="CY62" s="110"/>
      <c r="CZ62" s="110">
        <f t="shared" si="605"/>
        <v>0</v>
      </c>
      <c r="DA62" s="110">
        <f t="shared" si="605"/>
        <v>0</v>
      </c>
      <c r="DB62" s="110"/>
      <c r="DC62" s="110"/>
      <c r="DD62" s="110"/>
      <c r="DE62" s="110"/>
      <c r="DF62" s="110"/>
      <c r="DG62" s="110"/>
      <c r="DH62" s="110"/>
      <c r="DI62" s="110"/>
      <c r="DJ62" s="110">
        <f t="shared" si="606"/>
        <v>0</v>
      </c>
      <c r="DK62" s="110">
        <f t="shared" si="606"/>
        <v>0</v>
      </c>
      <c r="DL62" s="110"/>
      <c r="DM62" s="110"/>
      <c r="DN62" s="110"/>
      <c r="DO62" s="110"/>
      <c r="DP62" s="110"/>
      <c r="DQ62" s="110"/>
      <c r="DR62" s="110"/>
      <c r="DS62" s="110"/>
      <c r="DT62" s="110">
        <f t="shared" si="607"/>
        <v>0</v>
      </c>
      <c r="DU62" s="110">
        <f t="shared" si="607"/>
        <v>0</v>
      </c>
      <c r="DV62" s="110"/>
      <c r="DW62" s="110"/>
      <c r="DX62" s="110"/>
      <c r="DY62" s="110"/>
      <c r="DZ62" s="110"/>
      <c r="EA62" s="110"/>
      <c r="EB62" s="110"/>
      <c r="EC62" s="110"/>
      <c r="ED62" s="110">
        <f t="shared" si="608"/>
        <v>0</v>
      </c>
      <c r="EE62" s="110">
        <f t="shared" si="608"/>
        <v>0</v>
      </c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>
        <f t="shared" si="609"/>
        <v>0</v>
      </c>
      <c r="ER62" s="110">
        <f t="shared" si="609"/>
        <v>0</v>
      </c>
      <c r="ES62" s="155"/>
      <c r="ET62" s="110"/>
      <c r="EU62" s="110"/>
      <c r="EV62" s="110"/>
      <c r="EW62" s="110"/>
      <c r="EX62" s="110"/>
      <c r="EY62" s="110"/>
      <c r="EZ62" s="110"/>
      <c r="FA62" s="110">
        <f t="shared" si="610"/>
        <v>0</v>
      </c>
      <c r="FB62" s="110">
        <f t="shared" si="610"/>
        <v>0</v>
      </c>
      <c r="FC62" s="110"/>
      <c r="FD62" s="110"/>
      <c r="FE62" s="110"/>
      <c r="FF62" s="110"/>
      <c r="FG62" s="110"/>
      <c r="FH62" s="110"/>
      <c r="FI62" s="110"/>
      <c r="FJ62" s="156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>
        <f t="shared" si="611"/>
        <v>0</v>
      </c>
      <c r="FV62" s="110">
        <f t="shared" si="611"/>
        <v>0</v>
      </c>
      <c r="FW62" s="110"/>
      <c r="FX62" s="110"/>
      <c r="FY62" s="110"/>
      <c r="FZ62" s="110"/>
      <c r="GA62" s="110"/>
      <c r="GB62" s="110"/>
      <c r="GC62" s="110"/>
      <c r="GD62" s="110"/>
      <c r="GE62" s="110">
        <f t="shared" si="612"/>
        <v>0</v>
      </c>
      <c r="GF62" s="110">
        <f t="shared" si="612"/>
        <v>0</v>
      </c>
      <c r="GG62" s="110"/>
      <c r="GH62" s="110"/>
      <c r="GI62" s="110"/>
      <c r="GJ62" s="110"/>
      <c r="GK62" s="110"/>
      <c r="GL62" s="110"/>
      <c r="GM62" s="110"/>
      <c r="GN62" s="110"/>
      <c r="GO62" s="110">
        <f t="shared" si="613"/>
        <v>0</v>
      </c>
      <c r="GP62" s="110">
        <f t="shared" si="613"/>
        <v>0</v>
      </c>
      <c r="GQ62" s="110"/>
      <c r="GR62" s="110"/>
      <c r="GS62" s="110"/>
      <c r="GT62" s="110"/>
      <c r="GU62" s="110"/>
      <c r="GV62" s="110"/>
      <c r="GW62" s="110"/>
      <c r="GX62" s="110"/>
      <c r="GY62" s="110">
        <f t="shared" si="614"/>
        <v>0</v>
      </c>
      <c r="GZ62" s="110">
        <f t="shared" si="614"/>
        <v>0</v>
      </c>
      <c r="HA62" s="110"/>
      <c r="HB62" s="110"/>
      <c r="HC62" s="110"/>
      <c r="HD62" s="110"/>
      <c r="HE62" s="110"/>
      <c r="HF62" s="110"/>
      <c r="HG62" s="110"/>
      <c r="HH62" s="110"/>
      <c r="HI62" s="110">
        <f t="shared" si="615"/>
        <v>0</v>
      </c>
      <c r="HJ62" s="110">
        <f t="shared" si="615"/>
        <v>0</v>
      </c>
      <c r="HK62" s="110"/>
      <c r="HL62" s="110"/>
      <c r="HM62" s="110"/>
      <c r="HN62" s="110"/>
      <c r="HO62" s="110"/>
      <c r="HP62" s="110"/>
      <c r="HQ62" s="110"/>
      <c r="HR62" s="110"/>
      <c r="HS62" s="110">
        <f t="shared" si="616"/>
        <v>0</v>
      </c>
      <c r="HT62" s="110">
        <f t="shared" si="616"/>
        <v>0</v>
      </c>
      <c r="HU62" s="110"/>
      <c r="HV62" s="110"/>
      <c r="HW62" s="110"/>
      <c r="HX62" s="110"/>
      <c r="HY62" s="110"/>
      <c r="HZ62" s="110"/>
      <c r="IA62" s="110"/>
      <c r="IB62" s="110"/>
      <c r="IC62" s="110">
        <f t="shared" si="617"/>
        <v>0</v>
      </c>
      <c r="ID62" s="110">
        <f t="shared" si="617"/>
        <v>0</v>
      </c>
      <c r="IE62" s="110"/>
      <c r="IF62" s="110"/>
      <c r="IG62" s="110"/>
      <c r="IH62" s="110"/>
      <c r="II62" s="110"/>
      <c r="IJ62" s="110"/>
      <c r="IK62" s="110"/>
      <c r="IL62" s="110"/>
      <c r="IM62" s="110">
        <f t="shared" si="618"/>
        <v>0</v>
      </c>
      <c r="IN62" s="110">
        <f t="shared" si="618"/>
        <v>0</v>
      </c>
      <c r="IO62" s="110"/>
      <c r="IP62" s="110"/>
      <c r="IQ62" s="110"/>
      <c r="IR62" s="110"/>
      <c r="IS62" s="110"/>
      <c r="IT62" s="110"/>
      <c r="IU62" s="110"/>
      <c r="IV62" s="110"/>
      <c r="IW62" s="110">
        <f t="shared" si="619"/>
        <v>0</v>
      </c>
      <c r="IX62" s="110">
        <f t="shared" si="619"/>
        <v>0</v>
      </c>
      <c r="IY62" s="110"/>
      <c r="IZ62" s="110"/>
      <c r="JA62" s="110"/>
      <c r="JB62" s="110"/>
      <c r="JC62" s="110"/>
      <c r="JD62" s="110"/>
      <c r="JE62" s="110"/>
      <c r="JF62" s="110"/>
      <c r="JG62" s="110">
        <f t="shared" si="620"/>
        <v>0</v>
      </c>
      <c r="JH62" s="110">
        <f t="shared" si="620"/>
        <v>0</v>
      </c>
      <c r="JI62" s="110"/>
      <c r="JJ62" s="110"/>
      <c r="JK62" s="110"/>
      <c r="JL62" s="110"/>
      <c r="JM62" s="110"/>
      <c r="JN62" s="110"/>
      <c r="JO62" s="110"/>
      <c r="JP62" s="110"/>
      <c r="JQ62" s="110"/>
      <c r="JR62" s="110"/>
      <c r="JS62" s="110">
        <v>227.02198000000001</v>
      </c>
      <c r="JT62" s="110">
        <v>227.02198000000001</v>
      </c>
      <c r="JU62" s="110">
        <f t="shared" si="578"/>
        <v>100</v>
      </c>
      <c r="JV62" s="110">
        <v>399.84</v>
      </c>
      <c r="JW62" s="110">
        <v>399.84</v>
      </c>
      <c r="JX62" s="110"/>
      <c r="JY62" s="110"/>
      <c r="JZ62" s="110"/>
      <c r="KA62" s="110"/>
      <c r="KB62" s="110"/>
      <c r="KC62" s="110"/>
      <c r="KD62" s="110"/>
      <c r="KE62" s="110"/>
      <c r="KF62" s="110"/>
      <c r="KG62" s="110"/>
      <c r="KH62" s="110"/>
      <c r="KI62" s="110"/>
      <c r="KJ62" s="110"/>
      <c r="KK62" s="110"/>
      <c r="KL62" s="110"/>
      <c r="KM62" s="110"/>
      <c r="KN62" s="110"/>
      <c r="KO62" s="110"/>
      <c r="KP62" s="110"/>
      <c r="KQ62" s="110"/>
      <c r="KR62" s="110"/>
      <c r="KS62" s="110"/>
      <c r="KT62" s="110"/>
      <c r="KU62" s="110"/>
      <c r="KV62" s="110"/>
      <c r="KW62" s="110">
        <v>129.85</v>
      </c>
      <c r="KX62" s="110">
        <v>129.85</v>
      </c>
      <c r="KY62" s="110">
        <v>0</v>
      </c>
      <c r="KZ62" s="110"/>
      <c r="LA62" s="110"/>
      <c r="LB62" s="110"/>
      <c r="LC62" s="110"/>
      <c r="LD62" s="110"/>
      <c r="LE62" s="110"/>
      <c r="LF62" s="110"/>
      <c r="LG62" s="110"/>
      <c r="LH62" s="110"/>
      <c r="LI62" s="110"/>
      <c r="LJ62" s="110"/>
      <c r="LK62" s="110"/>
      <c r="LL62" s="110"/>
      <c r="LM62" s="110"/>
      <c r="LN62" s="110"/>
      <c r="LO62" s="110"/>
      <c r="LP62" s="110">
        <f t="shared" si="621"/>
        <v>0</v>
      </c>
      <c r="LQ62" s="110">
        <f t="shared" si="621"/>
        <v>0</v>
      </c>
      <c r="LR62" s="110"/>
      <c r="LS62" s="110"/>
      <c r="LT62" s="110"/>
      <c r="LU62" s="110"/>
      <c r="LV62" s="110"/>
      <c r="LW62" s="110"/>
      <c r="LX62" s="110"/>
      <c r="LY62" s="110"/>
      <c r="LZ62" s="110"/>
      <c r="MA62" s="110"/>
      <c r="MB62" s="110"/>
      <c r="MC62" s="110"/>
      <c r="MD62" s="110"/>
      <c r="ME62" s="110"/>
      <c r="MF62" s="4"/>
      <c r="MG62" s="5"/>
      <c r="MH62" s="37"/>
      <c r="MI62" s="37"/>
      <c r="MJ62" s="38"/>
      <c r="MK62" s="4"/>
      <c r="ML62" s="4"/>
      <c r="MM62" s="5"/>
      <c r="MN62" s="39"/>
      <c r="MO62" s="40"/>
      <c r="MP62" s="41"/>
      <c r="MR62" s="116"/>
    </row>
    <row r="63" spans="1:360" ht="18" customHeight="1">
      <c r="A63" s="36" t="s">
        <v>67</v>
      </c>
      <c r="B63" s="110">
        <f t="shared" si="594"/>
        <v>1174.6277600000001</v>
      </c>
      <c r="C63" s="110">
        <f t="shared" si="595"/>
        <v>1174.6277600000001</v>
      </c>
      <c r="D63" s="110">
        <f t="shared" si="547"/>
        <v>100</v>
      </c>
      <c r="E63" s="110">
        <f t="shared" si="2"/>
        <v>-5.6843418860808015E-14</v>
      </c>
      <c r="F63" s="110"/>
      <c r="G63" s="110"/>
      <c r="H63" s="110"/>
      <c r="I63" s="110"/>
      <c r="J63" s="110">
        <f t="shared" si="596"/>
        <v>0</v>
      </c>
      <c r="K63" s="110">
        <f t="shared" si="596"/>
        <v>0</v>
      </c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>
        <f t="shared" si="597"/>
        <v>0</v>
      </c>
      <c r="AA63" s="110">
        <f t="shared" si="597"/>
        <v>0</v>
      </c>
      <c r="AB63" s="110"/>
      <c r="AC63" s="110"/>
      <c r="AD63" s="110"/>
      <c r="AE63" s="110"/>
      <c r="AF63" s="110"/>
      <c r="AG63" s="110"/>
      <c r="AH63" s="110"/>
      <c r="AI63" s="110"/>
      <c r="AJ63" s="110">
        <f t="shared" si="598"/>
        <v>0</v>
      </c>
      <c r="AK63" s="110">
        <f t="shared" si="598"/>
        <v>0</v>
      </c>
      <c r="AL63" s="110"/>
      <c r="AM63" s="110"/>
      <c r="AN63" s="110"/>
      <c r="AO63" s="110"/>
      <c r="AP63" s="110"/>
      <c r="AQ63" s="110"/>
      <c r="AR63" s="110"/>
      <c r="AS63" s="110"/>
      <c r="AT63" s="110">
        <f t="shared" si="599"/>
        <v>0</v>
      </c>
      <c r="AU63" s="110">
        <f t="shared" si="599"/>
        <v>0</v>
      </c>
      <c r="AV63" s="110"/>
      <c r="AW63" s="110"/>
      <c r="AX63" s="110"/>
      <c r="AY63" s="110"/>
      <c r="AZ63" s="110"/>
      <c r="BA63" s="110"/>
      <c r="BB63" s="110"/>
      <c r="BC63" s="110"/>
      <c r="BD63" s="110">
        <f t="shared" si="600"/>
        <v>0</v>
      </c>
      <c r="BE63" s="110">
        <f t="shared" si="600"/>
        <v>0</v>
      </c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>
        <f t="shared" si="601"/>
        <v>779.68776000000003</v>
      </c>
      <c r="BX63" s="110">
        <f t="shared" si="601"/>
        <v>779.68776000000003</v>
      </c>
      <c r="BY63" s="110">
        <f>BX63/BW63*100</f>
        <v>100</v>
      </c>
      <c r="BZ63" s="110">
        <v>779.68776000000003</v>
      </c>
      <c r="CA63" s="110">
        <v>779.68776000000003</v>
      </c>
      <c r="CB63" s="110">
        <f>CA63/BZ63*100</f>
        <v>100</v>
      </c>
      <c r="CC63" s="110"/>
      <c r="CD63" s="110"/>
      <c r="CE63" s="110"/>
      <c r="CF63" s="110">
        <f t="shared" si="603"/>
        <v>0</v>
      </c>
      <c r="CG63" s="110">
        <f t="shared" si="603"/>
        <v>0</v>
      </c>
      <c r="CH63" s="110"/>
      <c r="CI63" s="110"/>
      <c r="CJ63" s="110"/>
      <c r="CK63" s="110"/>
      <c r="CL63" s="110"/>
      <c r="CM63" s="110"/>
      <c r="CN63" s="110"/>
      <c r="CO63" s="110"/>
      <c r="CP63" s="110">
        <f t="shared" si="604"/>
        <v>0</v>
      </c>
      <c r="CQ63" s="110">
        <f t="shared" si="604"/>
        <v>0</v>
      </c>
      <c r="CR63" s="110"/>
      <c r="CS63" s="110"/>
      <c r="CT63" s="110"/>
      <c r="CU63" s="110"/>
      <c r="CV63" s="110"/>
      <c r="CW63" s="110"/>
      <c r="CX63" s="110"/>
      <c r="CY63" s="110"/>
      <c r="CZ63" s="110">
        <f t="shared" si="605"/>
        <v>0</v>
      </c>
      <c r="DA63" s="110">
        <f t="shared" si="605"/>
        <v>0</v>
      </c>
      <c r="DB63" s="110"/>
      <c r="DC63" s="110"/>
      <c r="DD63" s="110"/>
      <c r="DE63" s="110"/>
      <c r="DF63" s="110"/>
      <c r="DG63" s="110"/>
      <c r="DH63" s="110"/>
      <c r="DI63" s="110"/>
      <c r="DJ63" s="110">
        <f t="shared" si="606"/>
        <v>0</v>
      </c>
      <c r="DK63" s="110">
        <f t="shared" si="606"/>
        <v>0</v>
      </c>
      <c r="DL63" s="110"/>
      <c r="DM63" s="110"/>
      <c r="DN63" s="110"/>
      <c r="DO63" s="110"/>
      <c r="DP63" s="110"/>
      <c r="DQ63" s="110"/>
      <c r="DR63" s="110"/>
      <c r="DS63" s="110"/>
      <c r="DT63" s="110">
        <f t="shared" si="607"/>
        <v>0</v>
      </c>
      <c r="DU63" s="110">
        <f t="shared" si="607"/>
        <v>0</v>
      </c>
      <c r="DV63" s="110"/>
      <c r="DW63" s="110"/>
      <c r="DX63" s="110"/>
      <c r="DY63" s="110"/>
      <c r="DZ63" s="110"/>
      <c r="EA63" s="110"/>
      <c r="EB63" s="110"/>
      <c r="EC63" s="110"/>
      <c r="ED63" s="110">
        <f t="shared" si="608"/>
        <v>0</v>
      </c>
      <c r="EE63" s="110">
        <f t="shared" si="608"/>
        <v>0</v>
      </c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>
        <f t="shared" si="609"/>
        <v>0</v>
      </c>
      <c r="ER63" s="110">
        <f t="shared" si="609"/>
        <v>0</v>
      </c>
      <c r="ES63" s="155"/>
      <c r="ET63" s="110"/>
      <c r="EU63" s="110"/>
      <c r="EV63" s="110" t="e">
        <f>EU63/ET63*100</f>
        <v>#DIV/0!</v>
      </c>
      <c r="EW63" s="110"/>
      <c r="EX63" s="110"/>
      <c r="EY63" s="110"/>
      <c r="EZ63" s="110"/>
      <c r="FA63" s="110">
        <f t="shared" si="610"/>
        <v>0</v>
      </c>
      <c r="FB63" s="110">
        <f t="shared" si="610"/>
        <v>0</v>
      </c>
      <c r="FC63" s="110"/>
      <c r="FD63" s="110"/>
      <c r="FE63" s="110"/>
      <c r="FF63" s="110"/>
      <c r="FG63" s="110"/>
      <c r="FH63" s="110"/>
      <c r="FI63" s="110"/>
      <c r="FJ63" s="156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>
        <f t="shared" si="611"/>
        <v>0</v>
      </c>
      <c r="FV63" s="110">
        <f t="shared" si="611"/>
        <v>0</v>
      </c>
      <c r="FW63" s="110"/>
      <c r="FX63" s="110"/>
      <c r="FY63" s="110"/>
      <c r="FZ63" s="110"/>
      <c r="GA63" s="110"/>
      <c r="GB63" s="110"/>
      <c r="GC63" s="110"/>
      <c r="GD63" s="110"/>
      <c r="GE63" s="110">
        <f t="shared" si="612"/>
        <v>0</v>
      </c>
      <c r="GF63" s="110">
        <f t="shared" si="612"/>
        <v>0</v>
      </c>
      <c r="GG63" s="110"/>
      <c r="GH63" s="110"/>
      <c r="GI63" s="110"/>
      <c r="GJ63" s="110"/>
      <c r="GK63" s="110"/>
      <c r="GL63" s="110"/>
      <c r="GM63" s="110"/>
      <c r="GN63" s="110"/>
      <c r="GO63" s="110">
        <f t="shared" si="613"/>
        <v>0</v>
      </c>
      <c r="GP63" s="110">
        <f t="shared" si="613"/>
        <v>0</v>
      </c>
      <c r="GQ63" s="110"/>
      <c r="GR63" s="110"/>
      <c r="GS63" s="110"/>
      <c r="GT63" s="110"/>
      <c r="GU63" s="110"/>
      <c r="GV63" s="110"/>
      <c r="GW63" s="110"/>
      <c r="GX63" s="110"/>
      <c r="GY63" s="110">
        <f t="shared" si="614"/>
        <v>0</v>
      </c>
      <c r="GZ63" s="110">
        <f t="shared" si="614"/>
        <v>0</v>
      </c>
      <c r="HA63" s="110"/>
      <c r="HB63" s="110"/>
      <c r="HC63" s="110"/>
      <c r="HD63" s="110"/>
      <c r="HE63" s="110"/>
      <c r="HF63" s="110"/>
      <c r="HG63" s="110"/>
      <c r="HH63" s="110"/>
      <c r="HI63" s="110">
        <f t="shared" si="615"/>
        <v>0</v>
      </c>
      <c r="HJ63" s="110">
        <f t="shared" si="615"/>
        <v>0</v>
      </c>
      <c r="HK63" s="110"/>
      <c r="HL63" s="110"/>
      <c r="HM63" s="110"/>
      <c r="HN63" s="110"/>
      <c r="HO63" s="110"/>
      <c r="HP63" s="110"/>
      <c r="HQ63" s="110"/>
      <c r="HR63" s="110"/>
      <c r="HS63" s="110">
        <f t="shared" si="616"/>
        <v>0</v>
      </c>
      <c r="HT63" s="110">
        <f t="shared" si="616"/>
        <v>0</v>
      </c>
      <c r="HU63" s="110"/>
      <c r="HV63" s="110"/>
      <c r="HW63" s="110"/>
      <c r="HX63" s="110"/>
      <c r="HY63" s="110"/>
      <c r="HZ63" s="110"/>
      <c r="IA63" s="110"/>
      <c r="IB63" s="110"/>
      <c r="IC63" s="110">
        <f t="shared" si="617"/>
        <v>0</v>
      </c>
      <c r="ID63" s="110">
        <f t="shared" si="617"/>
        <v>0</v>
      </c>
      <c r="IE63" s="110"/>
      <c r="IF63" s="110"/>
      <c r="IG63" s="110"/>
      <c r="IH63" s="110"/>
      <c r="II63" s="110"/>
      <c r="IJ63" s="110"/>
      <c r="IK63" s="110"/>
      <c r="IL63" s="110"/>
      <c r="IM63" s="110">
        <f t="shared" si="618"/>
        <v>0</v>
      </c>
      <c r="IN63" s="110">
        <f t="shared" si="618"/>
        <v>0</v>
      </c>
      <c r="IO63" s="110"/>
      <c r="IP63" s="110"/>
      <c r="IQ63" s="110"/>
      <c r="IR63" s="110"/>
      <c r="IS63" s="110"/>
      <c r="IT63" s="110"/>
      <c r="IU63" s="110"/>
      <c r="IV63" s="110"/>
      <c r="IW63" s="110">
        <f t="shared" si="619"/>
        <v>0</v>
      </c>
      <c r="IX63" s="110">
        <f t="shared" si="619"/>
        <v>0</v>
      </c>
      <c r="IY63" s="110"/>
      <c r="IZ63" s="110"/>
      <c r="JA63" s="110"/>
      <c r="JB63" s="110"/>
      <c r="JC63" s="110"/>
      <c r="JD63" s="110"/>
      <c r="JE63" s="110"/>
      <c r="JF63" s="110"/>
      <c r="JG63" s="110">
        <f t="shared" si="620"/>
        <v>0</v>
      </c>
      <c r="JH63" s="110">
        <f t="shared" si="620"/>
        <v>0</v>
      </c>
      <c r="JI63" s="110"/>
      <c r="JJ63" s="110"/>
      <c r="JK63" s="110"/>
      <c r="JL63" s="110"/>
      <c r="JM63" s="110"/>
      <c r="JN63" s="110"/>
      <c r="JO63" s="110"/>
      <c r="JP63" s="110"/>
      <c r="JQ63" s="110"/>
      <c r="JR63" s="110"/>
      <c r="JS63" s="110"/>
      <c r="JT63" s="110"/>
      <c r="JU63" s="110"/>
      <c r="JV63" s="110">
        <v>394.94</v>
      </c>
      <c r="JW63" s="110">
        <v>394.94</v>
      </c>
      <c r="JX63" s="110">
        <f t="shared" si="336"/>
        <v>100</v>
      </c>
      <c r="JY63" s="110"/>
      <c r="JZ63" s="110"/>
      <c r="KA63" s="110" t="e">
        <f t="shared" ref="KA63" si="622">JZ63/JY63*100</f>
        <v>#DIV/0!</v>
      </c>
      <c r="KB63" s="110"/>
      <c r="KC63" s="110"/>
      <c r="KD63" s="110" t="e">
        <f t="shared" ref="KD63" si="623">KC63/KB63*100</f>
        <v>#DIV/0!</v>
      </c>
      <c r="KE63" s="110"/>
      <c r="KF63" s="110"/>
      <c r="KG63" s="110" t="e">
        <f t="shared" ref="KG63" si="624">KF63/KE63*100</f>
        <v>#DIV/0!</v>
      </c>
      <c r="KH63" s="110"/>
      <c r="KI63" s="110"/>
      <c r="KJ63" s="110" t="e">
        <f t="shared" ref="KJ63" si="625">KI63/KH63*100</f>
        <v>#DIV/0!</v>
      </c>
      <c r="KK63" s="110"/>
      <c r="KL63" s="110"/>
      <c r="KM63" s="110" t="e">
        <f t="shared" ref="KM63" si="626">KL63/KK63*100</f>
        <v>#DIV/0!</v>
      </c>
      <c r="KN63" s="110"/>
      <c r="KO63" s="110"/>
      <c r="KP63" s="110"/>
      <c r="KQ63" s="110"/>
      <c r="KR63" s="110"/>
      <c r="KS63" s="110"/>
      <c r="KT63" s="110"/>
      <c r="KU63" s="110"/>
      <c r="KV63" s="110"/>
      <c r="KW63" s="110"/>
      <c r="KX63" s="110"/>
      <c r="KY63" s="110"/>
      <c r="KZ63" s="110"/>
      <c r="LA63" s="110"/>
      <c r="LB63" s="110"/>
      <c r="LC63" s="110"/>
      <c r="LD63" s="110"/>
      <c r="LE63" s="110"/>
      <c r="LF63" s="110"/>
      <c r="LG63" s="110"/>
      <c r="LH63" s="110"/>
      <c r="LI63" s="110"/>
      <c r="LJ63" s="110"/>
      <c r="LK63" s="110"/>
      <c r="LL63" s="110"/>
      <c r="LM63" s="110"/>
      <c r="LN63" s="110"/>
      <c r="LO63" s="110"/>
      <c r="LP63" s="110">
        <f t="shared" si="621"/>
        <v>0</v>
      </c>
      <c r="LQ63" s="110">
        <f t="shared" si="621"/>
        <v>0</v>
      </c>
      <c r="LR63" s="110"/>
      <c r="LS63" s="110"/>
      <c r="LT63" s="110"/>
      <c r="LU63" s="110"/>
      <c r="LV63" s="110"/>
      <c r="LW63" s="110"/>
      <c r="LX63" s="110"/>
      <c r="LY63" s="110"/>
      <c r="LZ63" s="110"/>
      <c r="MA63" s="110"/>
      <c r="MB63" s="110"/>
      <c r="MC63" s="110"/>
      <c r="MD63" s="110"/>
      <c r="ME63" s="110"/>
      <c r="MF63" s="4"/>
      <c r="MG63" s="5"/>
      <c r="MH63" s="37"/>
      <c r="MI63" s="37"/>
      <c r="MJ63" s="38"/>
      <c r="MK63" s="4"/>
      <c r="ML63" s="4"/>
      <c r="MM63" s="5"/>
      <c r="MN63" s="39"/>
      <c r="MO63" s="40"/>
      <c r="MP63" s="41"/>
      <c r="MR63" s="116"/>
    </row>
    <row r="64" spans="1:360" ht="18.75" customHeight="1">
      <c r="A64" s="36" t="s">
        <v>71</v>
      </c>
      <c r="B64" s="110">
        <f t="shared" si="594"/>
        <v>584.01711</v>
      </c>
      <c r="C64" s="110">
        <f t="shared" si="595"/>
        <v>584.01711</v>
      </c>
      <c r="D64" s="110">
        <f t="shared" si="547"/>
        <v>100</v>
      </c>
      <c r="E64" s="110">
        <f t="shared" si="2"/>
        <v>0</v>
      </c>
      <c r="F64" s="110"/>
      <c r="G64" s="110"/>
      <c r="H64" s="110"/>
      <c r="I64" s="110"/>
      <c r="J64" s="110">
        <f t="shared" si="596"/>
        <v>0</v>
      </c>
      <c r="K64" s="110">
        <f t="shared" si="596"/>
        <v>0</v>
      </c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>
        <f t="shared" si="597"/>
        <v>0</v>
      </c>
      <c r="AA64" s="110">
        <f t="shared" si="597"/>
        <v>0</v>
      </c>
      <c r="AB64" s="110"/>
      <c r="AC64" s="110"/>
      <c r="AD64" s="110"/>
      <c r="AE64" s="110"/>
      <c r="AF64" s="110"/>
      <c r="AG64" s="110"/>
      <c r="AH64" s="110"/>
      <c r="AI64" s="110"/>
      <c r="AJ64" s="110">
        <f t="shared" si="598"/>
        <v>0</v>
      </c>
      <c r="AK64" s="110">
        <f t="shared" si="598"/>
        <v>0</v>
      </c>
      <c r="AL64" s="110"/>
      <c r="AM64" s="110"/>
      <c r="AN64" s="110"/>
      <c r="AO64" s="110"/>
      <c r="AP64" s="110"/>
      <c r="AQ64" s="110"/>
      <c r="AR64" s="110"/>
      <c r="AS64" s="110"/>
      <c r="AT64" s="110">
        <f t="shared" si="599"/>
        <v>0</v>
      </c>
      <c r="AU64" s="110">
        <f t="shared" si="599"/>
        <v>0</v>
      </c>
      <c r="AV64" s="110"/>
      <c r="AW64" s="110"/>
      <c r="AX64" s="110"/>
      <c r="AY64" s="110"/>
      <c r="AZ64" s="110"/>
      <c r="BA64" s="110"/>
      <c r="BB64" s="110"/>
      <c r="BC64" s="110"/>
      <c r="BD64" s="110">
        <f t="shared" si="600"/>
        <v>0</v>
      </c>
      <c r="BE64" s="110">
        <f t="shared" si="600"/>
        <v>0</v>
      </c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>
        <f t="shared" si="601"/>
        <v>0</v>
      </c>
      <c r="BX64" s="110">
        <f t="shared" si="601"/>
        <v>0</v>
      </c>
      <c r="BY64" s="110"/>
      <c r="BZ64" s="110"/>
      <c r="CA64" s="110"/>
      <c r="CB64" s="110"/>
      <c r="CC64" s="110"/>
      <c r="CD64" s="110"/>
      <c r="CE64" s="110"/>
      <c r="CF64" s="110">
        <f t="shared" si="603"/>
        <v>0</v>
      </c>
      <c r="CG64" s="110">
        <f t="shared" si="603"/>
        <v>0</v>
      </c>
      <c r="CH64" s="110"/>
      <c r="CI64" s="110"/>
      <c r="CJ64" s="110"/>
      <c r="CK64" s="110"/>
      <c r="CL64" s="110"/>
      <c r="CM64" s="110"/>
      <c r="CN64" s="110"/>
      <c r="CO64" s="110"/>
      <c r="CP64" s="110">
        <f t="shared" si="604"/>
        <v>0</v>
      </c>
      <c r="CQ64" s="110">
        <f t="shared" si="604"/>
        <v>0</v>
      </c>
      <c r="CR64" s="110"/>
      <c r="CS64" s="110"/>
      <c r="CT64" s="110"/>
      <c r="CU64" s="110"/>
      <c r="CV64" s="110"/>
      <c r="CW64" s="110"/>
      <c r="CX64" s="110"/>
      <c r="CY64" s="110"/>
      <c r="CZ64" s="110">
        <f t="shared" si="605"/>
        <v>0</v>
      </c>
      <c r="DA64" s="110">
        <f t="shared" si="605"/>
        <v>0</v>
      </c>
      <c r="DB64" s="110"/>
      <c r="DC64" s="110"/>
      <c r="DD64" s="110"/>
      <c r="DE64" s="110"/>
      <c r="DF64" s="110"/>
      <c r="DG64" s="110"/>
      <c r="DH64" s="110"/>
      <c r="DI64" s="110"/>
      <c r="DJ64" s="110">
        <f t="shared" si="606"/>
        <v>0</v>
      </c>
      <c r="DK64" s="110">
        <f t="shared" si="606"/>
        <v>0</v>
      </c>
      <c r="DL64" s="110"/>
      <c r="DM64" s="110"/>
      <c r="DN64" s="110"/>
      <c r="DO64" s="110"/>
      <c r="DP64" s="110"/>
      <c r="DQ64" s="110"/>
      <c r="DR64" s="110"/>
      <c r="DS64" s="110"/>
      <c r="DT64" s="110">
        <f t="shared" si="607"/>
        <v>0</v>
      </c>
      <c r="DU64" s="110">
        <f t="shared" si="607"/>
        <v>0</v>
      </c>
      <c r="DV64" s="110"/>
      <c r="DW64" s="110"/>
      <c r="DX64" s="110"/>
      <c r="DY64" s="110"/>
      <c r="DZ64" s="110"/>
      <c r="EA64" s="110"/>
      <c r="EB64" s="110"/>
      <c r="EC64" s="110"/>
      <c r="ED64" s="110">
        <f t="shared" si="608"/>
        <v>0</v>
      </c>
      <c r="EE64" s="110">
        <f t="shared" si="608"/>
        <v>0</v>
      </c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>
        <f t="shared" si="609"/>
        <v>0</v>
      </c>
      <c r="ER64" s="110">
        <f t="shared" si="609"/>
        <v>0</v>
      </c>
      <c r="ES64" s="110"/>
      <c r="ET64" s="110"/>
      <c r="EU64" s="110"/>
      <c r="EV64" s="110"/>
      <c r="EW64" s="110"/>
      <c r="EX64" s="110"/>
      <c r="EY64" s="155"/>
      <c r="EZ64" s="110"/>
      <c r="FA64" s="110">
        <f t="shared" si="610"/>
        <v>0</v>
      </c>
      <c r="FB64" s="110">
        <f t="shared" si="610"/>
        <v>0</v>
      </c>
      <c r="FC64" s="110"/>
      <c r="FD64" s="110"/>
      <c r="FE64" s="110"/>
      <c r="FF64" s="110"/>
      <c r="FG64" s="110"/>
      <c r="FH64" s="110"/>
      <c r="FI64" s="110"/>
      <c r="FJ64" s="156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>
        <f t="shared" si="611"/>
        <v>0</v>
      </c>
      <c r="FV64" s="110">
        <f t="shared" si="611"/>
        <v>0</v>
      </c>
      <c r="FW64" s="110"/>
      <c r="FX64" s="110"/>
      <c r="FY64" s="110"/>
      <c r="FZ64" s="110"/>
      <c r="GA64" s="110"/>
      <c r="GB64" s="110"/>
      <c r="GC64" s="110"/>
      <c r="GD64" s="110"/>
      <c r="GE64" s="110">
        <f t="shared" si="612"/>
        <v>0</v>
      </c>
      <c r="GF64" s="110">
        <f t="shared" si="612"/>
        <v>0</v>
      </c>
      <c r="GG64" s="110"/>
      <c r="GH64" s="110"/>
      <c r="GI64" s="110"/>
      <c r="GJ64" s="110"/>
      <c r="GK64" s="110"/>
      <c r="GL64" s="110"/>
      <c r="GM64" s="110"/>
      <c r="GN64" s="110"/>
      <c r="GO64" s="110">
        <f t="shared" si="613"/>
        <v>0</v>
      </c>
      <c r="GP64" s="110">
        <f t="shared" si="613"/>
        <v>0</v>
      </c>
      <c r="GQ64" s="110"/>
      <c r="GR64" s="110"/>
      <c r="GS64" s="110"/>
      <c r="GT64" s="110"/>
      <c r="GU64" s="110"/>
      <c r="GV64" s="110"/>
      <c r="GW64" s="110"/>
      <c r="GX64" s="110"/>
      <c r="GY64" s="110">
        <f t="shared" si="614"/>
        <v>0</v>
      </c>
      <c r="GZ64" s="110">
        <f t="shared" si="614"/>
        <v>0</v>
      </c>
      <c r="HA64" s="110"/>
      <c r="HB64" s="110"/>
      <c r="HC64" s="110"/>
      <c r="HD64" s="110"/>
      <c r="HE64" s="110"/>
      <c r="HF64" s="110"/>
      <c r="HG64" s="110"/>
      <c r="HH64" s="110"/>
      <c r="HI64" s="110">
        <f t="shared" si="615"/>
        <v>0</v>
      </c>
      <c r="HJ64" s="110">
        <f t="shared" si="615"/>
        <v>0</v>
      </c>
      <c r="HK64" s="110"/>
      <c r="HL64" s="110"/>
      <c r="HM64" s="110"/>
      <c r="HN64" s="110"/>
      <c r="HO64" s="110"/>
      <c r="HP64" s="110"/>
      <c r="HQ64" s="110"/>
      <c r="HR64" s="110"/>
      <c r="HS64" s="110">
        <f t="shared" si="616"/>
        <v>0</v>
      </c>
      <c r="HT64" s="110">
        <f t="shared" si="616"/>
        <v>0</v>
      </c>
      <c r="HU64" s="110"/>
      <c r="HV64" s="110"/>
      <c r="HW64" s="110"/>
      <c r="HX64" s="110"/>
      <c r="HY64" s="110"/>
      <c r="HZ64" s="110"/>
      <c r="IA64" s="110"/>
      <c r="IB64" s="110"/>
      <c r="IC64" s="110">
        <f t="shared" si="617"/>
        <v>0</v>
      </c>
      <c r="ID64" s="110">
        <f t="shared" si="617"/>
        <v>0</v>
      </c>
      <c r="IE64" s="110"/>
      <c r="IF64" s="110"/>
      <c r="IG64" s="110"/>
      <c r="IH64" s="110"/>
      <c r="II64" s="110"/>
      <c r="IJ64" s="110"/>
      <c r="IK64" s="110"/>
      <c r="IL64" s="110"/>
      <c r="IM64" s="110">
        <f t="shared" si="618"/>
        <v>0</v>
      </c>
      <c r="IN64" s="110">
        <f t="shared" si="618"/>
        <v>0</v>
      </c>
      <c r="IO64" s="110"/>
      <c r="IP64" s="110"/>
      <c r="IQ64" s="110"/>
      <c r="IR64" s="110"/>
      <c r="IS64" s="110"/>
      <c r="IT64" s="110"/>
      <c r="IU64" s="110"/>
      <c r="IV64" s="110"/>
      <c r="IW64" s="110">
        <f t="shared" si="619"/>
        <v>0</v>
      </c>
      <c r="IX64" s="110">
        <f t="shared" si="619"/>
        <v>0</v>
      </c>
      <c r="IY64" s="110"/>
      <c r="IZ64" s="110"/>
      <c r="JA64" s="110"/>
      <c r="JB64" s="110"/>
      <c r="JC64" s="110"/>
      <c r="JD64" s="110"/>
      <c r="JE64" s="110"/>
      <c r="JF64" s="110"/>
      <c r="JG64" s="110">
        <f t="shared" si="620"/>
        <v>0</v>
      </c>
      <c r="JH64" s="110">
        <f t="shared" si="620"/>
        <v>0</v>
      </c>
      <c r="JI64" s="110"/>
      <c r="JJ64" s="110"/>
      <c r="JK64" s="110"/>
      <c r="JL64" s="110"/>
      <c r="JM64" s="110"/>
      <c r="JN64" s="110"/>
      <c r="JO64" s="110"/>
      <c r="JP64" s="110"/>
      <c r="JQ64" s="110"/>
      <c r="JR64" s="110"/>
      <c r="JS64" s="110">
        <v>324.31711000000001</v>
      </c>
      <c r="JT64" s="110">
        <v>324.31711000000001</v>
      </c>
      <c r="JU64" s="110">
        <f t="shared" si="578"/>
        <v>100</v>
      </c>
      <c r="JV64" s="110">
        <v>259.7</v>
      </c>
      <c r="JW64" s="110">
        <v>259.7</v>
      </c>
      <c r="JX64" s="110"/>
      <c r="JY64" s="110"/>
      <c r="JZ64" s="110"/>
      <c r="KA64" s="110"/>
      <c r="KB64" s="110"/>
      <c r="KC64" s="110"/>
      <c r="KD64" s="110"/>
      <c r="KE64" s="110"/>
      <c r="KF64" s="110"/>
      <c r="KG64" s="110"/>
      <c r="KH64" s="110"/>
      <c r="KI64" s="110"/>
      <c r="KJ64" s="110"/>
      <c r="KK64" s="110"/>
      <c r="KL64" s="110"/>
      <c r="KM64" s="110"/>
      <c r="KN64" s="110"/>
      <c r="KO64" s="110"/>
      <c r="KP64" s="110"/>
      <c r="KQ64" s="110"/>
      <c r="KR64" s="110"/>
      <c r="KS64" s="110"/>
      <c r="KT64" s="110"/>
      <c r="KU64" s="110"/>
      <c r="KV64" s="110"/>
      <c r="KW64" s="110"/>
      <c r="KX64" s="110"/>
      <c r="KY64" s="110"/>
      <c r="KZ64" s="110"/>
      <c r="LA64" s="110"/>
      <c r="LB64" s="110"/>
      <c r="LC64" s="110"/>
      <c r="LD64" s="110"/>
      <c r="LE64" s="110"/>
      <c r="LF64" s="110"/>
      <c r="LG64" s="110"/>
      <c r="LH64" s="110"/>
      <c r="LI64" s="110"/>
      <c r="LJ64" s="110"/>
      <c r="LK64" s="110"/>
      <c r="LL64" s="110"/>
      <c r="LM64" s="110"/>
      <c r="LN64" s="110"/>
      <c r="LO64" s="110"/>
      <c r="LP64" s="110">
        <f t="shared" si="621"/>
        <v>0</v>
      </c>
      <c r="LQ64" s="110">
        <f t="shared" si="621"/>
        <v>0</v>
      </c>
      <c r="LR64" s="110"/>
      <c r="LS64" s="110"/>
      <c r="LT64" s="110"/>
      <c r="LU64" s="110"/>
      <c r="LV64" s="110"/>
      <c r="LW64" s="110"/>
      <c r="LX64" s="110"/>
      <c r="LY64" s="110"/>
      <c r="LZ64" s="110"/>
      <c r="MA64" s="110"/>
      <c r="MB64" s="110"/>
      <c r="MC64" s="110"/>
      <c r="MD64" s="110"/>
      <c r="ME64" s="110"/>
      <c r="MF64" s="4"/>
      <c r="MG64" s="5"/>
      <c r="MH64" s="37"/>
      <c r="MI64" s="37"/>
      <c r="MJ64" s="38"/>
      <c r="MK64" s="4"/>
      <c r="ML64" s="4"/>
      <c r="MM64" s="5"/>
      <c r="MN64" s="39"/>
      <c r="MO64" s="40"/>
      <c r="MP64" s="41"/>
      <c r="MR64" s="116"/>
    </row>
    <row r="65" spans="1:360" ht="18" customHeight="1">
      <c r="A65" s="36" t="s">
        <v>170</v>
      </c>
      <c r="B65" s="110">
        <f t="shared" si="594"/>
        <v>1715.424</v>
      </c>
      <c r="C65" s="110">
        <f t="shared" si="595"/>
        <v>1715.424</v>
      </c>
      <c r="D65" s="110">
        <f t="shared" si="547"/>
        <v>100</v>
      </c>
      <c r="E65" s="110">
        <f t="shared" si="2"/>
        <v>5.6843418860808015E-14</v>
      </c>
      <c r="F65" s="110"/>
      <c r="G65" s="110"/>
      <c r="H65" s="110"/>
      <c r="I65" s="110"/>
      <c r="J65" s="110">
        <f t="shared" si="596"/>
        <v>0</v>
      </c>
      <c r="K65" s="110">
        <f t="shared" si="596"/>
        <v>0</v>
      </c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>
        <f t="shared" si="597"/>
        <v>0</v>
      </c>
      <c r="AA65" s="110">
        <f t="shared" si="597"/>
        <v>0</v>
      </c>
      <c r="AB65" s="110"/>
      <c r="AC65" s="110"/>
      <c r="AD65" s="110"/>
      <c r="AE65" s="110"/>
      <c r="AF65" s="110"/>
      <c r="AG65" s="110"/>
      <c r="AH65" s="110"/>
      <c r="AI65" s="110"/>
      <c r="AJ65" s="110">
        <f t="shared" si="598"/>
        <v>0</v>
      </c>
      <c r="AK65" s="110">
        <f t="shared" si="598"/>
        <v>0</v>
      </c>
      <c r="AL65" s="110"/>
      <c r="AM65" s="110"/>
      <c r="AN65" s="110"/>
      <c r="AO65" s="110"/>
      <c r="AP65" s="110"/>
      <c r="AQ65" s="110"/>
      <c r="AR65" s="110"/>
      <c r="AS65" s="110"/>
      <c r="AT65" s="110">
        <f t="shared" si="599"/>
        <v>0</v>
      </c>
      <c r="AU65" s="110">
        <f t="shared" si="599"/>
        <v>0</v>
      </c>
      <c r="AV65" s="110"/>
      <c r="AW65" s="110"/>
      <c r="AX65" s="110"/>
      <c r="AY65" s="110"/>
      <c r="AZ65" s="110"/>
      <c r="BA65" s="110"/>
      <c r="BB65" s="110"/>
      <c r="BC65" s="110"/>
      <c r="BD65" s="110">
        <f t="shared" si="600"/>
        <v>0</v>
      </c>
      <c r="BE65" s="110">
        <f t="shared" si="600"/>
        <v>0</v>
      </c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>
        <f t="shared" si="601"/>
        <v>0</v>
      </c>
      <c r="BX65" s="110">
        <f t="shared" si="601"/>
        <v>0</v>
      </c>
      <c r="BY65" s="110"/>
      <c r="BZ65" s="110"/>
      <c r="CA65" s="110"/>
      <c r="CB65" s="110"/>
      <c r="CC65" s="110"/>
      <c r="CD65" s="110"/>
      <c r="CE65" s="110"/>
      <c r="CF65" s="110">
        <f t="shared" si="603"/>
        <v>0</v>
      </c>
      <c r="CG65" s="110">
        <f t="shared" si="603"/>
        <v>0</v>
      </c>
      <c r="CH65" s="110"/>
      <c r="CI65" s="110"/>
      <c r="CJ65" s="110"/>
      <c r="CK65" s="110"/>
      <c r="CL65" s="110"/>
      <c r="CM65" s="110"/>
      <c r="CN65" s="110"/>
      <c r="CO65" s="110">
        <v>1445.3242</v>
      </c>
      <c r="CP65" s="110">
        <f t="shared" si="604"/>
        <v>1445.3242</v>
      </c>
      <c r="CQ65" s="110">
        <f t="shared" si="604"/>
        <v>1445.3242</v>
      </c>
      <c r="CR65" s="110"/>
      <c r="CS65" s="110">
        <v>1430.8</v>
      </c>
      <c r="CT65" s="110">
        <v>1430.8</v>
      </c>
      <c r="CU65" s="110">
        <f>CT65/CS65*100</f>
        <v>100</v>
      </c>
      <c r="CV65" s="110">
        <v>14.5242</v>
      </c>
      <c r="CW65" s="110">
        <v>14.5242</v>
      </c>
      <c r="CX65" s="110">
        <f>CW65/CV65*100</f>
        <v>100</v>
      </c>
      <c r="CY65" s="110"/>
      <c r="CZ65" s="110">
        <f t="shared" si="605"/>
        <v>0</v>
      </c>
      <c r="DA65" s="110">
        <f t="shared" si="605"/>
        <v>0</v>
      </c>
      <c r="DB65" s="110"/>
      <c r="DC65" s="110"/>
      <c r="DD65" s="110"/>
      <c r="DE65" s="110"/>
      <c r="DF65" s="110"/>
      <c r="DG65" s="110"/>
      <c r="DH65" s="110"/>
      <c r="DI65" s="110"/>
      <c r="DJ65" s="110">
        <f t="shared" si="606"/>
        <v>0</v>
      </c>
      <c r="DK65" s="110">
        <f t="shared" si="606"/>
        <v>0</v>
      </c>
      <c r="DL65" s="110"/>
      <c r="DM65" s="110"/>
      <c r="DN65" s="110"/>
      <c r="DO65" s="110"/>
      <c r="DP65" s="110"/>
      <c r="DQ65" s="110"/>
      <c r="DR65" s="110"/>
      <c r="DS65" s="110"/>
      <c r="DT65" s="110">
        <f t="shared" si="607"/>
        <v>0</v>
      </c>
      <c r="DU65" s="110">
        <f t="shared" si="607"/>
        <v>0</v>
      </c>
      <c r="DV65" s="110"/>
      <c r="DW65" s="110"/>
      <c r="DX65" s="110"/>
      <c r="DY65" s="110"/>
      <c r="DZ65" s="110"/>
      <c r="EA65" s="110"/>
      <c r="EB65" s="110"/>
      <c r="EC65" s="110"/>
      <c r="ED65" s="110">
        <f t="shared" si="608"/>
        <v>0</v>
      </c>
      <c r="EE65" s="110">
        <f t="shared" si="608"/>
        <v>0</v>
      </c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>
        <f t="shared" si="609"/>
        <v>0</v>
      </c>
      <c r="ER65" s="110">
        <f t="shared" si="609"/>
        <v>0</v>
      </c>
      <c r="ES65" s="155"/>
      <c r="ET65" s="110"/>
      <c r="EU65" s="110"/>
      <c r="EV65" s="110"/>
      <c r="EW65" s="110"/>
      <c r="EX65" s="110"/>
      <c r="EY65" s="110"/>
      <c r="EZ65" s="110"/>
      <c r="FA65" s="110">
        <f t="shared" si="610"/>
        <v>0</v>
      </c>
      <c r="FB65" s="110">
        <f t="shared" si="610"/>
        <v>0</v>
      </c>
      <c r="FC65" s="110"/>
      <c r="FD65" s="110"/>
      <c r="FE65" s="110"/>
      <c r="FF65" s="110"/>
      <c r="FG65" s="110"/>
      <c r="FH65" s="110"/>
      <c r="FI65" s="110"/>
      <c r="FJ65" s="156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>
        <f t="shared" si="611"/>
        <v>0</v>
      </c>
      <c r="FV65" s="110">
        <f t="shared" si="611"/>
        <v>0</v>
      </c>
      <c r="FW65" s="110"/>
      <c r="FX65" s="110"/>
      <c r="FY65" s="110"/>
      <c r="FZ65" s="110"/>
      <c r="GA65" s="110"/>
      <c r="GB65" s="110"/>
      <c r="GC65" s="110"/>
      <c r="GD65" s="110"/>
      <c r="GE65" s="110">
        <f t="shared" si="612"/>
        <v>0</v>
      </c>
      <c r="GF65" s="110">
        <f t="shared" si="612"/>
        <v>0</v>
      </c>
      <c r="GG65" s="110"/>
      <c r="GH65" s="110"/>
      <c r="GI65" s="110"/>
      <c r="GJ65" s="110"/>
      <c r="GK65" s="110"/>
      <c r="GL65" s="110"/>
      <c r="GM65" s="110"/>
      <c r="GN65" s="110"/>
      <c r="GO65" s="110">
        <f t="shared" si="613"/>
        <v>0</v>
      </c>
      <c r="GP65" s="110">
        <f t="shared" si="613"/>
        <v>0</v>
      </c>
      <c r="GQ65" s="110"/>
      <c r="GR65" s="110"/>
      <c r="GS65" s="110"/>
      <c r="GT65" s="110"/>
      <c r="GU65" s="110"/>
      <c r="GV65" s="110"/>
      <c r="GW65" s="110"/>
      <c r="GX65" s="110"/>
      <c r="GY65" s="110">
        <f t="shared" si="614"/>
        <v>0</v>
      </c>
      <c r="GZ65" s="110">
        <f t="shared" si="614"/>
        <v>0</v>
      </c>
      <c r="HA65" s="110"/>
      <c r="HB65" s="110"/>
      <c r="HC65" s="110"/>
      <c r="HD65" s="110"/>
      <c r="HE65" s="110"/>
      <c r="HF65" s="110"/>
      <c r="HG65" s="110"/>
      <c r="HH65" s="110"/>
      <c r="HI65" s="110">
        <f t="shared" si="615"/>
        <v>0</v>
      </c>
      <c r="HJ65" s="110">
        <f t="shared" si="615"/>
        <v>0</v>
      </c>
      <c r="HK65" s="110"/>
      <c r="HL65" s="110"/>
      <c r="HM65" s="110"/>
      <c r="HN65" s="110"/>
      <c r="HO65" s="110"/>
      <c r="HP65" s="110"/>
      <c r="HQ65" s="110"/>
      <c r="HR65" s="110"/>
      <c r="HS65" s="110">
        <f t="shared" si="616"/>
        <v>0</v>
      </c>
      <c r="HT65" s="110">
        <f t="shared" si="616"/>
        <v>0</v>
      </c>
      <c r="HU65" s="110"/>
      <c r="HV65" s="110"/>
      <c r="HW65" s="110"/>
      <c r="HX65" s="110"/>
      <c r="HY65" s="110"/>
      <c r="HZ65" s="110"/>
      <c r="IA65" s="110"/>
      <c r="IB65" s="110"/>
      <c r="IC65" s="110">
        <f t="shared" si="617"/>
        <v>0</v>
      </c>
      <c r="ID65" s="110">
        <f t="shared" si="617"/>
        <v>0</v>
      </c>
      <c r="IE65" s="110"/>
      <c r="IF65" s="110"/>
      <c r="IG65" s="110"/>
      <c r="IH65" s="110"/>
      <c r="II65" s="110"/>
      <c r="IJ65" s="110"/>
      <c r="IK65" s="110"/>
      <c r="IL65" s="110"/>
      <c r="IM65" s="110">
        <f t="shared" si="618"/>
        <v>0</v>
      </c>
      <c r="IN65" s="110">
        <f t="shared" si="618"/>
        <v>0</v>
      </c>
      <c r="IO65" s="110"/>
      <c r="IP65" s="110"/>
      <c r="IQ65" s="110"/>
      <c r="IR65" s="110"/>
      <c r="IS65" s="110"/>
      <c r="IT65" s="110"/>
      <c r="IU65" s="110"/>
      <c r="IV65" s="110"/>
      <c r="IW65" s="110">
        <f t="shared" si="619"/>
        <v>0</v>
      </c>
      <c r="IX65" s="110">
        <f t="shared" si="619"/>
        <v>0</v>
      </c>
      <c r="IY65" s="110"/>
      <c r="IZ65" s="110"/>
      <c r="JA65" s="110"/>
      <c r="JB65" s="110"/>
      <c r="JC65" s="110"/>
      <c r="JD65" s="110"/>
      <c r="JE65" s="110"/>
      <c r="JF65" s="110"/>
      <c r="JG65" s="110">
        <f t="shared" si="620"/>
        <v>0</v>
      </c>
      <c r="JH65" s="110">
        <f t="shared" si="620"/>
        <v>0</v>
      </c>
      <c r="JI65" s="110"/>
      <c r="JJ65" s="110"/>
      <c r="JK65" s="110"/>
      <c r="JL65" s="110"/>
      <c r="JM65" s="110"/>
      <c r="JN65" s="110"/>
      <c r="JO65" s="110"/>
      <c r="JP65" s="110"/>
      <c r="JQ65" s="110"/>
      <c r="JR65" s="110"/>
      <c r="JS65" s="110">
        <v>51.827150000000003</v>
      </c>
      <c r="JT65" s="110">
        <v>51.827150000000003</v>
      </c>
      <c r="JU65" s="110">
        <f t="shared" si="578"/>
        <v>100</v>
      </c>
      <c r="JV65" s="110"/>
      <c r="JW65" s="110"/>
      <c r="JX65" s="110"/>
      <c r="JY65" s="110"/>
      <c r="JZ65" s="110"/>
      <c r="KA65" s="110"/>
      <c r="KB65" s="110"/>
      <c r="KC65" s="110"/>
      <c r="KD65" s="110"/>
      <c r="KE65" s="110"/>
      <c r="KF65" s="110"/>
      <c r="KG65" s="110"/>
      <c r="KH65" s="110"/>
      <c r="KI65" s="110"/>
      <c r="KJ65" s="110"/>
      <c r="KK65" s="110"/>
      <c r="KL65" s="110"/>
      <c r="KM65" s="110"/>
      <c r="KN65" s="110"/>
      <c r="KO65" s="110"/>
      <c r="KP65" s="110"/>
      <c r="KQ65" s="110"/>
      <c r="KR65" s="110"/>
      <c r="KS65" s="110"/>
      <c r="KT65" s="110"/>
      <c r="KU65" s="110"/>
      <c r="KV65" s="110"/>
      <c r="KW65" s="110">
        <v>218.27265</v>
      </c>
      <c r="KX65" s="110">
        <v>218.27265</v>
      </c>
      <c r="KY65" s="110"/>
      <c r="KZ65" s="110"/>
      <c r="LA65" s="110"/>
      <c r="LB65" s="110"/>
      <c r="LC65" s="110"/>
      <c r="LD65" s="110"/>
      <c r="LE65" s="110"/>
      <c r="LF65" s="110"/>
      <c r="LG65" s="110"/>
      <c r="LH65" s="110"/>
      <c r="LI65" s="110"/>
      <c r="LJ65" s="110"/>
      <c r="LK65" s="110"/>
      <c r="LL65" s="110"/>
      <c r="LM65" s="110"/>
      <c r="LN65" s="110"/>
      <c r="LO65" s="110"/>
      <c r="LP65" s="110">
        <f t="shared" si="621"/>
        <v>0</v>
      </c>
      <c r="LQ65" s="110">
        <f t="shared" si="621"/>
        <v>0</v>
      </c>
      <c r="LR65" s="110"/>
      <c r="LS65" s="110"/>
      <c r="LT65" s="110"/>
      <c r="LU65" s="110"/>
      <c r="LV65" s="110"/>
      <c r="LW65" s="110"/>
      <c r="LX65" s="110"/>
      <c r="LY65" s="110"/>
      <c r="LZ65" s="110"/>
      <c r="MA65" s="110"/>
      <c r="MB65" s="110"/>
      <c r="MC65" s="110"/>
      <c r="MD65" s="110"/>
      <c r="ME65" s="4"/>
      <c r="MF65" s="4"/>
      <c r="MG65" s="5"/>
      <c r="MH65" s="37"/>
      <c r="MI65" s="37"/>
      <c r="MJ65" s="38"/>
      <c r="MK65" s="4"/>
      <c r="ML65" s="4"/>
      <c r="MM65" s="5"/>
      <c r="MN65" s="39"/>
      <c r="MO65" s="40"/>
      <c r="MP65" s="41"/>
      <c r="MR65" s="116"/>
    </row>
    <row r="66" spans="1:360" ht="18" customHeight="1">
      <c r="A66" s="36" t="s">
        <v>171</v>
      </c>
      <c r="B66" s="110">
        <f t="shared" si="594"/>
        <v>385.63</v>
      </c>
      <c r="C66" s="110">
        <f t="shared" si="595"/>
        <v>385.63</v>
      </c>
      <c r="D66" s="110">
        <f t="shared" si="547"/>
        <v>100</v>
      </c>
      <c r="E66" s="110">
        <f t="shared" si="2"/>
        <v>0</v>
      </c>
      <c r="F66" s="110"/>
      <c r="G66" s="110"/>
      <c r="H66" s="110"/>
      <c r="I66" s="110"/>
      <c r="J66" s="110">
        <f t="shared" si="596"/>
        <v>0</v>
      </c>
      <c r="K66" s="110">
        <f t="shared" si="596"/>
        <v>0</v>
      </c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>
        <f t="shared" si="597"/>
        <v>0</v>
      </c>
      <c r="AA66" s="110">
        <f t="shared" si="597"/>
        <v>0</v>
      </c>
      <c r="AB66" s="110"/>
      <c r="AC66" s="110"/>
      <c r="AD66" s="110"/>
      <c r="AE66" s="110"/>
      <c r="AF66" s="110"/>
      <c r="AG66" s="110"/>
      <c r="AH66" s="110"/>
      <c r="AI66" s="110"/>
      <c r="AJ66" s="110">
        <f t="shared" si="598"/>
        <v>0</v>
      </c>
      <c r="AK66" s="110">
        <f t="shared" si="598"/>
        <v>0</v>
      </c>
      <c r="AL66" s="110"/>
      <c r="AM66" s="110"/>
      <c r="AN66" s="110"/>
      <c r="AO66" s="110"/>
      <c r="AP66" s="110"/>
      <c r="AQ66" s="110"/>
      <c r="AR66" s="110"/>
      <c r="AS66" s="110"/>
      <c r="AT66" s="110">
        <f t="shared" si="599"/>
        <v>0</v>
      </c>
      <c r="AU66" s="110">
        <f t="shared" si="599"/>
        <v>0</v>
      </c>
      <c r="AV66" s="110"/>
      <c r="AW66" s="110"/>
      <c r="AX66" s="110"/>
      <c r="AY66" s="110"/>
      <c r="AZ66" s="110"/>
      <c r="BA66" s="110"/>
      <c r="BB66" s="110"/>
      <c r="BC66" s="110"/>
      <c r="BD66" s="110">
        <f t="shared" si="600"/>
        <v>0</v>
      </c>
      <c r="BE66" s="110">
        <f t="shared" si="600"/>
        <v>0</v>
      </c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>
        <f t="shared" si="601"/>
        <v>0</v>
      </c>
      <c r="BX66" s="110">
        <f t="shared" si="601"/>
        <v>0</v>
      </c>
      <c r="BY66" s="110"/>
      <c r="BZ66" s="110"/>
      <c r="CA66" s="110"/>
      <c r="CB66" s="110"/>
      <c r="CC66" s="110"/>
      <c r="CD66" s="110"/>
      <c r="CE66" s="110"/>
      <c r="CF66" s="110">
        <f t="shared" si="603"/>
        <v>0</v>
      </c>
      <c r="CG66" s="110">
        <f t="shared" si="603"/>
        <v>0</v>
      </c>
      <c r="CH66" s="110"/>
      <c r="CI66" s="110"/>
      <c r="CJ66" s="110"/>
      <c r="CK66" s="110"/>
      <c r="CL66" s="110"/>
      <c r="CM66" s="110"/>
      <c r="CN66" s="110"/>
      <c r="CO66" s="110"/>
      <c r="CP66" s="110">
        <f t="shared" si="604"/>
        <v>0</v>
      </c>
      <c r="CQ66" s="110">
        <f t="shared" si="604"/>
        <v>0</v>
      </c>
      <c r="CR66" s="110"/>
      <c r="CS66" s="110"/>
      <c r="CT66" s="110"/>
      <c r="CU66" s="110"/>
      <c r="CV66" s="110"/>
      <c r="CW66" s="110"/>
      <c r="CX66" s="110"/>
      <c r="CY66" s="110"/>
      <c r="CZ66" s="110">
        <f t="shared" si="605"/>
        <v>0</v>
      </c>
      <c r="DA66" s="110">
        <f t="shared" si="605"/>
        <v>0</v>
      </c>
      <c r="DB66" s="110"/>
      <c r="DC66" s="110"/>
      <c r="DD66" s="110"/>
      <c r="DE66" s="110"/>
      <c r="DF66" s="110"/>
      <c r="DG66" s="110"/>
      <c r="DH66" s="110"/>
      <c r="DI66" s="110"/>
      <c r="DJ66" s="110">
        <f t="shared" si="606"/>
        <v>0</v>
      </c>
      <c r="DK66" s="110">
        <f t="shared" si="606"/>
        <v>0</v>
      </c>
      <c r="DL66" s="110"/>
      <c r="DM66" s="110"/>
      <c r="DN66" s="110"/>
      <c r="DO66" s="110"/>
      <c r="DP66" s="110"/>
      <c r="DQ66" s="110"/>
      <c r="DR66" s="110"/>
      <c r="DS66" s="110"/>
      <c r="DT66" s="110">
        <f t="shared" si="607"/>
        <v>0</v>
      </c>
      <c r="DU66" s="110">
        <f t="shared" si="607"/>
        <v>0</v>
      </c>
      <c r="DV66" s="110"/>
      <c r="DW66" s="110"/>
      <c r="DX66" s="110"/>
      <c r="DY66" s="110"/>
      <c r="DZ66" s="110"/>
      <c r="EA66" s="110"/>
      <c r="EB66" s="110"/>
      <c r="EC66" s="110"/>
      <c r="ED66" s="110">
        <f t="shared" si="608"/>
        <v>0</v>
      </c>
      <c r="EE66" s="110">
        <f t="shared" si="608"/>
        <v>0</v>
      </c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>
        <f t="shared" si="609"/>
        <v>0</v>
      </c>
      <c r="ER66" s="110">
        <f t="shared" si="609"/>
        <v>0</v>
      </c>
      <c r="ES66" s="155"/>
      <c r="ET66" s="110"/>
      <c r="EU66" s="110"/>
      <c r="EV66" s="110"/>
      <c r="EW66" s="110"/>
      <c r="EX66" s="110"/>
      <c r="EY66" s="110"/>
      <c r="EZ66" s="110"/>
      <c r="FA66" s="110">
        <f t="shared" si="610"/>
        <v>0</v>
      </c>
      <c r="FB66" s="110">
        <f t="shared" si="610"/>
        <v>0</v>
      </c>
      <c r="FC66" s="110"/>
      <c r="FD66" s="110"/>
      <c r="FE66" s="110"/>
      <c r="FF66" s="110"/>
      <c r="FG66" s="110"/>
      <c r="FH66" s="110"/>
      <c r="FI66" s="110"/>
      <c r="FJ66" s="156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>
        <f t="shared" si="611"/>
        <v>0</v>
      </c>
      <c r="FV66" s="110">
        <f t="shared" si="611"/>
        <v>0</v>
      </c>
      <c r="FW66" s="110"/>
      <c r="FX66" s="110"/>
      <c r="FY66" s="110"/>
      <c r="FZ66" s="110"/>
      <c r="GA66" s="110"/>
      <c r="GB66" s="110"/>
      <c r="GC66" s="110"/>
      <c r="GD66" s="110"/>
      <c r="GE66" s="110">
        <f t="shared" si="612"/>
        <v>0</v>
      </c>
      <c r="GF66" s="110">
        <f t="shared" si="612"/>
        <v>0</v>
      </c>
      <c r="GG66" s="110"/>
      <c r="GH66" s="110"/>
      <c r="GI66" s="110"/>
      <c r="GJ66" s="110"/>
      <c r="GK66" s="110"/>
      <c r="GL66" s="110"/>
      <c r="GM66" s="110"/>
      <c r="GN66" s="110"/>
      <c r="GO66" s="110">
        <f t="shared" si="613"/>
        <v>0</v>
      </c>
      <c r="GP66" s="110">
        <f t="shared" si="613"/>
        <v>0</v>
      </c>
      <c r="GQ66" s="110"/>
      <c r="GR66" s="110"/>
      <c r="GS66" s="110"/>
      <c r="GT66" s="110"/>
      <c r="GU66" s="110"/>
      <c r="GV66" s="110"/>
      <c r="GW66" s="110"/>
      <c r="GX66" s="110"/>
      <c r="GY66" s="110">
        <f t="shared" si="614"/>
        <v>0</v>
      </c>
      <c r="GZ66" s="110">
        <f t="shared" si="614"/>
        <v>0</v>
      </c>
      <c r="HA66" s="110"/>
      <c r="HB66" s="110"/>
      <c r="HC66" s="110"/>
      <c r="HD66" s="110"/>
      <c r="HE66" s="110"/>
      <c r="HF66" s="110"/>
      <c r="HG66" s="110"/>
      <c r="HH66" s="110"/>
      <c r="HI66" s="110">
        <f t="shared" si="615"/>
        <v>0</v>
      </c>
      <c r="HJ66" s="110">
        <f t="shared" si="615"/>
        <v>0</v>
      </c>
      <c r="HK66" s="110"/>
      <c r="HL66" s="110"/>
      <c r="HM66" s="110"/>
      <c r="HN66" s="110"/>
      <c r="HO66" s="110"/>
      <c r="HP66" s="110"/>
      <c r="HQ66" s="110"/>
      <c r="HR66" s="110"/>
      <c r="HS66" s="110">
        <f t="shared" si="616"/>
        <v>0</v>
      </c>
      <c r="HT66" s="110">
        <f t="shared" si="616"/>
        <v>0</v>
      </c>
      <c r="HU66" s="110"/>
      <c r="HV66" s="110"/>
      <c r="HW66" s="110"/>
      <c r="HX66" s="110"/>
      <c r="HY66" s="110"/>
      <c r="HZ66" s="110"/>
      <c r="IA66" s="110"/>
      <c r="IB66" s="110"/>
      <c r="IC66" s="110">
        <f t="shared" si="617"/>
        <v>0</v>
      </c>
      <c r="ID66" s="110">
        <f t="shared" si="617"/>
        <v>0</v>
      </c>
      <c r="IE66" s="110"/>
      <c r="IF66" s="110"/>
      <c r="IG66" s="110"/>
      <c r="IH66" s="110"/>
      <c r="II66" s="110"/>
      <c r="IJ66" s="110"/>
      <c r="IK66" s="110"/>
      <c r="IL66" s="110"/>
      <c r="IM66" s="110">
        <f t="shared" si="618"/>
        <v>0</v>
      </c>
      <c r="IN66" s="110">
        <f t="shared" si="618"/>
        <v>0</v>
      </c>
      <c r="IO66" s="110"/>
      <c r="IP66" s="110"/>
      <c r="IQ66" s="110"/>
      <c r="IR66" s="110"/>
      <c r="IS66" s="110"/>
      <c r="IT66" s="110"/>
      <c r="IU66" s="110"/>
      <c r="IV66" s="110"/>
      <c r="IW66" s="110">
        <f t="shared" si="619"/>
        <v>0</v>
      </c>
      <c r="IX66" s="110">
        <f t="shared" si="619"/>
        <v>0</v>
      </c>
      <c r="IY66" s="110"/>
      <c r="IZ66" s="110"/>
      <c r="JA66" s="110"/>
      <c r="JB66" s="110"/>
      <c r="JC66" s="110"/>
      <c r="JD66" s="110"/>
      <c r="JE66" s="110"/>
      <c r="JF66" s="110"/>
      <c r="JG66" s="110">
        <f t="shared" si="620"/>
        <v>0</v>
      </c>
      <c r="JH66" s="110">
        <f t="shared" si="620"/>
        <v>0</v>
      </c>
      <c r="JI66" s="110"/>
      <c r="JJ66" s="110"/>
      <c r="JK66" s="110"/>
      <c r="JL66" s="110"/>
      <c r="JM66" s="110"/>
      <c r="JN66" s="110"/>
      <c r="JO66" s="110"/>
      <c r="JP66" s="110"/>
      <c r="JQ66" s="110"/>
      <c r="JR66" s="110"/>
      <c r="JS66" s="110"/>
      <c r="JT66" s="110"/>
      <c r="JU66" s="110"/>
      <c r="JV66" s="110">
        <v>255.78</v>
      </c>
      <c r="JW66" s="110">
        <v>255.78</v>
      </c>
      <c r="JX66" s="110"/>
      <c r="JY66" s="110"/>
      <c r="JZ66" s="110"/>
      <c r="KA66" s="110"/>
      <c r="KB66" s="110"/>
      <c r="KC66" s="110"/>
      <c r="KD66" s="110"/>
      <c r="KE66" s="110"/>
      <c r="KF66" s="110"/>
      <c r="KG66" s="110"/>
      <c r="KH66" s="110"/>
      <c r="KI66" s="110"/>
      <c r="KJ66" s="110"/>
      <c r="KK66" s="110"/>
      <c r="KL66" s="110"/>
      <c r="KM66" s="110"/>
      <c r="KN66" s="110"/>
      <c r="KO66" s="110"/>
      <c r="KP66" s="110"/>
      <c r="KQ66" s="110"/>
      <c r="KR66" s="110"/>
      <c r="KS66" s="110"/>
      <c r="KT66" s="110"/>
      <c r="KU66" s="110"/>
      <c r="KV66" s="110"/>
      <c r="KW66" s="110">
        <v>129.85</v>
      </c>
      <c r="KX66" s="110">
        <v>129.85</v>
      </c>
      <c r="KY66" s="110">
        <v>0</v>
      </c>
      <c r="KZ66" s="110"/>
      <c r="LA66" s="110"/>
      <c r="LB66" s="110"/>
      <c r="LC66" s="110"/>
      <c r="LD66" s="110"/>
      <c r="LE66" s="110"/>
      <c r="LF66" s="110"/>
      <c r="LG66" s="110"/>
      <c r="LH66" s="110"/>
      <c r="LI66" s="110"/>
      <c r="LJ66" s="110"/>
      <c r="LK66" s="110"/>
      <c r="LL66" s="110"/>
      <c r="LM66" s="110"/>
      <c r="LN66" s="110"/>
      <c r="LO66" s="110"/>
      <c r="LP66" s="110">
        <f t="shared" si="621"/>
        <v>0</v>
      </c>
      <c r="LQ66" s="110">
        <f t="shared" si="621"/>
        <v>0</v>
      </c>
      <c r="LR66" s="110"/>
      <c r="LS66" s="110"/>
      <c r="LT66" s="110"/>
      <c r="LU66" s="110"/>
      <c r="LV66" s="110"/>
      <c r="LW66" s="110"/>
      <c r="LX66" s="110"/>
      <c r="LY66" s="110"/>
      <c r="LZ66" s="110"/>
      <c r="MA66" s="110"/>
      <c r="MB66" s="110"/>
      <c r="MC66" s="110"/>
      <c r="MD66" s="110"/>
      <c r="ME66" s="110"/>
      <c r="MF66" s="4"/>
      <c r="MG66" s="5"/>
      <c r="MH66" s="37"/>
      <c r="MI66" s="37"/>
      <c r="MJ66" s="38"/>
      <c r="MK66" s="4"/>
      <c r="ML66" s="4"/>
      <c r="MM66" s="5"/>
      <c r="MN66" s="39"/>
      <c r="MO66" s="40"/>
      <c r="MP66" s="41"/>
      <c r="MR66" s="116"/>
    </row>
    <row r="67" spans="1:360" ht="18" customHeight="1">
      <c r="A67" s="36" t="s">
        <v>123</v>
      </c>
      <c r="B67" s="110">
        <f t="shared" si="594"/>
        <v>881.35</v>
      </c>
      <c r="C67" s="110">
        <f t="shared" si="595"/>
        <v>881.35</v>
      </c>
      <c r="D67" s="110">
        <f t="shared" si="547"/>
        <v>100</v>
      </c>
      <c r="E67" s="110">
        <f t="shared" si="2"/>
        <v>-2.8421709430404007E-14</v>
      </c>
      <c r="F67" s="110"/>
      <c r="G67" s="110"/>
      <c r="H67" s="110"/>
      <c r="I67" s="110"/>
      <c r="J67" s="110">
        <f t="shared" si="596"/>
        <v>0</v>
      </c>
      <c r="K67" s="110">
        <f t="shared" si="596"/>
        <v>0</v>
      </c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>
        <f t="shared" si="597"/>
        <v>0</v>
      </c>
      <c r="AA67" s="110">
        <f t="shared" si="597"/>
        <v>0</v>
      </c>
      <c r="AB67" s="110"/>
      <c r="AC67" s="110"/>
      <c r="AD67" s="110"/>
      <c r="AE67" s="110"/>
      <c r="AF67" s="110"/>
      <c r="AG67" s="110"/>
      <c r="AH67" s="110"/>
      <c r="AI67" s="110"/>
      <c r="AJ67" s="110">
        <f t="shared" si="598"/>
        <v>0</v>
      </c>
      <c r="AK67" s="110">
        <f t="shared" si="598"/>
        <v>0</v>
      </c>
      <c r="AL67" s="110"/>
      <c r="AM67" s="110"/>
      <c r="AN67" s="110"/>
      <c r="AO67" s="110"/>
      <c r="AP67" s="110"/>
      <c r="AQ67" s="110"/>
      <c r="AR67" s="110"/>
      <c r="AS67" s="110"/>
      <c r="AT67" s="110">
        <f t="shared" si="599"/>
        <v>0</v>
      </c>
      <c r="AU67" s="110">
        <f t="shared" si="599"/>
        <v>0</v>
      </c>
      <c r="AV67" s="110"/>
      <c r="AW67" s="110"/>
      <c r="AX67" s="110"/>
      <c r="AY67" s="110"/>
      <c r="AZ67" s="110"/>
      <c r="BA67" s="110"/>
      <c r="BB67" s="110"/>
      <c r="BC67" s="110"/>
      <c r="BD67" s="110">
        <f t="shared" si="600"/>
        <v>0</v>
      </c>
      <c r="BE67" s="110">
        <f t="shared" si="600"/>
        <v>0</v>
      </c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>
        <f t="shared" si="601"/>
        <v>359.5</v>
      </c>
      <c r="BX67" s="110">
        <f t="shared" si="601"/>
        <v>359.5</v>
      </c>
      <c r="BY67" s="110"/>
      <c r="BZ67" s="110"/>
      <c r="CA67" s="110"/>
      <c r="CB67" s="110"/>
      <c r="CC67" s="110">
        <v>359.5</v>
      </c>
      <c r="CD67" s="110">
        <v>359.5</v>
      </c>
      <c r="CE67" s="110">
        <f t="shared" ref="CE67" si="627">CD67/CC67*100</f>
        <v>100</v>
      </c>
      <c r="CF67" s="110">
        <f t="shared" si="603"/>
        <v>0</v>
      </c>
      <c r="CG67" s="110">
        <f t="shared" si="603"/>
        <v>0</v>
      </c>
      <c r="CH67" s="110"/>
      <c r="CI67" s="110"/>
      <c r="CJ67" s="110"/>
      <c r="CK67" s="110"/>
      <c r="CL67" s="110"/>
      <c r="CM67" s="110"/>
      <c r="CN67" s="110"/>
      <c r="CO67" s="110"/>
      <c r="CP67" s="110">
        <f t="shared" si="604"/>
        <v>0</v>
      </c>
      <c r="CQ67" s="110">
        <f t="shared" si="604"/>
        <v>0</v>
      </c>
      <c r="CR67" s="110"/>
      <c r="CS67" s="110"/>
      <c r="CT67" s="110"/>
      <c r="CU67" s="110"/>
      <c r="CV67" s="110"/>
      <c r="CW67" s="110"/>
      <c r="CX67" s="110"/>
      <c r="CY67" s="110"/>
      <c r="CZ67" s="110">
        <f t="shared" si="605"/>
        <v>0</v>
      </c>
      <c r="DA67" s="110">
        <f t="shared" si="605"/>
        <v>0</v>
      </c>
      <c r="DB67" s="110"/>
      <c r="DC67" s="110"/>
      <c r="DD67" s="110"/>
      <c r="DE67" s="110"/>
      <c r="DF67" s="110"/>
      <c r="DG67" s="110"/>
      <c r="DH67" s="110"/>
      <c r="DI67" s="110"/>
      <c r="DJ67" s="110">
        <f t="shared" si="606"/>
        <v>0</v>
      </c>
      <c r="DK67" s="110">
        <f t="shared" si="606"/>
        <v>0</v>
      </c>
      <c r="DL67" s="110"/>
      <c r="DM67" s="110"/>
      <c r="DN67" s="110"/>
      <c r="DO67" s="110"/>
      <c r="DP67" s="110"/>
      <c r="DQ67" s="110"/>
      <c r="DR67" s="110"/>
      <c r="DS67" s="110"/>
      <c r="DT67" s="110">
        <f t="shared" si="607"/>
        <v>0</v>
      </c>
      <c r="DU67" s="110">
        <f t="shared" si="607"/>
        <v>0</v>
      </c>
      <c r="DV67" s="110"/>
      <c r="DW67" s="110"/>
      <c r="DX67" s="110"/>
      <c r="DY67" s="110"/>
      <c r="DZ67" s="110"/>
      <c r="EA67" s="110"/>
      <c r="EB67" s="110"/>
      <c r="EC67" s="110"/>
      <c r="ED67" s="110">
        <f t="shared" si="608"/>
        <v>0</v>
      </c>
      <c r="EE67" s="110">
        <f t="shared" si="608"/>
        <v>0</v>
      </c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>
        <f t="shared" si="609"/>
        <v>0</v>
      </c>
      <c r="ER67" s="110">
        <f t="shared" si="609"/>
        <v>0</v>
      </c>
      <c r="ES67" s="110"/>
      <c r="ET67" s="110"/>
      <c r="EU67" s="110"/>
      <c r="EV67" s="110"/>
      <c r="EW67" s="110"/>
      <c r="EX67" s="110"/>
      <c r="EY67" s="110"/>
      <c r="EZ67" s="110"/>
      <c r="FA67" s="110">
        <f t="shared" si="610"/>
        <v>0</v>
      </c>
      <c r="FB67" s="110">
        <f t="shared" si="610"/>
        <v>0</v>
      </c>
      <c r="FC67" s="110"/>
      <c r="FD67" s="110"/>
      <c r="FE67" s="110"/>
      <c r="FF67" s="110"/>
      <c r="FG67" s="110"/>
      <c r="FH67" s="110"/>
      <c r="FI67" s="110"/>
      <c r="FJ67" s="156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>
        <f t="shared" si="611"/>
        <v>0</v>
      </c>
      <c r="FV67" s="110">
        <f t="shared" si="611"/>
        <v>0</v>
      </c>
      <c r="FW67" s="110"/>
      <c r="FX67" s="110"/>
      <c r="FY67" s="110"/>
      <c r="FZ67" s="110"/>
      <c r="GA67" s="110"/>
      <c r="GB67" s="110"/>
      <c r="GC67" s="110"/>
      <c r="GD67" s="110"/>
      <c r="GE67" s="110">
        <f t="shared" si="612"/>
        <v>0</v>
      </c>
      <c r="GF67" s="110">
        <f t="shared" si="612"/>
        <v>0</v>
      </c>
      <c r="GG67" s="110"/>
      <c r="GH67" s="110"/>
      <c r="GI67" s="110"/>
      <c r="GJ67" s="110"/>
      <c r="GK67" s="110"/>
      <c r="GL67" s="110"/>
      <c r="GM67" s="110"/>
      <c r="GN67" s="110"/>
      <c r="GO67" s="110">
        <f t="shared" si="613"/>
        <v>0</v>
      </c>
      <c r="GP67" s="110">
        <f t="shared" si="613"/>
        <v>0</v>
      </c>
      <c r="GQ67" s="110"/>
      <c r="GR67" s="110"/>
      <c r="GS67" s="110"/>
      <c r="GT67" s="110"/>
      <c r="GU67" s="110"/>
      <c r="GV67" s="110"/>
      <c r="GW67" s="110"/>
      <c r="GX67" s="110"/>
      <c r="GY67" s="110">
        <f t="shared" si="614"/>
        <v>0</v>
      </c>
      <c r="GZ67" s="110">
        <f t="shared" si="614"/>
        <v>0</v>
      </c>
      <c r="HA67" s="110"/>
      <c r="HB67" s="110"/>
      <c r="HC67" s="110"/>
      <c r="HD67" s="110"/>
      <c r="HE67" s="110"/>
      <c r="HF67" s="110"/>
      <c r="HG67" s="110"/>
      <c r="HH67" s="110"/>
      <c r="HI67" s="110">
        <f t="shared" si="615"/>
        <v>0</v>
      </c>
      <c r="HJ67" s="110">
        <f t="shared" si="615"/>
        <v>0</v>
      </c>
      <c r="HK67" s="110"/>
      <c r="HL67" s="110"/>
      <c r="HM67" s="110"/>
      <c r="HN67" s="110"/>
      <c r="HO67" s="110"/>
      <c r="HP67" s="110"/>
      <c r="HQ67" s="110"/>
      <c r="HR67" s="110"/>
      <c r="HS67" s="110">
        <f t="shared" si="616"/>
        <v>0</v>
      </c>
      <c r="HT67" s="110">
        <f t="shared" si="616"/>
        <v>0</v>
      </c>
      <c r="HU67" s="110"/>
      <c r="HV67" s="110"/>
      <c r="HW67" s="110"/>
      <c r="HX67" s="110"/>
      <c r="HY67" s="110"/>
      <c r="HZ67" s="110"/>
      <c r="IA67" s="110"/>
      <c r="IB67" s="110"/>
      <c r="IC67" s="110">
        <f t="shared" si="617"/>
        <v>0</v>
      </c>
      <c r="ID67" s="110">
        <f t="shared" si="617"/>
        <v>0</v>
      </c>
      <c r="IE67" s="110"/>
      <c r="IF67" s="110"/>
      <c r="IG67" s="110"/>
      <c r="IH67" s="110"/>
      <c r="II67" s="110"/>
      <c r="IJ67" s="110"/>
      <c r="IK67" s="110"/>
      <c r="IL67" s="110"/>
      <c r="IM67" s="110">
        <f t="shared" si="618"/>
        <v>0</v>
      </c>
      <c r="IN67" s="110">
        <f t="shared" si="618"/>
        <v>0</v>
      </c>
      <c r="IO67" s="110"/>
      <c r="IP67" s="110"/>
      <c r="IQ67" s="110"/>
      <c r="IR67" s="110"/>
      <c r="IS67" s="110"/>
      <c r="IT67" s="110"/>
      <c r="IU67" s="110"/>
      <c r="IV67" s="110"/>
      <c r="IW67" s="110">
        <f t="shared" si="619"/>
        <v>0</v>
      </c>
      <c r="IX67" s="110">
        <f t="shared" si="619"/>
        <v>0</v>
      </c>
      <c r="IY67" s="110"/>
      <c r="IZ67" s="110"/>
      <c r="JA67" s="110"/>
      <c r="JB67" s="110"/>
      <c r="JC67" s="110"/>
      <c r="JD67" s="110"/>
      <c r="JE67" s="110"/>
      <c r="JF67" s="110"/>
      <c r="JG67" s="110">
        <f t="shared" si="620"/>
        <v>0</v>
      </c>
      <c r="JH67" s="110">
        <f t="shared" si="620"/>
        <v>0</v>
      </c>
      <c r="JI67" s="110"/>
      <c r="JJ67" s="110"/>
      <c r="JK67" s="110"/>
      <c r="JL67" s="110"/>
      <c r="JM67" s="110"/>
      <c r="JN67" s="110"/>
      <c r="JO67" s="110"/>
      <c r="JP67" s="110"/>
      <c r="JQ67" s="110"/>
      <c r="JR67" s="110"/>
      <c r="JS67" s="110"/>
      <c r="JT67" s="110"/>
      <c r="JU67" s="110"/>
      <c r="JV67" s="110">
        <v>392</v>
      </c>
      <c r="JW67" s="110">
        <v>392</v>
      </c>
      <c r="JX67" s="110"/>
      <c r="JY67" s="110"/>
      <c r="JZ67" s="110"/>
      <c r="KA67" s="110"/>
      <c r="KB67" s="110"/>
      <c r="KC67" s="110"/>
      <c r="KD67" s="110"/>
      <c r="KE67" s="110"/>
      <c r="KF67" s="110"/>
      <c r="KG67" s="110"/>
      <c r="KH67" s="110"/>
      <c r="KI67" s="110"/>
      <c r="KJ67" s="110"/>
      <c r="KK67" s="110"/>
      <c r="KL67" s="110"/>
      <c r="KM67" s="110"/>
      <c r="KN67" s="110"/>
      <c r="KO67" s="110"/>
      <c r="KP67" s="110"/>
      <c r="KQ67" s="110"/>
      <c r="KR67" s="110"/>
      <c r="KS67" s="110"/>
      <c r="KT67" s="110"/>
      <c r="KU67" s="110"/>
      <c r="KV67" s="110"/>
      <c r="KW67" s="110">
        <v>129.85</v>
      </c>
      <c r="KX67" s="110">
        <v>129.85</v>
      </c>
      <c r="KY67" s="110">
        <v>0</v>
      </c>
      <c r="KZ67" s="110"/>
      <c r="LA67" s="110"/>
      <c r="LB67" s="110"/>
      <c r="LC67" s="110"/>
      <c r="LD67" s="110"/>
      <c r="LE67" s="110"/>
      <c r="LF67" s="110"/>
      <c r="LG67" s="110"/>
      <c r="LH67" s="110"/>
      <c r="LI67" s="110"/>
      <c r="LJ67" s="110"/>
      <c r="LK67" s="110"/>
      <c r="LL67" s="110"/>
      <c r="LM67" s="110"/>
      <c r="LN67" s="110"/>
      <c r="LO67" s="110"/>
      <c r="LP67" s="110">
        <f t="shared" si="621"/>
        <v>0</v>
      </c>
      <c r="LQ67" s="110">
        <f t="shared" si="621"/>
        <v>0</v>
      </c>
      <c r="LR67" s="110"/>
      <c r="LS67" s="110"/>
      <c r="LT67" s="110"/>
      <c r="LU67" s="110"/>
      <c r="LV67" s="110"/>
      <c r="LW67" s="110"/>
      <c r="LX67" s="110"/>
      <c r="LY67" s="110"/>
      <c r="LZ67" s="110"/>
      <c r="MA67" s="110"/>
      <c r="MB67" s="110"/>
      <c r="MC67" s="110"/>
      <c r="MD67" s="110"/>
      <c r="ME67" s="110"/>
      <c r="MF67" s="4"/>
      <c r="MG67" s="5"/>
      <c r="MH67" s="37"/>
      <c r="MI67" s="37"/>
      <c r="MJ67" s="38"/>
      <c r="MK67" s="4"/>
      <c r="ML67" s="4"/>
      <c r="MM67" s="5"/>
      <c r="MN67" s="39"/>
      <c r="MO67" s="40"/>
      <c r="MP67" s="41"/>
      <c r="MR67" s="116"/>
    </row>
    <row r="68" spans="1:360" ht="18">
      <c r="A68" s="36" t="s">
        <v>126</v>
      </c>
      <c r="B68" s="110">
        <f t="shared" si="594"/>
        <v>1552.8789300000001</v>
      </c>
      <c r="C68" s="110">
        <f t="shared" si="595"/>
        <v>1552.8789300000001</v>
      </c>
      <c r="D68" s="110">
        <f t="shared" si="547"/>
        <v>100</v>
      </c>
      <c r="E68" s="110">
        <f t="shared" si="2"/>
        <v>0</v>
      </c>
      <c r="F68" s="110"/>
      <c r="G68" s="110"/>
      <c r="H68" s="110"/>
      <c r="I68" s="110"/>
      <c r="J68" s="110">
        <f t="shared" si="596"/>
        <v>0</v>
      </c>
      <c r="K68" s="110">
        <f t="shared" si="596"/>
        <v>0</v>
      </c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>
        <f t="shared" si="597"/>
        <v>0</v>
      </c>
      <c r="AA68" s="110">
        <f t="shared" si="597"/>
        <v>0</v>
      </c>
      <c r="AB68" s="110"/>
      <c r="AC68" s="110"/>
      <c r="AD68" s="110"/>
      <c r="AE68" s="110"/>
      <c r="AF68" s="110"/>
      <c r="AG68" s="110"/>
      <c r="AH68" s="110"/>
      <c r="AI68" s="110"/>
      <c r="AJ68" s="110">
        <f t="shared" si="598"/>
        <v>0</v>
      </c>
      <c r="AK68" s="110">
        <f t="shared" si="598"/>
        <v>0</v>
      </c>
      <c r="AL68" s="110"/>
      <c r="AM68" s="110"/>
      <c r="AN68" s="110"/>
      <c r="AO68" s="110"/>
      <c r="AP68" s="110"/>
      <c r="AQ68" s="110"/>
      <c r="AR68" s="110"/>
      <c r="AS68" s="110"/>
      <c r="AT68" s="110">
        <f t="shared" si="599"/>
        <v>0</v>
      </c>
      <c r="AU68" s="110">
        <f t="shared" si="599"/>
        <v>0</v>
      </c>
      <c r="AV68" s="110"/>
      <c r="AW68" s="110"/>
      <c r="AX68" s="110"/>
      <c r="AY68" s="110"/>
      <c r="AZ68" s="110"/>
      <c r="BA68" s="110"/>
      <c r="BB68" s="110"/>
      <c r="BC68" s="110"/>
      <c r="BD68" s="110">
        <f t="shared" si="600"/>
        <v>0</v>
      </c>
      <c r="BE68" s="110">
        <f t="shared" si="600"/>
        <v>0</v>
      </c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>
        <f t="shared" si="601"/>
        <v>0</v>
      </c>
      <c r="BX68" s="110">
        <f t="shared" si="601"/>
        <v>0</v>
      </c>
      <c r="BY68" s="110"/>
      <c r="BZ68" s="110"/>
      <c r="CA68" s="110"/>
      <c r="CB68" s="110"/>
      <c r="CC68" s="110"/>
      <c r="CD68" s="110"/>
      <c r="CE68" s="110"/>
      <c r="CF68" s="110">
        <f t="shared" si="603"/>
        <v>0</v>
      </c>
      <c r="CG68" s="110">
        <f t="shared" si="603"/>
        <v>0</v>
      </c>
      <c r="CH68" s="110"/>
      <c r="CI68" s="110"/>
      <c r="CJ68" s="110"/>
      <c r="CK68" s="110"/>
      <c r="CL68" s="110"/>
      <c r="CM68" s="110"/>
      <c r="CN68" s="110"/>
      <c r="CO68" s="110"/>
      <c r="CP68" s="110">
        <f t="shared" si="604"/>
        <v>0</v>
      </c>
      <c r="CQ68" s="110">
        <f t="shared" si="604"/>
        <v>0</v>
      </c>
      <c r="CR68" s="110"/>
      <c r="CS68" s="110"/>
      <c r="CT68" s="110"/>
      <c r="CU68" s="110"/>
      <c r="CV68" s="110"/>
      <c r="CW68" s="110"/>
      <c r="CX68" s="110"/>
      <c r="CY68" s="110"/>
      <c r="CZ68" s="110">
        <f t="shared" si="605"/>
        <v>0</v>
      </c>
      <c r="DA68" s="110">
        <f t="shared" si="605"/>
        <v>0</v>
      </c>
      <c r="DB68" s="110"/>
      <c r="DC68" s="110"/>
      <c r="DD68" s="110"/>
      <c r="DE68" s="110"/>
      <c r="DF68" s="110"/>
      <c r="DG68" s="110"/>
      <c r="DH68" s="110"/>
      <c r="DI68" s="110"/>
      <c r="DJ68" s="110">
        <f t="shared" si="606"/>
        <v>0</v>
      </c>
      <c r="DK68" s="110">
        <f t="shared" si="606"/>
        <v>0</v>
      </c>
      <c r="DL68" s="110"/>
      <c r="DM68" s="110"/>
      <c r="DN68" s="110"/>
      <c r="DO68" s="110"/>
      <c r="DP68" s="110"/>
      <c r="DQ68" s="110"/>
      <c r="DR68" s="110"/>
      <c r="DS68" s="110"/>
      <c r="DT68" s="110">
        <f t="shared" si="607"/>
        <v>0</v>
      </c>
      <c r="DU68" s="110">
        <f t="shared" si="607"/>
        <v>0</v>
      </c>
      <c r="DV68" s="110"/>
      <c r="DW68" s="110"/>
      <c r="DX68" s="110"/>
      <c r="DY68" s="110"/>
      <c r="DZ68" s="110"/>
      <c r="EA68" s="110"/>
      <c r="EB68" s="110"/>
      <c r="EC68" s="110"/>
      <c r="ED68" s="110">
        <f t="shared" si="608"/>
        <v>0</v>
      </c>
      <c r="EE68" s="110">
        <f t="shared" si="608"/>
        <v>0</v>
      </c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>
        <f t="shared" si="609"/>
        <v>0</v>
      </c>
      <c r="ER68" s="110">
        <f t="shared" si="609"/>
        <v>0</v>
      </c>
      <c r="ES68" s="155"/>
      <c r="ET68" s="110"/>
      <c r="EU68" s="110"/>
      <c r="EV68" s="110"/>
      <c r="EW68" s="110"/>
      <c r="EX68" s="110"/>
      <c r="EY68" s="110"/>
      <c r="EZ68" s="110"/>
      <c r="FA68" s="110">
        <f t="shared" si="610"/>
        <v>0</v>
      </c>
      <c r="FB68" s="110">
        <f t="shared" si="610"/>
        <v>0</v>
      </c>
      <c r="FC68" s="110"/>
      <c r="FD68" s="110"/>
      <c r="FE68" s="110"/>
      <c r="FF68" s="110"/>
      <c r="FG68" s="110"/>
      <c r="FH68" s="110"/>
      <c r="FI68" s="110"/>
      <c r="FJ68" s="156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>
        <f t="shared" si="611"/>
        <v>0</v>
      </c>
      <c r="FV68" s="110">
        <f t="shared" si="611"/>
        <v>0</v>
      </c>
      <c r="FW68" s="110"/>
      <c r="FX68" s="110"/>
      <c r="FY68" s="110"/>
      <c r="FZ68" s="110"/>
      <c r="GA68" s="110"/>
      <c r="GB68" s="110"/>
      <c r="GC68" s="110"/>
      <c r="GD68" s="110"/>
      <c r="GE68" s="110">
        <f t="shared" si="612"/>
        <v>0</v>
      </c>
      <c r="GF68" s="110">
        <f t="shared" si="612"/>
        <v>0</v>
      </c>
      <c r="GG68" s="110"/>
      <c r="GH68" s="110"/>
      <c r="GI68" s="110"/>
      <c r="GJ68" s="110"/>
      <c r="GK68" s="110"/>
      <c r="GL68" s="110"/>
      <c r="GM68" s="110"/>
      <c r="GN68" s="110"/>
      <c r="GO68" s="110">
        <f t="shared" si="613"/>
        <v>0</v>
      </c>
      <c r="GP68" s="110">
        <f t="shared" si="613"/>
        <v>0</v>
      </c>
      <c r="GQ68" s="110"/>
      <c r="GR68" s="110"/>
      <c r="GS68" s="110"/>
      <c r="GT68" s="110"/>
      <c r="GU68" s="110"/>
      <c r="GV68" s="110"/>
      <c r="GW68" s="110"/>
      <c r="GX68" s="110"/>
      <c r="GY68" s="110">
        <f t="shared" si="614"/>
        <v>0</v>
      </c>
      <c r="GZ68" s="110">
        <f t="shared" si="614"/>
        <v>0</v>
      </c>
      <c r="HA68" s="110"/>
      <c r="HB68" s="110"/>
      <c r="HC68" s="110"/>
      <c r="HD68" s="110"/>
      <c r="HE68" s="110"/>
      <c r="HF68" s="110"/>
      <c r="HG68" s="110"/>
      <c r="HH68" s="110"/>
      <c r="HI68" s="110">
        <f t="shared" si="615"/>
        <v>0</v>
      </c>
      <c r="HJ68" s="110">
        <f t="shared" si="615"/>
        <v>0</v>
      </c>
      <c r="HK68" s="110"/>
      <c r="HL68" s="110"/>
      <c r="HM68" s="110"/>
      <c r="HN68" s="110"/>
      <c r="HO68" s="110"/>
      <c r="HP68" s="110"/>
      <c r="HQ68" s="110"/>
      <c r="HR68" s="110"/>
      <c r="HS68" s="110">
        <f t="shared" si="616"/>
        <v>0</v>
      </c>
      <c r="HT68" s="110">
        <f t="shared" si="616"/>
        <v>0</v>
      </c>
      <c r="HU68" s="110"/>
      <c r="HV68" s="110"/>
      <c r="HW68" s="110"/>
      <c r="HX68" s="110"/>
      <c r="HY68" s="110"/>
      <c r="HZ68" s="110"/>
      <c r="IA68" s="110"/>
      <c r="IB68" s="110"/>
      <c r="IC68" s="110">
        <f t="shared" si="617"/>
        <v>0</v>
      </c>
      <c r="ID68" s="110">
        <f t="shared" si="617"/>
        <v>0</v>
      </c>
      <c r="IE68" s="110"/>
      <c r="IF68" s="110"/>
      <c r="IG68" s="110"/>
      <c r="IH68" s="110"/>
      <c r="II68" s="110"/>
      <c r="IJ68" s="110"/>
      <c r="IK68" s="110"/>
      <c r="IL68" s="110"/>
      <c r="IM68" s="110">
        <f t="shared" si="618"/>
        <v>0</v>
      </c>
      <c r="IN68" s="110">
        <f t="shared" si="618"/>
        <v>0</v>
      </c>
      <c r="IO68" s="110"/>
      <c r="IP68" s="110"/>
      <c r="IQ68" s="110"/>
      <c r="IR68" s="110"/>
      <c r="IS68" s="110"/>
      <c r="IT68" s="110"/>
      <c r="IU68" s="110"/>
      <c r="IV68" s="110"/>
      <c r="IW68" s="110">
        <f t="shared" si="619"/>
        <v>0</v>
      </c>
      <c r="IX68" s="110">
        <f t="shared" si="619"/>
        <v>0</v>
      </c>
      <c r="IY68" s="110"/>
      <c r="IZ68" s="110"/>
      <c r="JA68" s="110"/>
      <c r="JB68" s="110"/>
      <c r="JC68" s="110"/>
      <c r="JD68" s="110"/>
      <c r="JE68" s="110"/>
      <c r="JF68" s="110"/>
      <c r="JG68" s="110">
        <f t="shared" si="620"/>
        <v>0</v>
      </c>
      <c r="JH68" s="110">
        <f t="shared" si="620"/>
        <v>0</v>
      </c>
      <c r="JI68" s="110"/>
      <c r="JJ68" s="110"/>
      <c r="JK68" s="110"/>
      <c r="JL68" s="110"/>
      <c r="JM68" s="110"/>
      <c r="JN68" s="110"/>
      <c r="JO68" s="110"/>
      <c r="JP68" s="110"/>
      <c r="JQ68" s="110"/>
      <c r="JR68" s="110"/>
      <c r="JS68" s="110">
        <v>583.28528000000006</v>
      </c>
      <c r="JT68" s="110">
        <v>583.28527999999994</v>
      </c>
      <c r="JU68" s="110">
        <f t="shared" si="578"/>
        <v>99.999999999999972</v>
      </c>
      <c r="JV68" s="110">
        <v>305.76</v>
      </c>
      <c r="JW68" s="110">
        <v>305.76</v>
      </c>
      <c r="JX68" s="110"/>
      <c r="JY68" s="110"/>
      <c r="JZ68" s="110"/>
      <c r="KA68" s="110"/>
      <c r="KB68" s="110"/>
      <c r="KC68" s="110"/>
      <c r="KD68" s="110"/>
      <c r="KE68" s="110"/>
      <c r="KF68" s="110"/>
      <c r="KG68" s="110"/>
      <c r="KH68" s="110"/>
      <c r="KI68" s="110"/>
      <c r="KJ68" s="110"/>
      <c r="KK68" s="110"/>
      <c r="KL68" s="110"/>
      <c r="KM68" s="110"/>
      <c r="KN68" s="110"/>
      <c r="KO68" s="110"/>
      <c r="KP68" s="110"/>
      <c r="KQ68" s="110"/>
      <c r="KR68" s="110"/>
      <c r="KS68" s="110"/>
      <c r="KT68" s="110"/>
      <c r="KU68" s="110"/>
      <c r="KV68" s="110"/>
      <c r="KW68" s="110">
        <v>348.12265000000002</v>
      </c>
      <c r="KX68" s="110">
        <v>348.12265000000002</v>
      </c>
      <c r="KY68" s="110">
        <v>0</v>
      </c>
      <c r="KZ68" s="110"/>
      <c r="LA68" s="110"/>
      <c r="LB68" s="110"/>
      <c r="LC68" s="110"/>
      <c r="LD68" s="110"/>
      <c r="LE68" s="110"/>
      <c r="LF68" s="110"/>
      <c r="LG68" s="110"/>
      <c r="LH68" s="110"/>
      <c r="LI68" s="110"/>
      <c r="LJ68" s="110"/>
      <c r="LK68" s="110"/>
      <c r="LL68" s="110"/>
      <c r="LM68" s="110"/>
      <c r="LN68" s="110"/>
      <c r="LO68" s="110">
        <v>315.71100000000001</v>
      </c>
      <c r="LP68" s="110">
        <f t="shared" si="621"/>
        <v>315.71100000000001</v>
      </c>
      <c r="LQ68" s="110">
        <f t="shared" si="621"/>
        <v>315.71100000000001</v>
      </c>
      <c r="LR68" s="155">
        <f t="shared" ref="LR68" si="628">LQ68/LP68*100</f>
        <v>100</v>
      </c>
      <c r="LS68" s="110">
        <v>312.55389000000002</v>
      </c>
      <c r="LT68" s="110">
        <v>312.55389000000002</v>
      </c>
      <c r="LU68" s="155">
        <f t="shared" ref="LU68" si="629">LT68/LS68*100</f>
        <v>100</v>
      </c>
      <c r="LV68" s="110">
        <v>3.1571099999999999</v>
      </c>
      <c r="LW68" s="110">
        <v>3.1571099999999999</v>
      </c>
      <c r="LX68" s="155">
        <f t="shared" ref="LX68" si="630">LW68/LV68*100</f>
        <v>100</v>
      </c>
      <c r="LY68" s="110"/>
      <c r="LZ68" s="110"/>
      <c r="MA68" s="110"/>
      <c r="MB68" s="110"/>
      <c r="MC68" s="110"/>
      <c r="MD68" s="110"/>
      <c r="ME68" s="110"/>
      <c r="MF68" s="4"/>
      <c r="MG68" s="5"/>
      <c r="MH68" s="37"/>
      <c r="MI68" s="37"/>
      <c r="MJ68" s="38"/>
      <c r="MK68" s="4"/>
      <c r="ML68" s="4"/>
      <c r="MM68" s="5"/>
      <c r="MN68" s="39"/>
      <c r="MO68" s="40"/>
      <c r="MP68" s="41"/>
      <c r="MR68" s="116"/>
    </row>
    <row r="69" spans="1:360" ht="18" customHeight="1">
      <c r="A69" s="36" t="s">
        <v>127</v>
      </c>
      <c r="B69" s="110">
        <f t="shared" si="594"/>
        <v>652.44976999999994</v>
      </c>
      <c r="C69" s="110">
        <f t="shared" si="595"/>
        <v>652.44976999999994</v>
      </c>
      <c r="D69" s="110">
        <f t="shared" si="547"/>
        <v>100</v>
      </c>
      <c r="E69" s="110">
        <f t="shared" si="2"/>
        <v>1.1368683772161603E-13</v>
      </c>
      <c r="F69" s="110"/>
      <c r="G69" s="110"/>
      <c r="H69" s="110"/>
      <c r="I69" s="110"/>
      <c r="J69" s="110">
        <f t="shared" si="596"/>
        <v>0</v>
      </c>
      <c r="K69" s="110">
        <f t="shared" si="596"/>
        <v>0</v>
      </c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>
        <f t="shared" si="597"/>
        <v>0</v>
      </c>
      <c r="AA69" s="110">
        <f t="shared" si="597"/>
        <v>0</v>
      </c>
      <c r="AB69" s="110"/>
      <c r="AC69" s="110"/>
      <c r="AD69" s="110"/>
      <c r="AE69" s="110"/>
      <c r="AF69" s="110"/>
      <c r="AG69" s="110"/>
      <c r="AH69" s="110"/>
      <c r="AI69" s="110"/>
      <c r="AJ69" s="110">
        <f t="shared" si="598"/>
        <v>0</v>
      </c>
      <c r="AK69" s="110">
        <f t="shared" si="598"/>
        <v>0</v>
      </c>
      <c r="AL69" s="110"/>
      <c r="AM69" s="110"/>
      <c r="AN69" s="110"/>
      <c r="AO69" s="110"/>
      <c r="AP69" s="110"/>
      <c r="AQ69" s="110"/>
      <c r="AR69" s="110"/>
      <c r="AS69" s="110"/>
      <c r="AT69" s="110">
        <f t="shared" si="599"/>
        <v>0</v>
      </c>
      <c r="AU69" s="110">
        <f t="shared" si="599"/>
        <v>0</v>
      </c>
      <c r="AV69" s="110"/>
      <c r="AW69" s="110"/>
      <c r="AX69" s="110"/>
      <c r="AY69" s="110"/>
      <c r="AZ69" s="110"/>
      <c r="BA69" s="110"/>
      <c r="BB69" s="110"/>
      <c r="BC69" s="110"/>
      <c r="BD69" s="110">
        <f t="shared" si="600"/>
        <v>0</v>
      </c>
      <c r="BE69" s="110">
        <f t="shared" si="600"/>
        <v>0</v>
      </c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>
        <f t="shared" si="601"/>
        <v>0</v>
      </c>
      <c r="BX69" s="110">
        <f t="shared" si="601"/>
        <v>0</v>
      </c>
      <c r="BY69" s="110"/>
      <c r="BZ69" s="110"/>
      <c r="CA69" s="110"/>
      <c r="CB69" s="110"/>
      <c r="CC69" s="110"/>
      <c r="CD69" s="110"/>
      <c r="CE69" s="110"/>
      <c r="CF69" s="110">
        <f t="shared" si="603"/>
        <v>0</v>
      </c>
      <c r="CG69" s="110">
        <f t="shared" si="603"/>
        <v>0</v>
      </c>
      <c r="CH69" s="110"/>
      <c r="CI69" s="110"/>
      <c r="CJ69" s="110"/>
      <c r="CK69" s="110"/>
      <c r="CL69" s="110"/>
      <c r="CM69" s="110"/>
      <c r="CN69" s="110"/>
      <c r="CO69" s="110"/>
      <c r="CP69" s="110">
        <f t="shared" si="604"/>
        <v>0</v>
      </c>
      <c r="CQ69" s="110">
        <f t="shared" si="604"/>
        <v>0</v>
      </c>
      <c r="CR69" s="110"/>
      <c r="CS69" s="110"/>
      <c r="CT69" s="110"/>
      <c r="CU69" s="110"/>
      <c r="CV69" s="110"/>
      <c r="CW69" s="110"/>
      <c r="CX69" s="110"/>
      <c r="CY69" s="110"/>
      <c r="CZ69" s="110">
        <f t="shared" si="605"/>
        <v>0</v>
      </c>
      <c r="DA69" s="110">
        <f t="shared" si="605"/>
        <v>0</v>
      </c>
      <c r="DB69" s="110"/>
      <c r="DC69" s="110"/>
      <c r="DD69" s="110"/>
      <c r="DE69" s="110"/>
      <c r="DF69" s="110"/>
      <c r="DG69" s="110"/>
      <c r="DH69" s="110"/>
      <c r="DI69" s="110"/>
      <c r="DJ69" s="110">
        <f t="shared" si="606"/>
        <v>0</v>
      </c>
      <c r="DK69" s="110">
        <f t="shared" si="606"/>
        <v>0</v>
      </c>
      <c r="DL69" s="110"/>
      <c r="DM69" s="110"/>
      <c r="DN69" s="110"/>
      <c r="DO69" s="110"/>
      <c r="DP69" s="110"/>
      <c r="DQ69" s="110"/>
      <c r="DR69" s="110"/>
      <c r="DS69" s="110"/>
      <c r="DT69" s="110">
        <f t="shared" si="607"/>
        <v>0</v>
      </c>
      <c r="DU69" s="110">
        <f t="shared" si="607"/>
        <v>0</v>
      </c>
      <c r="DV69" s="110"/>
      <c r="DW69" s="110"/>
      <c r="DX69" s="110"/>
      <c r="DY69" s="110"/>
      <c r="DZ69" s="110"/>
      <c r="EA69" s="110"/>
      <c r="EB69" s="110"/>
      <c r="EC69" s="110"/>
      <c r="ED69" s="110">
        <f t="shared" si="608"/>
        <v>0</v>
      </c>
      <c r="EE69" s="110">
        <f t="shared" si="608"/>
        <v>0</v>
      </c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>
        <f t="shared" si="609"/>
        <v>0</v>
      </c>
      <c r="ER69" s="110">
        <f t="shared" si="609"/>
        <v>0</v>
      </c>
      <c r="ES69" s="110"/>
      <c r="ET69" s="110"/>
      <c r="EU69" s="110"/>
      <c r="EV69" s="110"/>
      <c r="EW69" s="110"/>
      <c r="EX69" s="110"/>
      <c r="EY69" s="110"/>
      <c r="EZ69" s="110"/>
      <c r="FA69" s="110">
        <f t="shared" si="610"/>
        <v>0</v>
      </c>
      <c r="FB69" s="110">
        <f t="shared" si="610"/>
        <v>0</v>
      </c>
      <c r="FC69" s="110"/>
      <c r="FD69" s="110"/>
      <c r="FE69" s="110"/>
      <c r="FF69" s="110"/>
      <c r="FG69" s="110"/>
      <c r="FH69" s="110"/>
      <c r="FI69" s="110"/>
      <c r="FJ69" s="156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>
        <f t="shared" si="611"/>
        <v>0</v>
      </c>
      <c r="FV69" s="110">
        <f t="shared" si="611"/>
        <v>0</v>
      </c>
      <c r="FW69" s="110"/>
      <c r="FX69" s="110"/>
      <c r="FY69" s="110"/>
      <c r="FZ69" s="110"/>
      <c r="GA69" s="110"/>
      <c r="GB69" s="110"/>
      <c r="GC69" s="110"/>
      <c r="GD69" s="110"/>
      <c r="GE69" s="110">
        <f t="shared" si="612"/>
        <v>0</v>
      </c>
      <c r="GF69" s="110">
        <f t="shared" si="612"/>
        <v>0</v>
      </c>
      <c r="GG69" s="110"/>
      <c r="GH69" s="110"/>
      <c r="GI69" s="110"/>
      <c r="GJ69" s="110"/>
      <c r="GK69" s="110"/>
      <c r="GL69" s="110"/>
      <c r="GM69" s="110"/>
      <c r="GN69" s="110"/>
      <c r="GO69" s="110">
        <f t="shared" si="613"/>
        <v>0</v>
      </c>
      <c r="GP69" s="110">
        <f t="shared" si="613"/>
        <v>0</v>
      </c>
      <c r="GQ69" s="110"/>
      <c r="GR69" s="110"/>
      <c r="GS69" s="110"/>
      <c r="GT69" s="110"/>
      <c r="GU69" s="110"/>
      <c r="GV69" s="110"/>
      <c r="GW69" s="110"/>
      <c r="GX69" s="110"/>
      <c r="GY69" s="110">
        <f t="shared" si="614"/>
        <v>0</v>
      </c>
      <c r="GZ69" s="110">
        <f t="shared" si="614"/>
        <v>0</v>
      </c>
      <c r="HA69" s="110"/>
      <c r="HB69" s="110"/>
      <c r="HC69" s="110"/>
      <c r="HD69" s="110"/>
      <c r="HE69" s="110"/>
      <c r="HF69" s="110"/>
      <c r="HG69" s="110"/>
      <c r="HH69" s="110"/>
      <c r="HI69" s="110">
        <f t="shared" si="615"/>
        <v>0</v>
      </c>
      <c r="HJ69" s="110">
        <f t="shared" si="615"/>
        <v>0</v>
      </c>
      <c r="HK69" s="110"/>
      <c r="HL69" s="110"/>
      <c r="HM69" s="110"/>
      <c r="HN69" s="110"/>
      <c r="HO69" s="110"/>
      <c r="HP69" s="110"/>
      <c r="HQ69" s="110"/>
      <c r="HR69" s="110"/>
      <c r="HS69" s="110">
        <f t="shared" si="616"/>
        <v>0</v>
      </c>
      <c r="HT69" s="110">
        <f t="shared" si="616"/>
        <v>0</v>
      </c>
      <c r="HU69" s="110"/>
      <c r="HV69" s="110"/>
      <c r="HW69" s="110"/>
      <c r="HX69" s="110"/>
      <c r="HY69" s="110"/>
      <c r="HZ69" s="110"/>
      <c r="IA69" s="110"/>
      <c r="IB69" s="110"/>
      <c r="IC69" s="110">
        <f t="shared" si="617"/>
        <v>0</v>
      </c>
      <c r="ID69" s="110">
        <f t="shared" si="617"/>
        <v>0</v>
      </c>
      <c r="IE69" s="110"/>
      <c r="IF69" s="110"/>
      <c r="IG69" s="110"/>
      <c r="IH69" s="110"/>
      <c r="II69" s="110"/>
      <c r="IJ69" s="110"/>
      <c r="IK69" s="110"/>
      <c r="IL69" s="110"/>
      <c r="IM69" s="110">
        <f t="shared" si="618"/>
        <v>0</v>
      </c>
      <c r="IN69" s="110">
        <f t="shared" si="618"/>
        <v>0</v>
      </c>
      <c r="IO69" s="110"/>
      <c r="IP69" s="110"/>
      <c r="IQ69" s="110"/>
      <c r="IR69" s="110"/>
      <c r="IS69" s="110"/>
      <c r="IT69" s="110"/>
      <c r="IU69" s="110"/>
      <c r="IV69" s="110"/>
      <c r="IW69" s="110">
        <f t="shared" si="619"/>
        <v>0</v>
      </c>
      <c r="IX69" s="110">
        <f t="shared" si="619"/>
        <v>0</v>
      </c>
      <c r="IY69" s="110"/>
      <c r="IZ69" s="110"/>
      <c r="JA69" s="110"/>
      <c r="JB69" s="110"/>
      <c r="JC69" s="110"/>
      <c r="JD69" s="110"/>
      <c r="JE69" s="110"/>
      <c r="JF69" s="110"/>
      <c r="JG69" s="110">
        <f t="shared" si="620"/>
        <v>0</v>
      </c>
      <c r="JH69" s="110">
        <f t="shared" si="620"/>
        <v>0</v>
      </c>
      <c r="JI69" s="110"/>
      <c r="JJ69" s="110"/>
      <c r="JK69" s="110"/>
      <c r="JL69" s="110"/>
      <c r="JM69" s="110"/>
      <c r="JN69" s="110"/>
      <c r="JO69" s="110"/>
      <c r="JP69" s="110"/>
      <c r="JQ69" s="110"/>
      <c r="JR69" s="110"/>
      <c r="JS69" s="110">
        <v>42.177120000000002</v>
      </c>
      <c r="JT69" s="110">
        <v>42.177120000000002</v>
      </c>
      <c r="JU69" s="110">
        <f t="shared" si="578"/>
        <v>100</v>
      </c>
      <c r="JV69" s="110">
        <v>392</v>
      </c>
      <c r="JW69" s="110">
        <v>392</v>
      </c>
      <c r="JX69" s="110"/>
      <c r="JY69" s="110"/>
      <c r="JZ69" s="110"/>
      <c r="KA69" s="110"/>
      <c r="KB69" s="110"/>
      <c r="KC69" s="110"/>
      <c r="KD69" s="110"/>
      <c r="KE69" s="110"/>
      <c r="KF69" s="110"/>
      <c r="KG69" s="110"/>
      <c r="KH69" s="110"/>
      <c r="KI69" s="110"/>
      <c r="KJ69" s="110"/>
      <c r="KK69" s="110"/>
      <c r="KL69" s="110"/>
      <c r="KM69" s="110"/>
      <c r="KN69" s="110"/>
      <c r="KO69" s="110"/>
      <c r="KP69" s="110"/>
      <c r="KQ69" s="110"/>
      <c r="KR69" s="110"/>
      <c r="KS69" s="110"/>
      <c r="KT69" s="110"/>
      <c r="KU69" s="110"/>
      <c r="KV69" s="110"/>
      <c r="KW69" s="110">
        <v>218.27265</v>
      </c>
      <c r="KX69" s="110">
        <v>218.27265</v>
      </c>
      <c r="KY69" s="110"/>
      <c r="KZ69" s="110"/>
      <c r="LA69" s="110"/>
      <c r="LB69" s="110"/>
      <c r="LC69" s="110"/>
      <c r="LD69" s="110"/>
      <c r="LE69" s="110"/>
      <c r="LF69" s="110"/>
      <c r="LG69" s="110"/>
      <c r="LH69" s="110"/>
      <c r="LI69" s="110"/>
      <c r="LJ69" s="110"/>
      <c r="LK69" s="110"/>
      <c r="LL69" s="110"/>
      <c r="LM69" s="110"/>
      <c r="LN69" s="110"/>
      <c r="LO69" s="110"/>
      <c r="LP69" s="110">
        <f t="shared" si="621"/>
        <v>0</v>
      </c>
      <c r="LQ69" s="110">
        <f t="shared" si="621"/>
        <v>0</v>
      </c>
      <c r="LR69" s="110"/>
      <c r="LS69" s="110"/>
      <c r="LT69" s="110"/>
      <c r="LU69" s="110"/>
      <c r="LV69" s="110"/>
      <c r="LW69" s="110"/>
      <c r="LX69" s="110"/>
      <c r="LY69" s="110"/>
      <c r="LZ69" s="110"/>
      <c r="MA69" s="110"/>
      <c r="MB69" s="110"/>
      <c r="MC69" s="110"/>
      <c r="MD69" s="110"/>
      <c r="ME69" s="110"/>
      <c r="MF69" s="4"/>
      <c r="MG69" s="5"/>
      <c r="MH69" s="37"/>
      <c r="MI69" s="37"/>
      <c r="MJ69" s="38"/>
      <c r="MK69" s="4"/>
      <c r="ML69" s="4"/>
      <c r="MM69" s="5"/>
      <c r="MN69" s="39"/>
      <c r="MO69" s="68"/>
      <c r="MP69" s="117"/>
      <c r="MR69" s="116"/>
    </row>
    <row r="70" spans="1:360" s="77" customFormat="1" ht="18">
      <c r="A70" s="73" t="s">
        <v>146</v>
      </c>
      <c r="B70" s="158">
        <f>B72+B71</f>
        <v>223547.92066000003</v>
      </c>
      <c r="C70" s="158">
        <f>C72+C71</f>
        <v>214369.77941000002</v>
      </c>
      <c r="D70" s="158">
        <f t="shared" ref="D70:D78" si="631">C70/B70*100</f>
        <v>95.894329402437478</v>
      </c>
      <c r="E70" s="158">
        <f t="shared" si="2"/>
        <v>-1.3869794202037156E-11</v>
      </c>
      <c r="F70" s="158">
        <f>F71+F72</f>
        <v>9122.4</v>
      </c>
      <c r="G70" s="158">
        <f>G71+G72</f>
        <v>9122.4</v>
      </c>
      <c r="H70" s="158">
        <f>G70/F70*100</f>
        <v>100</v>
      </c>
      <c r="I70" s="158">
        <f>I71+I72</f>
        <v>950.26404000000002</v>
      </c>
      <c r="J70" s="158">
        <f>J71+J72</f>
        <v>950.26404000000002</v>
      </c>
      <c r="K70" s="158">
        <f>K71+K72</f>
        <v>950.26404000000002</v>
      </c>
      <c r="L70" s="158">
        <f>K70/J70*100</f>
        <v>100</v>
      </c>
      <c r="M70" s="158">
        <f>M71+M72</f>
        <v>940.76139999999998</v>
      </c>
      <c r="N70" s="158">
        <f>N71+N72</f>
        <v>940.76139999999998</v>
      </c>
      <c r="O70" s="158">
        <f>N70/M70*100</f>
        <v>100</v>
      </c>
      <c r="P70" s="158">
        <f>P71+P72</f>
        <v>9.5026399999999995</v>
      </c>
      <c r="Q70" s="158">
        <f>Q71+Q72</f>
        <v>9.5026399999999995</v>
      </c>
      <c r="R70" s="158">
        <f>Q70/P70*100</f>
        <v>100</v>
      </c>
      <c r="S70" s="158">
        <f>S71+S72</f>
        <v>524.4</v>
      </c>
      <c r="T70" s="158">
        <f>T71+T72</f>
        <v>524.4</v>
      </c>
      <c r="U70" s="158">
        <f>T70/S70*100</f>
        <v>100</v>
      </c>
      <c r="V70" s="158">
        <f>V71+V72</f>
        <v>0</v>
      </c>
      <c r="W70" s="158">
        <f>W71+W72</f>
        <v>0</v>
      </c>
      <c r="X70" s="158" t="e">
        <f>W70/V70*100</f>
        <v>#DIV/0!</v>
      </c>
      <c r="Y70" s="158">
        <f>Y71+Y72</f>
        <v>3078.4225499999998</v>
      </c>
      <c r="Z70" s="158">
        <f>Z71+Z72</f>
        <v>3078.4225500000002</v>
      </c>
      <c r="AA70" s="158">
        <f>AA71+AA72</f>
        <v>3078.4225500000002</v>
      </c>
      <c r="AB70" s="158">
        <f>AA70/Z70*100</f>
        <v>100</v>
      </c>
      <c r="AC70" s="158">
        <f>AC71+AC72</f>
        <v>1941.7192600000001</v>
      </c>
      <c r="AD70" s="158">
        <f>AD71+AD72</f>
        <v>1941.7192600000001</v>
      </c>
      <c r="AE70" s="158">
        <f>AD70/AC70*100</f>
        <v>100</v>
      </c>
      <c r="AF70" s="158">
        <f>AF71+AF72</f>
        <v>1136.7032899999999</v>
      </c>
      <c r="AG70" s="158">
        <f>AG71+AG72</f>
        <v>1136.7032899999999</v>
      </c>
      <c r="AH70" s="158">
        <f>AG70/AF70*100</f>
        <v>100</v>
      </c>
      <c r="AI70" s="158">
        <f>AI71+AI72</f>
        <v>0</v>
      </c>
      <c r="AJ70" s="158">
        <f>AJ71+AJ72</f>
        <v>0</v>
      </c>
      <c r="AK70" s="158">
        <f>AK71+AK72</f>
        <v>0</v>
      </c>
      <c r="AL70" s="158"/>
      <c r="AM70" s="158">
        <f>AM71+AM72</f>
        <v>0</v>
      </c>
      <c r="AN70" s="158">
        <f>AN71+AN72</f>
        <v>0</v>
      </c>
      <c r="AO70" s="158"/>
      <c r="AP70" s="158">
        <f>AP71+AP72</f>
        <v>0</v>
      </c>
      <c r="AQ70" s="158">
        <f>AQ71+AQ72</f>
        <v>0</v>
      </c>
      <c r="AR70" s="158"/>
      <c r="AS70" s="158">
        <f>AS71+AS72</f>
        <v>4390.2526699999999</v>
      </c>
      <c r="AT70" s="158">
        <f>AT71+AT72</f>
        <v>4390.2526699999999</v>
      </c>
      <c r="AU70" s="158">
        <f>AU71+AU72</f>
        <v>4390.2526699999999</v>
      </c>
      <c r="AV70" s="158"/>
      <c r="AW70" s="158">
        <f>AW71+AW72</f>
        <v>4302.4476199999999</v>
      </c>
      <c r="AX70" s="158">
        <f>AX71+AX72</f>
        <v>4302.4476199999999</v>
      </c>
      <c r="AY70" s="158">
        <f>AX70/AW70*100</f>
        <v>100</v>
      </c>
      <c r="AZ70" s="158">
        <f>AZ71+AZ72</f>
        <v>87.805049999999994</v>
      </c>
      <c r="BA70" s="158">
        <f>BA71+BA72</f>
        <v>87.805049999999994</v>
      </c>
      <c r="BB70" s="158">
        <f>BA70/AZ70*100</f>
        <v>100</v>
      </c>
      <c r="BC70" s="158">
        <f>BC71+BC72</f>
        <v>0</v>
      </c>
      <c r="BD70" s="158">
        <f>BD71+BD72</f>
        <v>0</v>
      </c>
      <c r="BE70" s="158">
        <f>BE71+BE72</f>
        <v>0</v>
      </c>
      <c r="BF70" s="158"/>
      <c r="BG70" s="158">
        <f>BG71+BG72</f>
        <v>0</v>
      </c>
      <c r="BH70" s="158">
        <f>BH71+BH72</f>
        <v>0</v>
      </c>
      <c r="BI70" s="158"/>
      <c r="BJ70" s="158">
        <f>BJ71+BJ72</f>
        <v>0</v>
      </c>
      <c r="BK70" s="158">
        <f>BK71+BK72</f>
        <v>0</v>
      </c>
      <c r="BL70" s="158"/>
      <c r="BM70" s="158">
        <f>BM71+BM72</f>
        <v>3995.2821399999998</v>
      </c>
      <c r="BN70" s="158">
        <f>BN71+BN72</f>
        <v>3995.2821399999998</v>
      </c>
      <c r="BO70" s="158">
        <f>BO71+BO72</f>
        <v>3995.2821399999998</v>
      </c>
      <c r="BP70" s="158">
        <f>BO70/BN70*100</f>
        <v>100</v>
      </c>
      <c r="BQ70" s="158">
        <f>BQ71+BQ72</f>
        <v>3915.3764900000001</v>
      </c>
      <c r="BR70" s="158">
        <f>BR71+BR72</f>
        <v>3915.3764900000001</v>
      </c>
      <c r="BS70" s="158">
        <f>BR70/BQ70*100</f>
        <v>100</v>
      </c>
      <c r="BT70" s="158">
        <f>BT71+BT72</f>
        <v>79.905650000000009</v>
      </c>
      <c r="BU70" s="158">
        <f>BU71+BU72</f>
        <v>79.905650000000009</v>
      </c>
      <c r="BV70" s="158">
        <f>BU70/BT70*100</f>
        <v>100</v>
      </c>
      <c r="BW70" s="158">
        <f>BW71+BW72</f>
        <v>2841.1131399999999</v>
      </c>
      <c r="BX70" s="158">
        <f>BX71+BX72</f>
        <v>2841.1131399999999</v>
      </c>
      <c r="BY70" s="158">
        <f>BX70/BW70*100</f>
        <v>100</v>
      </c>
      <c r="BZ70" s="158">
        <f>BZ71+BZ72</f>
        <v>2841.1131399999999</v>
      </c>
      <c r="CA70" s="158">
        <f>CA71+CA72</f>
        <v>2841.1131399999999</v>
      </c>
      <c r="CB70" s="158">
        <f>CA70/BZ70*100</f>
        <v>100</v>
      </c>
      <c r="CC70" s="158">
        <f>CC71+CC72</f>
        <v>0</v>
      </c>
      <c r="CD70" s="158">
        <f>CD71+CD72</f>
        <v>0</v>
      </c>
      <c r="CE70" s="158"/>
      <c r="CF70" s="158">
        <f>CF71+CF72</f>
        <v>100090.8334</v>
      </c>
      <c r="CG70" s="158">
        <f>CG71+CG72</f>
        <v>97052.3894</v>
      </c>
      <c r="CH70" s="158"/>
      <c r="CI70" s="158">
        <f>CI71+CI72</f>
        <v>79180.184110000002</v>
      </c>
      <c r="CJ70" s="158">
        <f>CJ71+CJ72</f>
        <v>76202.509059999997</v>
      </c>
      <c r="CK70" s="158">
        <f>CJ70/CI70*100</f>
        <v>96.239368367894542</v>
      </c>
      <c r="CL70" s="158">
        <f>CL71+CL72</f>
        <v>20910.649290000001</v>
      </c>
      <c r="CM70" s="158">
        <f>CM71+CM72</f>
        <v>20849.88034</v>
      </c>
      <c r="CN70" s="158">
        <f>CM70/CL70*100</f>
        <v>99.70938755101659</v>
      </c>
      <c r="CO70" s="158">
        <f>CO71+CO72</f>
        <v>0</v>
      </c>
      <c r="CP70" s="158">
        <f>CP71+CP72</f>
        <v>0</v>
      </c>
      <c r="CQ70" s="158">
        <f>CQ71+CQ72</f>
        <v>0</v>
      </c>
      <c r="CR70" s="158"/>
      <c r="CS70" s="158">
        <f>CS71+CS72</f>
        <v>0</v>
      </c>
      <c r="CT70" s="158">
        <f>CT71+CT72</f>
        <v>0</v>
      </c>
      <c r="CU70" s="158"/>
      <c r="CV70" s="158">
        <f>CV71+CV72</f>
        <v>0</v>
      </c>
      <c r="CW70" s="158">
        <f>CW71+CW72</f>
        <v>0</v>
      </c>
      <c r="CX70" s="158"/>
      <c r="CY70" s="158">
        <f>CY71+CY72</f>
        <v>0</v>
      </c>
      <c r="CZ70" s="158">
        <f>CZ71+CZ72</f>
        <v>0</v>
      </c>
      <c r="DA70" s="158">
        <f>DA71+DA72</f>
        <v>0</v>
      </c>
      <c r="DB70" s="158"/>
      <c r="DC70" s="158"/>
      <c r="DD70" s="158"/>
      <c r="DE70" s="158"/>
      <c r="DF70" s="158"/>
      <c r="DG70" s="158"/>
      <c r="DH70" s="158"/>
      <c r="DI70" s="158">
        <f>DI71+DI72</f>
        <v>0</v>
      </c>
      <c r="DJ70" s="158">
        <f>DJ71+DJ72</f>
        <v>0</v>
      </c>
      <c r="DK70" s="158">
        <f>DK71+DK72</f>
        <v>0</v>
      </c>
      <c r="DL70" s="158"/>
      <c r="DM70" s="158">
        <f>DM71+DM72</f>
        <v>0</v>
      </c>
      <c r="DN70" s="158">
        <f>DN71+DN72</f>
        <v>0</v>
      </c>
      <c r="DO70" s="158"/>
      <c r="DP70" s="158">
        <f>DP71+DP72</f>
        <v>0</v>
      </c>
      <c r="DQ70" s="158">
        <f>DQ71+DQ72</f>
        <v>0</v>
      </c>
      <c r="DR70" s="158"/>
      <c r="DS70" s="158">
        <f>DS71+DS72</f>
        <v>23469.591840000001</v>
      </c>
      <c r="DT70" s="158">
        <f>DT71+DT72</f>
        <v>23469.591840000001</v>
      </c>
      <c r="DU70" s="158">
        <f>DU71+DU72</f>
        <v>23469.591840000001</v>
      </c>
      <c r="DV70" s="158"/>
      <c r="DW70" s="158">
        <f>DW71+DW72</f>
        <v>23000.2</v>
      </c>
      <c r="DX70" s="158">
        <f>DX71+DX72</f>
        <v>23000.2</v>
      </c>
      <c r="DY70" s="158">
        <f>DX70/DW70*100</f>
        <v>100</v>
      </c>
      <c r="DZ70" s="158">
        <f>DZ71+DZ72</f>
        <v>469.39184</v>
      </c>
      <c r="EA70" s="158">
        <f>EA71+EA72</f>
        <v>469.39184</v>
      </c>
      <c r="EB70" s="158">
        <f>EA70/DZ70*100</f>
        <v>100</v>
      </c>
      <c r="EC70" s="158">
        <f>EC71+EC72</f>
        <v>0</v>
      </c>
      <c r="ED70" s="158">
        <f>ED71+ED72</f>
        <v>0</v>
      </c>
      <c r="EE70" s="158">
        <f>EE71+EE72</f>
        <v>0</v>
      </c>
      <c r="EF70" s="158"/>
      <c r="EG70" s="158">
        <f>EG71+EG72</f>
        <v>0</v>
      </c>
      <c r="EH70" s="158">
        <f>EH71+EH72</f>
        <v>0</v>
      </c>
      <c r="EI70" s="158"/>
      <c r="EJ70" s="158">
        <f>EJ71+EJ72</f>
        <v>0</v>
      </c>
      <c r="EK70" s="158">
        <f>EK71+EK72</f>
        <v>0</v>
      </c>
      <c r="EL70" s="158"/>
      <c r="EM70" s="158">
        <f>EM71+EM72</f>
        <v>0</v>
      </c>
      <c r="EN70" s="158">
        <f>EN71+EN72</f>
        <v>0</v>
      </c>
      <c r="EO70" s="158"/>
      <c r="EP70" s="158">
        <f>EP71+EP72</f>
        <v>36270.720870000005</v>
      </c>
      <c r="EQ70" s="158">
        <f>EQ71+EQ72</f>
        <v>36270.720870000005</v>
      </c>
      <c r="ER70" s="158">
        <f>ER71+ER72</f>
        <v>30131.02362</v>
      </c>
      <c r="ES70" s="158">
        <f>ER70/EQ70*100</f>
        <v>83.072580023965742</v>
      </c>
      <c r="ET70" s="158">
        <f>ET71+ET72</f>
        <v>36270.720870000005</v>
      </c>
      <c r="EU70" s="158">
        <f>EU71+EU72</f>
        <v>30131.02362</v>
      </c>
      <c r="EV70" s="158">
        <f>EU70/ET70*100</f>
        <v>83.072580023965742</v>
      </c>
      <c r="EW70" s="158">
        <f>EW71+EW72</f>
        <v>0</v>
      </c>
      <c r="EX70" s="158">
        <f>EX71+EX72</f>
        <v>0</v>
      </c>
      <c r="EY70" s="158"/>
      <c r="EZ70" s="158">
        <f>EZ71+EZ72</f>
        <v>0</v>
      </c>
      <c r="FA70" s="158">
        <f>FA71+FA72</f>
        <v>0</v>
      </c>
      <c r="FB70" s="158">
        <f>FB71+FB72</f>
        <v>0</v>
      </c>
      <c r="FC70" s="158"/>
      <c r="FD70" s="158">
        <f>FD71+FD72</f>
        <v>0</v>
      </c>
      <c r="FE70" s="158">
        <f>FE71+FE72</f>
        <v>0</v>
      </c>
      <c r="FF70" s="158"/>
      <c r="FG70" s="158">
        <f>FG71+FG72</f>
        <v>0</v>
      </c>
      <c r="FH70" s="158">
        <f>FH71+FH72</f>
        <v>0</v>
      </c>
      <c r="FI70" s="158"/>
      <c r="FJ70" s="158">
        <f>FJ71+FJ72</f>
        <v>240.19139999999999</v>
      </c>
      <c r="FK70" s="158">
        <f>FK71+FK72</f>
        <v>240.19139999999999</v>
      </c>
      <c r="FL70" s="158">
        <f>FL71+FL72</f>
        <v>240.19139999999999</v>
      </c>
      <c r="FM70" s="158">
        <f>SUM(FL70/FK70*100)</f>
        <v>100</v>
      </c>
      <c r="FN70" s="158">
        <f>FN71+FN72</f>
        <v>236.25887</v>
      </c>
      <c r="FO70" s="158">
        <f>FO71+FO72</f>
        <v>236.25887</v>
      </c>
      <c r="FP70" s="158">
        <f>SUM(FO70/FN70*100)</f>
        <v>100</v>
      </c>
      <c r="FQ70" s="158">
        <f>FQ71+FQ72</f>
        <v>3.9325299999999999</v>
      </c>
      <c r="FR70" s="158">
        <f>FR71+FR72</f>
        <v>3.9325299999999999</v>
      </c>
      <c r="FS70" s="158">
        <f>SUM(FR70/FQ70*100)</f>
        <v>100</v>
      </c>
      <c r="FT70" s="158">
        <f>FT71+FT72</f>
        <v>0</v>
      </c>
      <c r="FU70" s="158">
        <f>FU71+FU72</f>
        <v>0</v>
      </c>
      <c r="FV70" s="158">
        <f>FV71+FV72</f>
        <v>0</v>
      </c>
      <c r="FW70" s="158"/>
      <c r="FX70" s="158">
        <f>FX71+FX72</f>
        <v>0</v>
      </c>
      <c r="FY70" s="158">
        <f>FY71+FY72</f>
        <v>0</v>
      </c>
      <c r="FZ70" s="158" t="e">
        <f>SUM(FY70/FX70*100)</f>
        <v>#DIV/0!</v>
      </c>
      <c r="GA70" s="158">
        <f>GA71+GA72</f>
        <v>0</v>
      </c>
      <c r="GB70" s="158">
        <f>GB71+GB72</f>
        <v>0</v>
      </c>
      <c r="GC70" s="158" t="e">
        <f>SUM(GB70/GA70*100)</f>
        <v>#DIV/0!</v>
      </c>
      <c r="GD70" s="158">
        <f>GD71+GD72</f>
        <v>0</v>
      </c>
      <c r="GE70" s="158">
        <f>GE71+GE72</f>
        <v>0</v>
      </c>
      <c r="GF70" s="158">
        <f>GF71+GF72</f>
        <v>0</v>
      </c>
      <c r="GG70" s="158"/>
      <c r="GH70" s="158">
        <f>GH71+GH72</f>
        <v>0</v>
      </c>
      <c r="GI70" s="158">
        <f>GI71+GI72</f>
        <v>0</v>
      </c>
      <c r="GJ70" s="158" t="e">
        <f>SUM(GI70/GH70*100)</f>
        <v>#DIV/0!</v>
      </c>
      <c r="GK70" s="158">
        <f>GK71+GK72</f>
        <v>0</v>
      </c>
      <c r="GL70" s="158">
        <f>GL71+GL72</f>
        <v>0</v>
      </c>
      <c r="GM70" s="158" t="e">
        <f>SUM(GL70/GK70*100)</f>
        <v>#DIV/0!</v>
      </c>
      <c r="GN70" s="158">
        <f>GN71+GN72</f>
        <v>8659.7199700000001</v>
      </c>
      <c r="GO70" s="158">
        <f>GO71+GO72</f>
        <v>8659.7199700000001</v>
      </c>
      <c r="GP70" s="158">
        <f>GP71+GP72</f>
        <v>8659.7199700000001</v>
      </c>
      <c r="GQ70" s="158">
        <f>GP70/GN70*100</f>
        <v>100</v>
      </c>
      <c r="GR70" s="158">
        <f>GR71+GR72</f>
        <v>8573.1227699999999</v>
      </c>
      <c r="GS70" s="158">
        <f>GS71+GS72</f>
        <v>8573.1227699999999</v>
      </c>
      <c r="GT70" s="158">
        <f>SUM(GS70/GR70*100)</f>
        <v>100</v>
      </c>
      <c r="GU70" s="158">
        <f>GU71+GU72</f>
        <v>86.597200000000001</v>
      </c>
      <c r="GV70" s="158">
        <f>GV71+GV72</f>
        <v>86.597200000000001</v>
      </c>
      <c r="GW70" s="158">
        <f>SUM(GV70/GU70*100)</f>
        <v>100</v>
      </c>
      <c r="GX70" s="158">
        <f>GX71+GX72</f>
        <v>0</v>
      </c>
      <c r="GY70" s="158">
        <f>GY71+GY72</f>
        <v>0</v>
      </c>
      <c r="GZ70" s="158">
        <f>GZ71+GZ72</f>
        <v>0</v>
      </c>
      <c r="HA70" s="158"/>
      <c r="HB70" s="158">
        <f>HB71+HB72</f>
        <v>0</v>
      </c>
      <c r="HC70" s="158">
        <f>HC71+HC72</f>
        <v>0</v>
      </c>
      <c r="HD70" s="158" t="e">
        <f>SUM(HC70/HB70*100)</f>
        <v>#DIV/0!</v>
      </c>
      <c r="HE70" s="158">
        <f>HE71+HE72</f>
        <v>0</v>
      </c>
      <c r="HF70" s="158">
        <f>HF71+HF72</f>
        <v>0</v>
      </c>
      <c r="HG70" s="158" t="e">
        <f>SUM(HF70/HE70*100)</f>
        <v>#DIV/0!</v>
      </c>
      <c r="HH70" s="158">
        <f>HH71+HH72</f>
        <v>0</v>
      </c>
      <c r="HI70" s="158">
        <f>HI71+HI72</f>
        <v>0</v>
      </c>
      <c r="HJ70" s="158">
        <f>HJ71+HJ72</f>
        <v>0</v>
      </c>
      <c r="HK70" s="158"/>
      <c r="HL70" s="158">
        <f>HL71+HL72</f>
        <v>0</v>
      </c>
      <c r="HM70" s="158">
        <f>HM71+HM72</f>
        <v>0</v>
      </c>
      <c r="HN70" s="158" t="e">
        <f>SUM(HM70/HL70*100)</f>
        <v>#DIV/0!</v>
      </c>
      <c r="HO70" s="158">
        <f>HO71+HO72</f>
        <v>0</v>
      </c>
      <c r="HP70" s="158">
        <f>HP71+HP72</f>
        <v>0</v>
      </c>
      <c r="HQ70" s="158" t="e">
        <f>SUM(HP70/HO70*100)</f>
        <v>#DIV/0!</v>
      </c>
      <c r="HR70" s="158">
        <f>HR71+HR72</f>
        <v>0</v>
      </c>
      <c r="HS70" s="158">
        <f>HS71+HS72</f>
        <v>0</v>
      </c>
      <c r="HT70" s="158">
        <f>HT71+HT72</f>
        <v>0</v>
      </c>
      <c r="HU70" s="158"/>
      <c r="HV70" s="158">
        <f>HV71+HV72</f>
        <v>0</v>
      </c>
      <c r="HW70" s="158">
        <f>HW71+HW72</f>
        <v>0</v>
      </c>
      <c r="HX70" s="158" t="e">
        <f>SUM(HW70/HV70*100)</f>
        <v>#DIV/0!</v>
      </c>
      <c r="HY70" s="158">
        <f>HY71+HY72</f>
        <v>0</v>
      </c>
      <c r="HZ70" s="158">
        <f>HZ71+HZ72</f>
        <v>0</v>
      </c>
      <c r="IA70" s="158" t="e">
        <f>SUM(HZ70/HY70*100)</f>
        <v>#DIV/0!</v>
      </c>
      <c r="IB70" s="158">
        <f>IB71+IB72</f>
        <v>0</v>
      </c>
      <c r="IC70" s="158">
        <f>IC71+IC72</f>
        <v>0</v>
      </c>
      <c r="ID70" s="158">
        <f>ID71+ID72</f>
        <v>0</v>
      </c>
      <c r="IE70" s="158"/>
      <c r="IF70" s="158">
        <f>IF71+IF72</f>
        <v>0</v>
      </c>
      <c r="IG70" s="158">
        <f>IG71+IG72</f>
        <v>0</v>
      </c>
      <c r="IH70" s="158" t="e">
        <f>SUM(IG70/IF70*100)</f>
        <v>#DIV/0!</v>
      </c>
      <c r="II70" s="158">
        <f>II71+II72</f>
        <v>0</v>
      </c>
      <c r="IJ70" s="158">
        <f>IJ71+IJ72</f>
        <v>0</v>
      </c>
      <c r="IK70" s="158" t="e">
        <f>SUM(IJ70/II70*100)</f>
        <v>#DIV/0!</v>
      </c>
      <c r="IL70" s="158">
        <f>IL71+IL72</f>
        <v>332.65305999999998</v>
      </c>
      <c r="IM70" s="158">
        <f>IM71+IM72</f>
        <v>332.65305999999998</v>
      </c>
      <c r="IN70" s="158">
        <f>IN71+IN72</f>
        <v>332.65305999999998</v>
      </c>
      <c r="IO70" s="158">
        <f>IN70/IM70*100</f>
        <v>100</v>
      </c>
      <c r="IP70" s="158">
        <f>IP71+IP72</f>
        <v>326</v>
      </c>
      <c r="IQ70" s="158">
        <f>IQ71+IQ72</f>
        <v>326</v>
      </c>
      <c r="IR70" s="158">
        <f>SUM(IQ70/IP70*100)</f>
        <v>100</v>
      </c>
      <c r="IS70" s="158">
        <f>IS71+IS72</f>
        <v>6.65306</v>
      </c>
      <c r="IT70" s="158">
        <f>IT71+IT72</f>
        <v>6.65306</v>
      </c>
      <c r="IU70" s="158">
        <f>SUM(IT70/IS70*100)</f>
        <v>100</v>
      </c>
      <c r="IV70" s="158">
        <f>IV71+IV72</f>
        <v>6393.7481299999999</v>
      </c>
      <c r="IW70" s="158">
        <f>IW71+IW72</f>
        <v>6393.7481299999999</v>
      </c>
      <c r="IX70" s="158">
        <f>IX71+IX72</f>
        <v>6393.7481299999999</v>
      </c>
      <c r="IY70" s="158">
        <f>IX70/IW70*100</f>
        <v>100</v>
      </c>
      <c r="IZ70" s="158">
        <f>IZ71+IZ72</f>
        <v>6265.8731699999998</v>
      </c>
      <c r="JA70" s="158">
        <f>JA71+JA72</f>
        <v>6265.8731699999998</v>
      </c>
      <c r="JB70" s="158">
        <f>SUM(JA70/IZ70*100)</f>
        <v>100</v>
      </c>
      <c r="JC70" s="158">
        <f>JC71+JC72</f>
        <v>127.87496</v>
      </c>
      <c r="JD70" s="158">
        <f>JD71+JD72</f>
        <v>127.87496</v>
      </c>
      <c r="JE70" s="158">
        <f>SUM(JD70/JC70*100)</f>
        <v>100</v>
      </c>
      <c r="JF70" s="158">
        <f>JF71+JF72</f>
        <v>0</v>
      </c>
      <c r="JG70" s="158">
        <f>JG71+JG72</f>
        <v>0</v>
      </c>
      <c r="JH70" s="158">
        <f>JH71+JH72</f>
        <v>0</v>
      </c>
      <c r="JI70" s="158"/>
      <c r="JJ70" s="158">
        <f>JJ71+JJ72</f>
        <v>0</v>
      </c>
      <c r="JK70" s="158">
        <f>JK71+JK72</f>
        <v>0</v>
      </c>
      <c r="JL70" s="158"/>
      <c r="JM70" s="158">
        <f>JM71+JM72</f>
        <v>0</v>
      </c>
      <c r="JN70" s="158">
        <f>JN71+JN72</f>
        <v>0</v>
      </c>
      <c r="JO70" s="158"/>
      <c r="JP70" s="158">
        <f>JP71+JP72</f>
        <v>0</v>
      </c>
      <c r="JQ70" s="158">
        <f>JQ71+JQ72</f>
        <v>0</v>
      </c>
      <c r="JR70" s="158"/>
      <c r="JS70" s="158">
        <f>JS71+JS72</f>
        <v>656.76124000000004</v>
      </c>
      <c r="JT70" s="158">
        <f>JT71+JT72</f>
        <v>656.76124000000004</v>
      </c>
      <c r="JU70" s="158">
        <f>JT70/JS70*100</f>
        <v>100</v>
      </c>
      <c r="JV70" s="158">
        <f>JV71+JV72</f>
        <v>1712.56368</v>
      </c>
      <c r="JW70" s="158">
        <f>JW71+JW72</f>
        <v>1712.56368</v>
      </c>
      <c r="JX70" s="158">
        <f>JW70/JV70*100</f>
        <v>100</v>
      </c>
      <c r="JY70" s="158">
        <f>JY71+JY72</f>
        <v>0</v>
      </c>
      <c r="JZ70" s="158">
        <f>JZ71+JZ72</f>
        <v>0</v>
      </c>
      <c r="KA70" s="158" t="e">
        <f>JZ70/JY70*100</f>
        <v>#DIV/0!</v>
      </c>
      <c r="KB70" s="158">
        <f>KB71+KB72</f>
        <v>0</v>
      </c>
      <c r="KC70" s="158">
        <f>KC71+KC72</f>
        <v>0</v>
      </c>
      <c r="KD70" s="158" t="e">
        <f>KC70/KB70*100</f>
        <v>#DIV/0!</v>
      </c>
      <c r="KE70" s="158">
        <f>KE71+KE72</f>
        <v>8139.5488500000001</v>
      </c>
      <c r="KF70" s="158">
        <f>KF71+KF72</f>
        <v>8139.5488500000001</v>
      </c>
      <c r="KG70" s="158">
        <f>KF70/KE70*100</f>
        <v>100</v>
      </c>
      <c r="KH70" s="158">
        <f>KH71+KH72</f>
        <v>0</v>
      </c>
      <c r="KI70" s="158">
        <f>KI71+KI72</f>
        <v>0</v>
      </c>
      <c r="KJ70" s="158" t="e">
        <f>KI70/KH70*100</f>
        <v>#DIV/0!</v>
      </c>
      <c r="KK70" s="158">
        <f>KK71+KK72</f>
        <v>0</v>
      </c>
      <c r="KL70" s="158">
        <f>KL71+KL72</f>
        <v>0</v>
      </c>
      <c r="KM70" s="158" t="e">
        <f>KL70/KK70*100</f>
        <v>#DIV/0!</v>
      </c>
      <c r="KN70" s="158">
        <f>KN71+KN72</f>
        <v>0</v>
      </c>
      <c r="KO70" s="158">
        <f>KO71+KO72</f>
        <v>0</v>
      </c>
      <c r="KP70" s="158" t="e">
        <f>KO70/KN70*100</f>
        <v>#DIV/0!</v>
      </c>
      <c r="KQ70" s="158">
        <f>KQ71+KQ72</f>
        <v>0</v>
      </c>
      <c r="KR70" s="158">
        <f>KR71+KR72</f>
        <v>0</v>
      </c>
      <c r="KS70" s="158" t="e">
        <f>KR70/KQ70*100</f>
        <v>#DIV/0!</v>
      </c>
      <c r="KT70" s="158">
        <f>KT71+KT72</f>
        <v>9935.6577799999995</v>
      </c>
      <c r="KU70" s="158">
        <f>KU71+KU72</f>
        <v>9935.6577799999995</v>
      </c>
      <c r="KV70" s="158">
        <f>KU70/KT70*100</f>
        <v>100</v>
      </c>
      <c r="KW70" s="158">
        <f>KW71+KW72</f>
        <v>1829.0358999999999</v>
      </c>
      <c r="KX70" s="158">
        <f>KX71+KX72</f>
        <v>1829.0358999999999</v>
      </c>
      <c r="KY70" s="158">
        <f>KX70/KW70*100</f>
        <v>100</v>
      </c>
      <c r="KZ70" s="158">
        <f>KZ71+KZ72</f>
        <v>0</v>
      </c>
      <c r="LA70" s="158">
        <f>LA71+LA72</f>
        <v>0</v>
      </c>
      <c r="LB70" s="158" t="e">
        <f>LA70/KZ70*100</f>
        <v>#DIV/0!</v>
      </c>
      <c r="LC70" s="158">
        <f>LC71+LC72</f>
        <v>0</v>
      </c>
      <c r="LD70" s="158">
        <f>LD71+LD72</f>
        <v>0</v>
      </c>
      <c r="LE70" s="158" t="e">
        <f>LD70/LC70*100</f>
        <v>#DIV/0!</v>
      </c>
      <c r="LF70" s="158">
        <f>LF71+LF72</f>
        <v>0</v>
      </c>
      <c r="LG70" s="158">
        <f>LG71+LG72</f>
        <v>0</v>
      </c>
      <c r="LH70" s="158" t="e">
        <f>LG70/LF70*100</f>
        <v>#DIV/0!</v>
      </c>
      <c r="LI70" s="158">
        <f>LI71+LI72</f>
        <v>0</v>
      </c>
      <c r="LJ70" s="158">
        <f>LJ71+LJ72</f>
        <v>0</v>
      </c>
      <c r="LK70" s="158" t="e">
        <f>LJ70/LI70*100</f>
        <v>#DIV/0!</v>
      </c>
      <c r="LL70" s="158">
        <f>LL71+LL72</f>
        <v>0</v>
      </c>
      <c r="LM70" s="158">
        <f>LM71+LM72</f>
        <v>0</v>
      </c>
      <c r="LN70" s="158" t="e">
        <f>LM70/LL70*100</f>
        <v>#DIV/0!</v>
      </c>
      <c r="LO70" s="158">
        <f>LO71+LO72</f>
        <v>914.76</v>
      </c>
      <c r="LP70" s="158">
        <f>LP71+LP72</f>
        <v>914.76</v>
      </c>
      <c r="LQ70" s="158">
        <f>LQ71+LQ72</f>
        <v>914.76</v>
      </c>
      <c r="LR70" s="158"/>
      <c r="LS70" s="158">
        <f>LS71+LS72</f>
        <v>905.61239999999998</v>
      </c>
      <c r="LT70" s="158">
        <f>LT71+LT72</f>
        <v>905.61239999999998</v>
      </c>
      <c r="LU70" s="158"/>
      <c r="LV70" s="158">
        <f>LV71+LV72</f>
        <v>9.1476000000000006</v>
      </c>
      <c r="LW70" s="158">
        <f>LW71+LW72</f>
        <v>9.1476000000000006</v>
      </c>
      <c r="LX70" s="158"/>
      <c r="LY70" s="158">
        <f>LY71+LY72</f>
        <v>0</v>
      </c>
      <c r="LZ70" s="158">
        <f>LZ71+LZ72</f>
        <v>0</v>
      </c>
      <c r="MA70" s="158" t="e">
        <f>LZ70/LY70*100</f>
        <v>#DIV/0!</v>
      </c>
      <c r="MB70" s="158">
        <f>MB71+MB72</f>
        <v>0</v>
      </c>
      <c r="MC70" s="158">
        <f>MC71+MC72</f>
        <v>0</v>
      </c>
      <c r="MD70" s="158" t="e">
        <f>MC70/MB70*100</f>
        <v>#DIV/0!</v>
      </c>
      <c r="ME70" s="44">
        <f>ME71+ME72</f>
        <v>0</v>
      </c>
      <c r="MF70" s="44">
        <f>MF71+MF72</f>
        <v>0</v>
      </c>
      <c r="MG70" s="74" t="e">
        <f>MF70/ME70*100</f>
        <v>#DIV/0!</v>
      </c>
      <c r="MH70" s="118"/>
      <c r="MI70" s="118"/>
      <c r="MK70" s="44"/>
      <c r="ML70" s="44"/>
      <c r="MM70" s="74"/>
      <c r="MN70" s="119"/>
      <c r="MO70" s="92"/>
      <c r="MP70" s="45"/>
      <c r="MQ70" s="92"/>
      <c r="MR70" s="120"/>
      <c r="MS70" s="47"/>
      <c r="MT70" s="46"/>
      <c r="MU70" s="47"/>
    </row>
    <row r="71" spans="1:360" ht="18">
      <c r="A71" s="36" t="s">
        <v>151</v>
      </c>
      <c r="B71" s="110">
        <f>I71+S71+V71+Y71+AI71+AS71+BC71+BM71+BW71+CF71+CO71+CY71+DI71+DS71+EC71+EP71+F71+EZ71+FJ71+FT71+GD71+GN71+GX71+HH71+HR71+IB71+IL71+IV71+JF71+JP71+EM71+JS71+JV71+JY71+KB71+KE71+KH71+KK71+KN71+KQ71+KT71+KW71+KZ71+LC71+LF71+LI71+LL71+LO71+LY71+MB71+ME71</f>
        <v>176307.68369000003</v>
      </c>
      <c r="C71" s="110">
        <f>K71+T71+W71+AA71+AK71+AU71+BE71+BO71+BX71+CG71+CQ71+DA71+DK71+DU71+EE71+ER71+G71+FB71+FL71+FV71+GF71+GP71+GZ71+HJ71+HT71+ID71+IN71+IX71+JH71+JQ71+EN71+JT71+JW71+JZ71+KC71+KF71+KI71+KL71+KO71+KR71+KU71+KX71+LA71+LD71+LG71+LJ71+LM71+LQ71+LZ71+MC71+MF71</f>
        <v>173269.23969000002</v>
      </c>
      <c r="D71" s="110">
        <f t="shared" si="631"/>
        <v>98.27662417405331</v>
      </c>
      <c r="E71" s="110">
        <f t="shared" si="2"/>
        <v>-1.8189894035458565E-12</v>
      </c>
      <c r="F71" s="110">
        <v>9122.4</v>
      </c>
      <c r="G71" s="110">
        <v>9122.4</v>
      </c>
      <c r="H71" s="110">
        <f>G71/F71*100</f>
        <v>100</v>
      </c>
      <c r="I71" s="110">
        <v>950.26404000000002</v>
      </c>
      <c r="J71" s="110">
        <f>M71+P71</f>
        <v>950.26404000000002</v>
      </c>
      <c r="K71" s="110">
        <f>N71+Q71</f>
        <v>950.26404000000002</v>
      </c>
      <c r="L71" s="110">
        <f>K71/J71*100</f>
        <v>100</v>
      </c>
      <c r="M71" s="110">
        <v>940.76139999999998</v>
      </c>
      <c r="N71" s="110">
        <v>940.76139999999998</v>
      </c>
      <c r="O71" s="110">
        <f>N71/M71*100</f>
        <v>100</v>
      </c>
      <c r="P71" s="110">
        <v>9.5026399999999995</v>
      </c>
      <c r="Q71" s="110">
        <v>9.5026399999999995</v>
      </c>
      <c r="R71" s="110">
        <f>Q71/P71*100</f>
        <v>100</v>
      </c>
      <c r="S71" s="110">
        <v>524.4</v>
      </c>
      <c r="T71" s="110">
        <v>524.4</v>
      </c>
      <c r="U71" s="110">
        <f>T71/S71*100</f>
        <v>100</v>
      </c>
      <c r="V71" s="110"/>
      <c r="W71" s="110"/>
      <c r="X71" s="110" t="e">
        <f>W71/V71*100</f>
        <v>#DIV/0!</v>
      </c>
      <c r="Y71" s="110">
        <v>3078.4225499999998</v>
      </c>
      <c r="Z71" s="110">
        <f>AC71+AF71</f>
        <v>3078.4225500000002</v>
      </c>
      <c r="AA71" s="110">
        <f>AD71+AG71</f>
        <v>3078.4225500000002</v>
      </c>
      <c r="AB71" s="110">
        <f>AA71/Z71*100</f>
        <v>100</v>
      </c>
      <c r="AC71" s="110">
        <v>1941.7192600000001</v>
      </c>
      <c r="AD71" s="110">
        <v>1941.7192600000001</v>
      </c>
      <c r="AE71" s="110">
        <f>AD71/AC71*100</f>
        <v>100</v>
      </c>
      <c r="AF71" s="110">
        <v>1136.7032899999999</v>
      </c>
      <c r="AG71" s="110">
        <v>1136.7032899999999</v>
      </c>
      <c r="AH71" s="110">
        <f>AG71/AF71*100</f>
        <v>100</v>
      </c>
      <c r="AI71" s="110"/>
      <c r="AJ71" s="110">
        <f>AM71+AP71</f>
        <v>0</v>
      </c>
      <c r="AK71" s="110">
        <f>AN71+AQ71</f>
        <v>0</v>
      </c>
      <c r="AL71" s="110"/>
      <c r="AM71" s="110"/>
      <c r="AN71" s="110"/>
      <c r="AO71" s="110"/>
      <c r="AP71" s="110"/>
      <c r="AQ71" s="110"/>
      <c r="AR71" s="110"/>
      <c r="AS71" s="110">
        <v>4390.2526699999999</v>
      </c>
      <c r="AT71" s="110">
        <f>AW71+AZ71</f>
        <v>4390.2526699999999</v>
      </c>
      <c r="AU71" s="110">
        <f>AX71+BA71</f>
        <v>4390.2526699999999</v>
      </c>
      <c r="AV71" s="110"/>
      <c r="AW71" s="110">
        <v>4302.4476199999999</v>
      </c>
      <c r="AX71" s="110">
        <v>4302.4476199999999</v>
      </c>
      <c r="AY71" s="110">
        <f>AX71/AW71*100</f>
        <v>100</v>
      </c>
      <c r="AZ71" s="110">
        <v>87.805049999999994</v>
      </c>
      <c r="BA71" s="110">
        <v>87.805049999999994</v>
      </c>
      <c r="BB71" s="110">
        <f>BA71/AZ71*100</f>
        <v>100</v>
      </c>
      <c r="BC71" s="110"/>
      <c r="BD71" s="110">
        <f>BG71+BJ71</f>
        <v>0</v>
      </c>
      <c r="BE71" s="110">
        <f>BH71+BK71</f>
        <v>0</v>
      </c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>
        <f>BZ71+CC71</f>
        <v>0</v>
      </c>
      <c r="BX71" s="110">
        <f>CA71+CD71</f>
        <v>0</v>
      </c>
      <c r="BY71" s="110"/>
      <c r="BZ71" s="110"/>
      <c r="CA71" s="110"/>
      <c r="CB71" s="110"/>
      <c r="CC71" s="110"/>
      <c r="CD71" s="110"/>
      <c r="CE71" s="110"/>
      <c r="CF71" s="110">
        <f>CI71+CL71</f>
        <v>100090.8334</v>
      </c>
      <c r="CG71" s="110">
        <f>CJ71+CM71</f>
        <v>97052.3894</v>
      </c>
      <c r="CH71" s="110">
        <f>CG71/CF71*100</f>
        <v>96.964313417336385</v>
      </c>
      <c r="CI71" s="110">
        <v>79180.184110000002</v>
      </c>
      <c r="CJ71" s="110">
        <v>76202.509059999997</v>
      </c>
      <c r="CK71" s="110">
        <f>CJ71/CI71*100</f>
        <v>96.239368367894542</v>
      </c>
      <c r="CL71" s="110">
        <v>20910.649290000001</v>
      </c>
      <c r="CM71" s="110">
        <v>20849.88034</v>
      </c>
      <c r="CN71" s="110">
        <f>CM71/CL71*100</f>
        <v>99.70938755101659</v>
      </c>
      <c r="CO71" s="110"/>
      <c r="CP71" s="110">
        <f>CS71+CV71</f>
        <v>0</v>
      </c>
      <c r="CQ71" s="110">
        <f>CT71+CW71</f>
        <v>0</v>
      </c>
      <c r="CR71" s="110"/>
      <c r="CS71" s="110"/>
      <c r="CT71" s="110"/>
      <c r="CU71" s="110"/>
      <c r="CV71" s="110"/>
      <c r="CW71" s="110"/>
      <c r="CX71" s="110"/>
      <c r="CY71" s="110"/>
      <c r="CZ71" s="110">
        <f>DC71+DF71</f>
        <v>0</v>
      </c>
      <c r="DA71" s="110">
        <f>DD71+DG71</f>
        <v>0</v>
      </c>
      <c r="DB71" s="110"/>
      <c r="DC71" s="110"/>
      <c r="DD71" s="110"/>
      <c r="DE71" s="110"/>
      <c r="DF71" s="110"/>
      <c r="DG71" s="110"/>
      <c r="DH71" s="110"/>
      <c r="DI71" s="110"/>
      <c r="DJ71" s="110">
        <f>DM71+DP71</f>
        <v>0</v>
      </c>
      <c r="DK71" s="110">
        <f>DN71+DQ71</f>
        <v>0</v>
      </c>
      <c r="DL71" s="110"/>
      <c r="DM71" s="110"/>
      <c r="DN71" s="110"/>
      <c r="DO71" s="110"/>
      <c r="DP71" s="110"/>
      <c r="DQ71" s="110"/>
      <c r="DR71" s="110"/>
      <c r="DS71" s="110">
        <v>23469.591840000001</v>
      </c>
      <c r="DT71" s="110">
        <f>DW71+DZ71</f>
        <v>23469.591840000001</v>
      </c>
      <c r="DU71" s="110">
        <f>DX71+EA71</f>
        <v>23469.591840000001</v>
      </c>
      <c r="DV71" s="110"/>
      <c r="DW71" s="110">
        <v>23000.2</v>
      </c>
      <c r="DX71" s="110">
        <v>23000.2</v>
      </c>
      <c r="DY71" s="110">
        <f>DX71/DW71*100</f>
        <v>100</v>
      </c>
      <c r="DZ71" s="110">
        <v>469.39184</v>
      </c>
      <c r="EA71" s="110">
        <v>469.39184</v>
      </c>
      <c r="EB71" s="110">
        <f>EA71/DZ71*100</f>
        <v>100</v>
      </c>
      <c r="EC71" s="110"/>
      <c r="ED71" s="110">
        <f>EG71+EJ71</f>
        <v>0</v>
      </c>
      <c r="EE71" s="110">
        <f>EH71+EK71</f>
        <v>0</v>
      </c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>
        <v>980</v>
      </c>
      <c r="EQ71" s="110">
        <f>ET71</f>
        <v>980</v>
      </c>
      <c r="ER71" s="110">
        <f>EU71</f>
        <v>980</v>
      </c>
      <c r="ES71" s="155"/>
      <c r="ET71" s="110">
        <v>980</v>
      </c>
      <c r="EU71" s="110">
        <v>980</v>
      </c>
      <c r="EV71" s="110"/>
      <c r="EW71" s="110"/>
      <c r="EX71" s="110"/>
      <c r="EY71" s="110"/>
      <c r="EZ71" s="110"/>
      <c r="FA71" s="110">
        <f>FD71+FG71</f>
        <v>0</v>
      </c>
      <c r="FB71" s="110">
        <f>FE71+FH71</f>
        <v>0</v>
      </c>
      <c r="FC71" s="110"/>
      <c r="FD71" s="110"/>
      <c r="FE71" s="110"/>
      <c r="FF71" s="110"/>
      <c r="FG71" s="110"/>
      <c r="FH71" s="110"/>
      <c r="FI71" s="110"/>
      <c r="FJ71" s="156">
        <f>153.06123+87.13017</f>
        <v>240.19139999999999</v>
      </c>
      <c r="FK71" s="110">
        <f>FN71+FQ71</f>
        <v>240.19139999999999</v>
      </c>
      <c r="FL71" s="110">
        <f>FO71+FR71</f>
        <v>240.19139999999999</v>
      </c>
      <c r="FM71" s="110">
        <f>SUM(FL71/FK71*100)</f>
        <v>100</v>
      </c>
      <c r="FN71" s="110">
        <v>236.25887</v>
      </c>
      <c r="FO71" s="110">
        <v>236.25887</v>
      </c>
      <c r="FP71" s="110">
        <f>SUM(FO71/FN71*100)</f>
        <v>100</v>
      </c>
      <c r="FQ71" s="110">
        <v>3.9325299999999999</v>
      </c>
      <c r="FR71" s="110">
        <v>3.9325299999999999</v>
      </c>
      <c r="FS71" s="110">
        <f>SUM(FR71/FQ71*100)</f>
        <v>100</v>
      </c>
      <c r="FT71" s="110"/>
      <c r="FU71" s="110">
        <f>FX71+GA71</f>
        <v>0</v>
      </c>
      <c r="FV71" s="110">
        <f>FY71+GB71</f>
        <v>0</v>
      </c>
      <c r="FW71" s="110"/>
      <c r="FX71" s="110"/>
      <c r="FY71" s="110"/>
      <c r="FZ71" s="110" t="e">
        <f>SUM(FY71/FX71*100)</f>
        <v>#DIV/0!</v>
      </c>
      <c r="GA71" s="110"/>
      <c r="GB71" s="110"/>
      <c r="GC71" s="110" t="e">
        <f>SUM(GB71/GA71*100)</f>
        <v>#DIV/0!</v>
      </c>
      <c r="GD71" s="110"/>
      <c r="GE71" s="110">
        <f>GH71+GK71</f>
        <v>0</v>
      </c>
      <c r="GF71" s="110">
        <f>GI71+GL71</f>
        <v>0</v>
      </c>
      <c r="GG71" s="110"/>
      <c r="GH71" s="110"/>
      <c r="GI71" s="110"/>
      <c r="GJ71" s="110" t="e">
        <f>SUM(GI71/GH71*100)</f>
        <v>#DIV/0!</v>
      </c>
      <c r="GK71" s="110"/>
      <c r="GL71" s="110"/>
      <c r="GM71" s="110" t="e">
        <f>SUM(GL71/GK71*100)</f>
        <v>#DIV/0!</v>
      </c>
      <c r="GN71" s="110">
        <v>8659.7199700000001</v>
      </c>
      <c r="GO71" s="110">
        <f>GR71+GU71</f>
        <v>8659.7199700000001</v>
      </c>
      <c r="GP71" s="110">
        <f>GS71+GV71</f>
        <v>8659.7199700000001</v>
      </c>
      <c r="GQ71" s="110">
        <f>GP71/GN71*100</f>
        <v>100</v>
      </c>
      <c r="GR71" s="110">
        <v>8573.1227699999999</v>
      </c>
      <c r="GS71" s="110">
        <v>8573.1227699999999</v>
      </c>
      <c r="GT71" s="110">
        <f>SUM(GS71/GR71*100)</f>
        <v>100</v>
      </c>
      <c r="GU71" s="110">
        <v>86.597200000000001</v>
      </c>
      <c r="GV71" s="110">
        <v>86.597200000000001</v>
      </c>
      <c r="GW71" s="110">
        <f>SUM(GV71/GU71*100)</f>
        <v>100</v>
      </c>
      <c r="GX71" s="110"/>
      <c r="GY71" s="110">
        <f>HB71+HE71</f>
        <v>0</v>
      </c>
      <c r="GZ71" s="110">
        <f>HC71+HF71</f>
        <v>0</v>
      </c>
      <c r="HA71" s="110"/>
      <c r="HB71" s="110"/>
      <c r="HC71" s="110"/>
      <c r="HD71" s="110" t="e">
        <f>SUM(HC71/HB71*100)</f>
        <v>#DIV/0!</v>
      </c>
      <c r="HE71" s="110"/>
      <c r="HF71" s="110"/>
      <c r="HG71" s="110" t="e">
        <f>SUM(HF71/HE71*100)</f>
        <v>#DIV/0!</v>
      </c>
      <c r="HH71" s="110"/>
      <c r="HI71" s="110">
        <f>HL71+HO71</f>
        <v>0</v>
      </c>
      <c r="HJ71" s="110">
        <f>HM71+HP71</f>
        <v>0</v>
      </c>
      <c r="HK71" s="110"/>
      <c r="HL71" s="110"/>
      <c r="HM71" s="110"/>
      <c r="HN71" s="110" t="e">
        <f>SUM(HM71/HL71*100)</f>
        <v>#DIV/0!</v>
      </c>
      <c r="HO71" s="110"/>
      <c r="HP71" s="110"/>
      <c r="HQ71" s="110" t="e">
        <f>SUM(HP71/HO71*100)</f>
        <v>#DIV/0!</v>
      </c>
      <c r="HR71" s="110"/>
      <c r="HS71" s="110">
        <f>HV71+HY71</f>
        <v>0</v>
      </c>
      <c r="HT71" s="110">
        <f>HW71+HZ71</f>
        <v>0</v>
      </c>
      <c r="HU71" s="110"/>
      <c r="HV71" s="110"/>
      <c r="HW71" s="110"/>
      <c r="HX71" s="110" t="e">
        <f>SUM(HW71/HV71*100)</f>
        <v>#DIV/0!</v>
      </c>
      <c r="HY71" s="110"/>
      <c r="HZ71" s="110"/>
      <c r="IA71" s="110" t="e">
        <f>SUM(HZ71/HY71*100)</f>
        <v>#DIV/0!</v>
      </c>
      <c r="IB71" s="110"/>
      <c r="IC71" s="110">
        <f>IF71+II71</f>
        <v>0</v>
      </c>
      <c r="ID71" s="110">
        <f>IG71+IJ71</f>
        <v>0</v>
      </c>
      <c r="IE71" s="110"/>
      <c r="IF71" s="110"/>
      <c r="IG71" s="110"/>
      <c r="IH71" s="110" t="e">
        <f>SUM(IG71/IF71*100)</f>
        <v>#DIV/0!</v>
      </c>
      <c r="II71" s="110"/>
      <c r="IJ71" s="110"/>
      <c r="IK71" s="110" t="e">
        <f>SUM(IJ71/II71*100)</f>
        <v>#DIV/0!</v>
      </c>
      <c r="IL71" s="110">
        <v>332.65305999999998</v>
      </c>
      <c r="IM71" s="110">
        <f>IP71+IS71</f>
        <v>332.65305999999998</v>
      </c>
      <c r="IN71" s="110">
        <f>IQ71+IT71</f>
        <v>332.65305999999998</v>
      </c>
      <c r="IO71" s="110">
        <f>IN71/IM71*100</f>
        <v>100</v>
      </c>
      <c r="IP71" s="110">
        <v>326</v>
      </c>
      <c r="IQ71" s="110">
        <v>326</v>
      </c>
      <c r="IR71" s="110">
        <f>SUM(IQ71/IP71*100)</f>
        <v>100</v>
      </c>
      <c r="IS71" s="110">
        <v>6.65306</v>
      </c>
      <c r="IT71" s="110">
        <v>6.65306</v>
      </c>
      <c r="IU71" s="110">
        <f>SUM(IT71/IS71*100)</f>
        <v>100</v>
      </c>
      <c r="IV71" s="110">
        <v>6393.7481299999999</v>
      </c>
      <c r="IW71" s="110">
        <f>IZ71+JC71</f>
        <v>6393.7481299999999</v>
      </c>
      <c r="IX71" s="110">
        <f>JA71+JD71</f>
        <v>6393.7481299999999</v>
      </c>
      <c r="IY71" s="110">
        <f>IX71/IW71*100</f>
        <v>100</v>
      </c>
      <c r="IZ71" s="110">
        <v>6265.8731699999998</v>
      </c>
      <c r="JA71" s="110">
        <v>6265.8731699999998</v>
      </c>
      <c r="JB71" s="110">
        <f>SUM(JA71/IZ71*100)</f>
        <v>100</v>
      </c>
      <c r="JC71" s="110">
        <v>127.87496</v>
      </c>
      <c r="JD71" s="110">
        <v>127.87496</v>
      </c>
      <c r="JE71" s="110">
        <f>SUM(JD71/JC71*100)</f>
        <v>100</v>
      </c>
      <c r="JF71" s="110"/>
      <c r="JG71" s="110">
        <f>JJ71+JM71</f>
        <v>0</v>
      </c>
      <c r="JH71" s="110">
        <f>JK71+JN71</f>
        <v>0</v>
      </c>
      <c r="JI71" s="110"/>
      <c r="JJ71" s="110"/>
      <c r="JK71" s="110"/>
      <c r="JL71" s="110"/>
      <c r="JM71" s="110"/>
      <c r="JN71" s="110"/>
      <c r="JO71" s="110"/>
      <c r="JP71" s="110"/>
      <c r="JQ71" s="110"/>
      <c r="JR71" s="110"/>
      <c r="JS71" s="110"/>
      <c r="JT71" s="110"/>
      <c r="JU71" s="110"/>
      <c r="JV71" s="110"/>
      <c r="JW71" s="110"/>
      <c r="JX71" s="110"/>
      <c r="JY71" s="110"/>
      <c r="JZ71" s="110"/>
      <c r="KA71" s="110"/>
      <c r="KB71" s="110"/>
      <c r="KC71" s="110"/>
      <c r="KD71" s="110"/>
      <c r="KE71" s="110">
        <v>8139.5488500000001</v>
      </c>
      <c r="KF71" s="110">
        <v>8139.5488500000001</v>
      </c>
      <c r="KG71" s="110"/>
      <c r="KH71" s="110"/>
      <c r="KI71" s="110"/>
      <c r="KJ71" s="110"/>
      <c r="KK71" s="110"/>
      <c r="KL71" s="110"/>
      <c r="KM71" s="110"/>
      <c r="KN71" s="110"/>
      <c r="KO71" s="110"/>
      <c r="KP71" s="110"/>
      <c r="KQ71" s="110"/>
      <c r="KR71" s="110"/>
      <c r="KS71" s="110"/>
      <c r="KT71" s="110">
        <v>9935.6577799999995</v>
      </c>
      <c r="KU71" s="110">
        <v>9935.6577799999995</v>
      </c>
      <c r="KV71" s="110"/>
      <c r="KW71" s="110"/>
      <c r="KX71" s="110"/>
      <c r="KY71" s="110"/>
      <c r="KZ71" s="110"/>
      <c r="LA71" s="110"/>
      <c r="LB71" s="110"/>
      <c r="LC71" s="110"/>
      <c r="LD71" s="110"/>
      <c r="LE71" s="110"/>
      <c r="LF71" s="110"/>
      <c r="LG71" s="110"/>
      <c r="LH71" s="110"/>
      <c r="LI71" s="110"/>
      <c r="LJ71" s="110"/>
      <c r="LK71" s="110"/>
      <c r="LL71" s="110"/>
      <c r="LM71" s="110"/>
      <c r="LN71" s="110"/>
      <c r="LO71" s="110"/>
      <c r="LP71" s="110">
        <f>LS71+LV71</f>
        <v>0</v>
      </c>
      <c r="LQ71" s="110">
        <f>LT71+LW71</f>
        <v>0</v>
      </c>
      <c r="LR71" s="110"/>
      <c r="LS71" s="110"/>
      <c r="LT71" s="110"/>
      <c r="LU71" s="110"/>
      <c r="LV71" s="110"/>
      <c r="LW71" s="110"/>
      <c r="LX71" s="110"/>
      <c r="LY71" s="110"/>
      <c r="LZ71" s="110"/>
      <c r="MA71" s="110"/>
      <c r="MB71" s="110"/>
      <c r="MC71" s="110"/>
      <c r="MD71" s="110"/>
      <c r="ME71" s="4"/>
      <c r="MF71" s="4"/>
      <c r="MG71" s="5"/>
      <c r="MH71" s="37"/>
      <c r="MI71" s="37"/>
      <c r="MJ71" s="38"/>
      <c r="MK71" s="4"/>
      <c r="ML71" s="4"/>
      <c r="MM71" s="5"/>
      <c r="MN71" s="39"/>
      <c r="MO71" s="40"/>
      <c r="MP71" s="41"/>
      <c r="MR71" s="116"/>
    </row>
    <row r="72" spans="1:360" s="83" customFormat="1">
      <c r="A72" s="78" t="s">
        <v>159</v>
      </c>
      <c r="B72" s="159">
        <f>SUM(B73:B78)</f>
        <v>47240.236970000005</v>
      </c>
      <c r="C72" s="159">
        <f>SUM(C73:C78)</f>
        <v>41100.539719999993</v>
      </c>
      <c r="D72" s="159">
        <f t="shared" si="631"/>
        <v>87.003246292140673</v>
      </c>
      <c r="E72" s="159">
        <f t="shared" si="2"/>
        <v>-3.865352482534945E-12</v>
      </c>
      <c r="F72" s="159">
        <f>SUM(F73:F78)</f>
        <v>0</v>
      </c>
      <c r="G72" s="159">
        <f>SUM(G73:G78)</f>
        <v>0</v>
      </c>
      <c r="H72" s="159"/>
      <c r="I72" s="159">
        <f>SUM(I73:I78)</f>
        <v>0</v>
      </c>
      <c r="J72" s="159">
        <f>SUM(J73:J78)</f>
        <v>0</v>
      </c>
      <c r="K72" s="159">
        <f>SUM(K73:K78)</f>
        <v>0</v>
      </c>
      <c r="L72" s="159"/>
      <c r="M72" s="159">
        <f>SUM(M73:M78)</f>
        <v>0</v>
      </c>
      <c r="N72" s="159">
        <f>SUM(N73:N78)</f>
        <v>0</v>
      </c>
      <c r="O72" s="159"/>
      <c r="P72" s="159">
        <f>SUM(P73:P78)</f>
        <v>0</v>
      </c>
      <c r="Q72" s="159">
        <f>SUM(Q73:Q78)</f>
        <v>0</v>
      </c>
      <c r="R72" s="159"/>
      <c r="S72" s="159">
        <f>SUM(S73:S78)</f>
        <v>0</v>
      </c>
      <c r="T72" s="159">
        <f>SUM(T73:T78)</f>
        <v>0</v>
      </c>
      <c r="U72" s="159"/>
      <c r="V72" s="159">
        <f>SUM(V73:V78)</f>
        <v>0</v>
      </c>
      <c r="W72" s="159">
        <f>SUM(W73:W78)</f>
        <v>0</v>
      </c>
      <c r="X72" s="159"/>
      <c r="Y72" s="159">
        <f>SUM(Y73:Y78)</f>
        <v>0</v>
      </c>
      <c r="Z72" s="159">
        <f>SUM(Z73:Z78)</f>
        <v>0</v>
      </c>
      <c r="AA72" s="159">
        <f>SUM(AA73:AA78)</f>
        <v>0</v>
      </c>
      <c r="AB72" s="159"/>
      <c r="AC72" s="159">
        <f>SUM(AC73:AC78)</f>
        <v>0</v>
      </c>
      <c r="AD72" s="159">
        <f>SUM(AD73:AD78)</f>
        <v>0</v>
      </c>
      <c r="AE72" s="159"/>
      <c r="AF72" s="159">
        <f>SUM(AF73:AF78)</f>
        <v>0</v>
      </c>
      <c r="AG72" s="159">
        <f>SUM(AG73:AG78)</f>
        <v>0</v>
      </c>
      <c r="AH72" s="159"/>
      <c r="AI72" s="159">
        <f>SUM(AI73:AI78)</f>
        <v>0</v>
      </c>
      <c r="AJ72" s="159">
        <f>SUM(AJ73:AJ78)</f>
        <v>0</v>
      </c>
      <c r="AK72" s="159">
        <f>SUM(AK73:AK78)</f>
        <v>0</v>
      </c>
      <c r="AL72" s="159"/>
      <c r="AM72" s="159">
        <f>SUM(AM73:AM78)</f>
        <v>0</v>
      </c>
      <c r="AN72" s="159">
        <f>SUM(AN73:AN78)</f>
        <v>0</v>
      </c>
      <c r="AO72" s="159"/>
      <c r="AP72" s="159">
        <f>SUM(AP73:AP78)</f>
        <v>0</v>
      </c>
      <c r="AQ72" s="159">
        <f>SUM(AQ73:AQ78)</f>
        <v>0</v>
      </c>
      <c r="AR72" s="159"/>
      <c r="AS72" s="159">
        <f>SUM(AS73:AS78)</f>
        <v>0</v>
      </c>
      <c r="AT72" s="159">
        <f>SUM(AT73:AT78)</f>
        <v>0</v>
      </c>
      <c r="AU72" s="159">
        <f>SUM(AU73:AU78)</f>
        <v>0</v>
      </c>
      <c r="AV72" s="159"/>
      <c r="AW72" s="159">
        <f>SUM(AW73:AW78)</f>
        <v>0</v>
      </c>
      <c r="AX72" s="159">
        <f>SUM(AX73:AX78)</f>
        <v>0</v>
      </c>
      <c r="AY72" s="159"/>
      <c r="AZ72" s="159">
        <f>SUM(AZ73:AZ78)</f>
        <v>0</v>
      </c>
      <c r="BA72" s="159">
        <f>SUM(BA73:BA78)</f>
        <v>0</v>
      </c>
      <c r="BB72" s="159"/>
      <c r="BC72" s="159">
        <f>SUM(BC73:BC78)</f>
        <v>0</v>
      </c>
      <c r="BD72" s="159">
        <f>SUM(BD73:BD78)</f>
        <v>0</v>
      </c>
      <c r="BE72" s="159">
        <f>SUM(BE73:BE78)</f>
        <v>0</v>
      </c>
      <c r="BF72" s="159"/>
      <c r="BG72" s="159">
        <f>SUM(BG73:BG78)</f>
        <v>0</v>
      </c>
      <c r="BH72" s="159">
        <f>SUM(BH73:BH78)</f>
        <v>0</v>
      </c>
      <c r="BI72" s="159"/>
      <c r="BJ72" s="159">
        <f>SUM(BJ73:BJ78)</f>
        <v>0</v>
      </c>
      <c r="BK72" s="159">
        <f>SUM(BK73:BK78)</f>
        <v>0</v>
      </c>
      <c r="BL72" s="159"/>
      <c r="BM72" s="159">
        <f>SUM(BM73:BM78)</f>
        <v>3995.2821399999998</v>
      </c>
      <c r="BN72" s="159">
        <f>SUM(BN73:BN78)</f>
        <v>3995.2821399999998</v>
      </c>
      <c r="BO72" s="159">
        <f>SUM(BO73:BO78)</f>
        <v>3995.2821399999998</v>
      </c>
      <c r="BP72" s="159">
        <f>BO72/BN72*100</f>
        <v>100</v>
      </c>
      <c r="BQ72" s="159">
        <f>SUM(BQ73:BQ78)</f>
        <v>3915.3764900000001</v>
      </c>
      <c r="BR72" s="159">
        <f>SUM(BR73:BR78)</f>
        <v>3915.3764900000001</v>
      </c>
      <c r="BS72" s="159">
        <f>BR72/BQ72*100</f>
        <v>100</v>
      </c>
      <c r="BT72" s="159">
        <f>SUM(BT73:BT78)</f>
        <v>79.905650000000009</v>
      </c>
      <c r="BU72" s="159">
        <f>SUM(BU73:BU78)</f>
        <v>79.905650000000009</v>
      </c>
      <c r="BV72" s="159">
        <f>BU72/BT72*100</f>
        <v>100</v>
      </c>
      <c r="BW72" s="159">
        <f>SUM(BW73:BW78)</f>
        <v>2841.1131399999999</v>
      </c>
      <c r="BX72" s="159">
        <f>SUM(BX73:BX78)</f>
        <v>2841.1131399999999</v>
      </c>
      <c r="BY72" s="159">
        <f>BX72/BW72*100</f>
        <v>100</v>
      </c>
      <c r="BZ72" s="159">
        <f>SUM(BZ73:BZ78)</f>
        <v>2841.1131399999999</v>
      </c>
      <c r="CA72" s="159">
        <f>SUM(CA73:CA78)</f>
        <v>2841.1131399999999</v>
      </c>
      <c r="CB72" s="159">
        <f>CA72/BZ72*100</f>
        <v>100</v>
      </c>
      <c r="CC72" s="159">
        <f>SUM(CC73:CC78)</f>
        <v>0</v>
      </c>
      <c r="CD72" s="159">
        <f>SUM(CD73:CD78)</f>
        <v>0</v>
      </c>
      <c r="CE72" s="159"/>
      <c r="CF72" s="159">
        <f>SUM(CF73:CF78)</f>
        <v>0</v>
      </c>
      <c r="CG72" s="159">
        <f>SUM(CG73:CG78)</f>
        <v>0</v>
      </c>
      <c r="CH72" s="159"/>
      <c r="CI72" s="159">
        <f>SUM(CI73:CI78)</f>
        <v>0</v>
      </c>
      <c r="CJ72" s="159">
        <f>SUM(CJ73:CJ78)</f>
        <v>0</v>
      </c>
      <c r="CK72" s="159"/>
      <c r="CL72" s="159">
        <f>SUM(CL73:CL78)</f>
        <v>0</v>
      </c>
      <c r="CM72" s="159">
        <f>SUM(CM73:CM78)</f>
        <v>0</v>
      </c>
      <c r="CN72" s="159"/>
      <c r="CO72" s="159">
        <f>SUM(CO73:CO78)</f>
        <v>0</v>
      </c>
      <c r="CP72" s="159">
        <f>SUM(CP73:CP78)</f>
        <v>0</v>
      </c>
      <c r="CQ72" s="159">
        <f>SUM(CQ73:CQ78)</f>
        <v>0</v>
      </c>
      <c r="CR72" s="159"/>
      <c r="CS72" s="159">
        <f>SUM(CS73:CS78)</f>
        <v>0</v>
      </c>
      <c r="CT72" s="159">
        <f>SUM(CT73:CT78)</f>
        <v>0</v>
      </c>
      <c r="CU72" s="159"/>
      <c r="CV72" s="159">
        <f>SUM(CV73:CV78)</f>
        <v>0</v>
      </c>
      <c r="CW72" s="159">
        <f>SUM(CW73:CW78)</f>
        <v>0</v>
      </c>
      <c r="CX72" s="159"/>
      <c r="CY72" s="159">
        <f>SUM(CY73:CY78)</f>
        <v>0</v>
      </c>
      <c r="CZ72" s="159">
        <f>SUM(CZ73:CZ78)</f>
        <v>0</v>
      </c>
      <c r="DA72" s="159">
        <f>SUM(DA73:DA78)</f>
        <v>0</v>
      </c>
      <c r="DB72" s="159"/>
      <c r="DC72" s="159"/>
      <c r="DD72" s="159"/>
      <c r="DE72" s="159"/>
      <c r="DF72" s="159"/>
      <c r="DG72" s="159"/>
      <c r="DH72" s="159"/>
      <c r="DI72" s="159">
        <f>SUM(DI73:DI78)</f>
        <v>0</v>
      </c>
      <c r="DJ72" s="159">
        <f>SUM(DJ73:DJ78)</f>
        <v>0</v>
      </c>
      <c r="DK72" s="159">
        <f>SUM(DK73:DK78)</f>
        <v>0</v>
      </c>
      <c r="DL72" s="159"/>
      <c r="DM72" s="159">
        <f>SUM(DM73:DM78)</f>
        <v>0</v>
      </c>
      <c r="DN72" s="159">
        <f>SUM(DN73:DN78)</f>
        <v>0</v>
      </c>
      <c r="DO72" s="159"/>
      <c r="DP72" s="159">
        <f>SUM(DP73:DP78)</f>
        <v>0</v>
      </c>
      <c r="DQ72" s="159">
        <f>SUM(DQ73:DQ78)</f>
        <v>0</v>
      </c>
      <c r="DR72" s="159"/>
      <c r="DS72" s="159">
        <f>SUM(DS73:DS78)</f>
        <v>0</v>
      </c>
      <c r="DT72" s="159">
        <f>SUM(DT73:DT78)</f>
        <v>0</v>
      </c>
      <c r="DU72" s="159">
        <f>SUM(DU73:DU78)</f>
        <v>0</v>
      </c>
      <c r="DV72" s="159"/>
      <c r="DW72" s="159">
        <f>SUM(DW73:DW78)</f>
        <v>0</v>
      </c>
      <c r="DX72" s="159">
        <f>SUM(DX73:DX78)</f>
        <v>0</v>
      </c>
      <c r="DY72" s="159"/>
      <c r="DZ72" s="159">
        <f>SUM(DZ73:DZ78)</f>
        <v>0</v>
      </c>
      <c r="EA72" s="159">
        <f>SUM(EA73:EA78)</f>
        <v>0</v>
      </c>
      <c r="EB72" s="159"/>
      <c r="EC72" s="159">
        <f>SUM(EC73:EC78)</f>
        <v>0</v>
      </c>
      <c r="ED72" s="159">
        <f>SUM(ED73:ED78)</f>
        <v>0</v>
      </c>
      <c r="EE72" s="159">
        <f>SUM(EE73:EE78)</f>
        <v>0</v>
      </c>
      <c r="EF72" s="159"/>
      <c r="EG72" s="159">
        <f>SUM(EG73:EG78)</f>
        <v>0</v>
      </c>
      <c r="EH72" s="159">
        <f>SUM(EH73:EH78)</f>
        <v>0</v>
      </c>
      <c r="EI72" s="159"/>
      <c r="EJ72" s="159">
        <f>SUM(EJ73:EJ78)</f>
        <v>0</v>
      </c>
      <c r="EK72" s="159">
        <f>SUM(EK73:EK78)</f>
        <v>0</v>
      </c>
      <c r="EL72" s="159"/>
      <c r="EM72" s="159">
        <f>SUM(EM73:EM78)</f>
        <v>0</v>
      </c>
      <c r="EN72" s="159">
        <f>SUM(EN73:EN78)</f>
        <v>0</v>
      </c>
      <c r="EO72" s="159"/>
      <c r="EP72" s="159">
        <f>SUM(EP73:EP78)</f>
        <v>35290.720870000005</v>
      </c>
      <c r="EQ72" s="159">
        <f>SUM(EQ73:EQ78)</f>
        <v>35290.720870000005</v>
      </c>
      <c r="ER72" s="159">
        <f>SUM(ER73:ER78)</f>
        <v>29151.02362</v>
      </c>
      <c r="ES72" s="159">
        <f>ER72/EQ72*100</f>
        <v>82.60251675612767</v>
      </c>
      <c r="ET72" s="159">
        <f>SUM(ET73:ET78)</f>
        <v>35290.720870000005</v>
      </c>
      <c r="EU72" s="159">
        <f>SUM(EU73:EU78)</f>
        <v>29151.02362</v>
      </c>
      <c r="EV72" s="159">
        <f>EU72/ET72*100</f>
        <v>82.60251675612767</v>
      </c>
      <c r="EW72" s="159">
        <f>SUM(EW73:EW78)</f>
        <v>0</v>
      </c>
      <c r="EX72" s="159">
        <f>SUM(EX73:EX78)</f>
        <v>0</v>
      </c>
      <c r="EY72" s="159"/>
      <c r="EZ72" s="159">
        <f>SUM(EZ73:EZ78)</f>
        <v>0</v>
      </c>
      <c r="FA72" s="159">
        <f>SUM(FA73:FA78)</f>
        <v>0</v>
      </c>
      <c r="FB72" s="159">
        <f>SUM(FB73:FB78)</f>
        <v>0</v>
      </c>
      <c r="FC72" s="159"/>
      <c r="FD72" s="159">
        <f>SUM(FD73:FD78)</f>
        <v>0</v>
      </c>
      <c r="FE72" s="159">
        <f>SUM(FE73:FE78)</f>
        <v>0</v>
      </c>
      <c r="FF72" s="159"/>
      <c r="FG72" s="159">
        <f>SUM(FG73:FG78)</f>
        <v>0</v>
      </c>
      <c r="FH72" s="159">
        <f>SUM(FH73:FH78)</f>
        <v>0</v>
      </c>
      <c r="FI72" s="159"/>
      <c r="FJ72" s="159"/>
      <c r="FK72" s="159">
        <f>FK73+FK74</f>
        <v>0</v>
      </c>
      <c r="FL72" s="159">
        <f>FL73+FL74</f>
        <v>0</v>
      </c>
      <c r="FM72" s="159"/>
      <c r="FN72" s="159">
        <f>FN73+FN74</f>
        <v>0</v>
      </c>
      <c r="FO72" s="159">
        <f>FO73+FO74</f>
        <v>0</v>
      </c>
      <c r="FP72" s="159"/>
      <c r="FQ72" s="159">
        <f>FQ73+FQ74</f>
        <v>0</v>
      </c>
      <c r="FR72" s="159">
        <f>FR73+FR74</f>
        <v>0</v>
      </c>
      <c r="FS72" s="159"/>
      <c r="FT72" s="159">
        <f>SUM(FT73:FT78)</f>
        <v>0</v>
      </c>
      <c r="FU72" s="159">
        <f>SUM(FU73:FU78)</f>
        <v>0</v>
      </c>
      <c r="FV72" s="159">
        <f>SUM(FV73:FV78)</f>
        <v>0</v>
      </c>
      <c r="FW72" s="159"/>
      <c r="FX72" s="159">
        <f>FX73+FX74</f>
        <v>0</v>
      </c>
      <c r="FY72" s="159">
        <f>FY73+FY74</f>
        <v>0</v>
      </c>
      <c r="FZ72" s="159"/>
      <c r="GA72" s="159">
        <f>GA73+GA74</f>
        <v>0</v>
      </c>
      <c r="GB72" s="159">
        <f>GB73+GB74</f>
        <v>0</v>
      </c>
      <c r="GC72" s="159"/>
      <c r="GD72" s="159">
        <f>SUM(GD73:GD78)</f>
        <v>0</v>
      </c>
      <c r="GE72" s="159">
        <f>SUM(GE73:GE78)</f>
        <v>0</v>
      </c>
      <c r="GF72" s="159">
        <f>SUM(GF73:GF78)</f>
        <v>0</v>
      </c>
      <c r="GG72" s="159"/>
      <c r="GH72" s="159">
        <f>GH73+GH74</f>
        <v>0</v>
      </c>
      <c r="GI72" s="159">
        <f>GI73+GI74</f>
        <v>0</v>
      </c>
      <c r="GJ72" s="159"/>
      <c r="GK72" s="159">
        <f>GK73+GK74</f>
        <v>0</v>
      </c>
      <c r="GL72" s="159">
        <f>GL73+GL74</f>
        <v>0</v>
      </c>
      <c r="GM72" s="159"/>
      <c r="GN72" s="159">
        <f>SUM(GN73:GN78)</f>
        <v>0</v>
      </c>
      <c r="GO72" s="159">
        <f>SUM(GO73:GO78)</f>
        <v>0</v>
      </c>
      <c r="GP72" s="159">
        <f>SUM(GP73:GP78)</f>
        <v>0</v>
      </c>
      <c r="GQ72" s="159"/>
      <c r="GR72" s="159">
        <f>GR73+GR74</f>
        <v>0</v>
      </c>
      <c r="GS72" s="159">
        <f>GS73+GS74</f>
        <v>0</v>
      </c>
      <c r="GT72" s="159"/>
      <c r="GU72" s="159">
        <f>GU73+GU74</f>
        <v>0</v>
      </c>
      <c r="GV72" s="159">
        <f>GV73+GV74</f>
        <v>0</v>
      </c>
      <c r="GW72" s="159"/>
      <c r="GX72" s="159">
        <f>SUM(GX73:GX78)</f>
        <v>0</v>
      </c>
      <c r="GY72" s="159">
        <f>SUM(GY73:GY78)</f>
        <v>0</v>
      </c>
      <c r="GZ72" s="159">
        <f>SUM(GZ73:GZ78)</f>
        <v>0</v>
      </c>
      <c r="HA72" s="159"/>
      <c r="HB72" s="159">
        <f>HB73+HB74</f>
        <v>0</v>
      </c>
      <c r="HC72" s="159">
        <f>HC73+HC74</f>
        <v>0</v>
      </c>
      <c r="HD72" s="159"/>
      <c r="HE72" s="159">
        <f>HE73+HE74</f>
        <v>0</v>
      </c>
      <c r="HF72" s="159">
        <f>HF73+HF74</f>
        <v>0</v>
      </c>
      <c r="HG72" s="159"/>
      <c r="HH72" s="159">
        <f>SUM(HH73:HH78)</f>
        <v>0</v>
      </c>
      <c r="HI72" s="159">
        <f>SUM(HI73:HI78)</f>
        <v>0</v>
      </c>
      <c r="HJ72" s="159">
        <f>SUM(HJ73:HJ78)</f>
        <v>0</v>
      </c>
      <c r="HK72" s="159"/>
      <c r="HL72" s="159">
        <f>HL73+HL74</f>
        <v>0</v>
      </c>
      <c r="HM72" s="159">
        <f>HM73+HM74</f>
        <v>0</v>
      </c>
      <c r="HN72" s="159"/>
      <c r="HO72" s="159">
        <f>HO73+HO74</f>
        <v>0</v>
      </c>
      <c r="HP72" s="159">
        <f>HP73+HP74</f>
        <v>0</v>
      </c>
      <c r="HQ72" s="159"/>
      <c r="HR72" s="159">
        <f>SUM(HR73:HR78)</f>
        <v>0</v>
      </c>
      <c r="HS72" s="159">
        <f>SUM(HS73:HS78)</f>
        <v>0</v>
      </c>
      <c r="HT72" s="159">
        <f>SUM(HT73:HT78)</f>
        <v>0</v>
      </c>
      <c r="HU72" s="159"/>
      <c r="HV72" s="159">
        <f>HV73+HV74</f>
        <v>0</v>
      </c>
      <c r="HW72" s="159">
        <f>HW73+HW74</f>
        <v>0</v>
      </c>
      <c r="HX72" s="159"/>
      <c r="HY72" s="159">
        <f>HY73+HY74</f>
        <v>0</v>
      </c>
      <c r="HZ72" s="159">
        <f>HZ73+HZ74</f>
        <v>0</v>
      </c>
      <c r="IA72" s="159"/>
      <c r="IB72" s="159">
        <f>SUM(IB73:IB78)</f>
        <v>0</v>
      </c>
      <c r="IC72" s="159">
        <f>SUM(IC73:IC78)</f>
        <v>0</v>
      </c>
      <c r="ID72" s="159">
        <f>SUM(ID73:ID78)</f>
        <v>0</v>
      </c>
      <c r="IE72" s="159"/>
      <c r="IF72" s="159">
        <f>IF73+IF74</f>
        <v>0</v>
      </c>
      <c r="IG72" s="159">
        <f>IG73+IG74</f>
        <v>0</v>
      </c>
      <c r="IH72" s="159"/>
      <c r="II72" s="159">
        <f>II73+II74</f>
        <v>0</v>
      </c>
      <c r="IJ72" s="159">
        <f>IJ73+IJ74</f>
        <v>0</v>
      </c>
      <c r="IK72" s="159"/>
      <c r="IL72" s="159">
        <f>SUM(IL73:IL78)</f>
        <v>0</v>
      </c>
      <c r="IM72" s="159">
        <f>SUM(IM73:IM78)</f>
        <v>0</v>
      </c>
      <c r="IN72" s="159">
        <f>SUM(IN73:IN78)</f>
        <v>0</v>
      </c>
      <c r="IO72" s="159"/>
      <c r="IP72" s="159">
        <f>IP73+IP74</f>
        <v>0</v>
      </c>
      <c r="IQ72" s="159">
        <f>IQ73+IQ74</f>
        <v>0</v>
      </c>
      <c r="IR72" s="159"/>
      <c r="IS72" s="159">
        <f>IS73+IS74</f>
        <v>0</v>
      </c>
      <c r="IT72" s="159">
        <f>IT73+IT74</f>
        <v>0</v>
      </c>
      <c r="IU72" s="159"/>
      <c r="IV72" s="159">
        <f>SUM(IV73:IV78)</f>
        <v>0</v>
      </c>
      <c r="IW72" s="159">
        <f>SUM(IW73:IW78)</f>
        <v>0</v>
      </c>
      <c r="IX72" s="159">
        <f>SUM(IX73:IX78)</f>
        <v>0</v>
      </c>
      <c r="IY72" s="159"/>
      <c r="IZ72" s="159">
        <f>IZ73+IZ74</f>
        <v>0</v>
      </c>
      <c r="JA72" s="159">
        <f>JA73+JA74</f>
        <v>0</v>
      </c>
      <c r="JB72" s="159"/>
      <c r="JC72" s="159">
        <f>JC73+JC74</f>
        <v>0</v>
      </c>
      <c r="JD72" s="159">
        <f>JD73+JD74</f>
        <v>0</v>
      </c>
      <c r="JE72" s="159"/>
      <c r="JF72" s="159">
        <f>SUM(JF73:JF78)</f>
        <v>0</v>
      </c>
      <c r="JG72" s="159">
        <f>SUM(JG73:JG78)</f>
        <v>0</v>
      </c>
      <c r="JH72" s="159">
        <f>SUM(JH73:JH78)</f>
        <v>0</v>
      </c>
      <c r="JI72" s="159"/>
      <c r="JJ72" s="159">
        <f>SUM(JJ73:JJ78)</f>
        <v>0</v>
      </c>
      <c r="JK72" s="159">
        <f>SUM(JK73:JK78)</f>
        <v>0</v>
      </c>
      <c r="JL72" s="159"/>
      <c r="JM72" s="159">
        <f>SUM(JM73:JM78)</f>
        <v>0</v>
      </c>
      <c r="JN72" s="159">
        <f>SUM(JN73:JN78)</f>
        <v>0</v>
      </c>
      <c r="JO72" s="159"/>
      <c r="JP72" s="159">
        <f>SUM(JP73:JP78)</f>
        <v>0</v>
      </c>
      <c r="JQ72" s="159">
        <f>SUM(JQ73:JQ78)</f>
        <v>0</v>
      </c>
      <c r="JR72" s="159"/>
      <c r="JS72" s="159">
        <f>SUM(JS73:JS78)</f>
        <v>656.76124000000004</v>
      </c>
      <c r="JT72" s="159">
        <f>SUM(JT73:JT78)</f>
        <v>656.76124000000004</v>
      </c>
      <c r="JU72" s="159">
        <f>JT72/JS72*100</f>
        <v>100</v>
      </c>
      <c r="JV72" s="159">
        <f>SUM(JV73:JV78)</f>
        <v>1712.56368</v>
      </c>
      <c r="JW72" s="159">
        <f>SUM(JW73:JW78)</f>
        <v>1712.56368</v>
      </c>
      <c r="JX72" s="159">
        <f>JW72/JV72*100</f>
        <v>100</v>
      </c>
      <c r="JY72" s="159">
        <f>SUM(JY73:JY78)</f>
        <v>0</v>
      </c>
      <c r="JZ72" s="159">
        <f>SUM(JZ73:JZ78)</f>
        <v>0</v>
      </c>
      <c r="KA72" s="159" t="e">
        <f>JZ72/JY72*100</f>
        <v>#DIV/0!</v>
      </c>
      <c r="KB72" s="159">
        <f>SUM(KB73:KB78)</f>
        <v>0</v>
      </c>
      <c r="KC72" s="159">
        <f>SUM(KC73:KC78)</f>
        <v>0</v>
      </c>
      <c r="KD72" s="159" t="e">
        <f>KC72/KB72*100</f>
        <v>#DIV/0!</v>
      </c>
      <c r="KE72" s="159">
        <f>SUM(KE73:KE78)</f>
        <v>0</v>
      </c>
      <c r="KF72" s="159">
        <f>SUM(KF73:KF78)</f>
        <v>0</v>
      </c>
      <c r="KG72" s="159" t="e">
        <f>KF72/KE72*100</f>
        <v>#DIV/0!</v>
      </c>
      <c r="KH72" s="159">
        <f>SUM(KH73:KH78)</f>
        <v>0</v>
      </c>
      <c r="KI72" s="159">
        <f>SUM(KI73:KI78)</f>
        <v>0</v>
      </c>
      <c r="KJ72" s="159" t="e">
        <f>KI72/KH72*100</f>
        <v>#DIV/0!</v>
      </c>
      <c r="KK72" s="159">
        <f>SUM(KK73:KK78)</f>
        <v>0</v>
      </c>
      <c r="KL72" s="159">
        <f>SUM(KL73:KL78)</f>
        <v>0</v>
      </c>
      <c r="KM72" s="159" t="e">
        <f>KL72/KK72*100</f>
        <v>#DIV/0!</v>
      </c>
      <c r="KN72" s="159">
        <f>SUM(KN73:KN78)</f>
        <v>0</v>
      </c>
      <c r="KO72" s="159">
        <f>SUM(KO73:KO78)</f>
        <v>0</v>
      </c>
      <c r="KP72" s="159" t="e">
        <f>KO72/KN72*100</f>
        <v>#DIV/0!</v>
      </c>
      <c r="KQ72" s="159">
        <f>SUM(KQ73:KQ78)</f>
        <v>0</v>
      </c>
      <c r="KR72" s="159">
        <f>SUM(KR73:KR78)</f>
        <v>0</v>
      </c>
      <c r="KS72" s="159" t="e">
        <f>KR72/KQ72*100</f>
        <v>#DIV/0!</v>
      </c>
      <c r="KT72" s="159">
        <f>SUM(KT73:KT78)</f>
        <v>0</v>
      </c>
      <c r="KU72" s="159">
        <f>SUM(KU73:KU78)</f>
        <v>0</v>
      </c>
      <c r="KV72" s="159" t="e">
        <f>KU72/KT72*100</f>
        <v>#DIV/0!</v>
      </c>
      <c r="KW72" s="159">
        <f>SUM(KW73:KW78)</f>
        <v>1829.0358999999999</v>
      </c>
      <c r="KX72" s="159">
        <f>SUM(KX73:KX78)</f>
        <v>1829.0358999999999</v>
      </c>
      <c r="KY72" s="159">
        <f>KX72/KW72*100</f>
        <v>100</v>
      </c>
      <c r="KZ72" s="159">
        <f>SUM(KZ73:KZ78)</f>
        <v>0</v>
      </c>
      <c r="LA72" s="159">
        <f>SUM(LA73:LA78)</f>
        <v>0</v>
      </c>
      <c r="LB72" s="159" t="e">
        <f>LA72/KZ72*100</f>
        <v>#DIV/0!</v>
      </c>
      <c r="LC72" s="159">
        <f>SUM(LC73:LC78)</f>
        <v>0</v>
      </c>
      <c r="LD72" s="159">
        <f>SUM(LD73:LD78)</f>
        <v>0</v>
      </c>
      <c r="LE72" s="159" t="e">
        <f>LD72/LC72*100</f>
        <v>#DIV/0!</v>
      </c>
      <c r="LF72" s="159">
        <f>SUM(LF73:LF78)</f>
        <v>0</v>
      </c>
      <c r="LG72" s="159">
        <f>SUM(LG73:LG78)</f>
        <v>0</v>
      </c>
      <c r="LH72" s="159" t="e">
        <f>LG72/LF72*100</f>
        <v>#DIV/0!</v>
      </c>
      <c r="LI72" s="159">
        <f>SUM(LI73:LI78)</f>
        <v>0</v>
      </c>
      <c r="LJ72" s="159">
        <f>SUM(LJ73:LJ78)</f>
        <v>0</v>
      </c>
      <c r="LK72" s="159" t="e">
        <f>LJ72/LI72*100</f>
        <v>#DIV/0!</v>
      </c>
      <c r="LL72" s="159">
        <f>SUM(LL73:LL78)</f>
        <v>0</v>
      </c>
      <c r="LM72" s="159">
        <f>SUM(LM73:LM78)</f>
        <v>0</v>
      </c>
      <c r="LN72" s="159" t="e">
        <f>LM72/LL72*100</f>
        <v>#DIV/0!</v>
      </c>
      <c r="LO72" s="159">
        <f>SUM(LO73:LO78)</f>
        <v>914.76</v>
      </c>
      <c r="LP72" s="159">
        <f>SUM(LP73:LP78)</f>
        <v>914.76</v>
      </c>
      <c r="LQ72" s="159">
        <f>SUM(LQ73:LQ78)</f>
        <v>914.76</v>
      </c>
      <c r="LR72" s="159"/>
      <c r="LS72" s="159">
        <f>SUM(LS73:LS78)</f>
        <v>905.61239999999998</v>
      </c>
      <c r="LT72" s="159">
        <f>SUM(LT73:LT78)</f>
        <v>905.61239999999998</v>
      </c>
      <c r="LU72" s="159"/>
      <c r="LV72" s="159">
        <f>SUM(LV73:LV78)</f>
        <v>9.1476000000000006</v>
      </c>
      <c r="LW72" s="159">
        <f>SUM(LW73:LW78)</f>
        <v>9.1476000000000006</v>
      </c>
      <c r="LX72" s="159"/>
      <c r="LY72" s="159">
        <f>SUM(LY73:LY78)</f>
        <v>0</v>
      </c>
      <c r="LZ72" s="159">
        <f>SUM(LZ73:LZ78)</f>
        <v>0</v>
      </c>
      <c r="MA72" s="159" t="e">
        <f>LZ72/LY72*100</f>
        <v>#DIV/0!</v>
      </c>
      <c r="MB72" s="159">
        <f>SUM(MB73:MB78)</f>
        <v>0</v>
      </c>
      <c r="MC72" s="159">
        <f>SUM(MC73:MC78)</f>
        <v>0</v>
      </c>
      <c r="MD72" s="159" t="e">
        <f>MC72/MB72*100</f>
        <v>#DIV/0!</v>
      </c>
      <c r="ME72" s="48">
        <f>SUM(ME73:ME78)</f>
        <v>0</v>
      </c>
      <c r="MF72" s="48">
        <f>SUM(MF73:MF78)</f>
        <v>0</v>
      </c>
      <c r="MG72" s="79" t="e">
        <f>MF72/ME72*100</f>
        <v>#DIV/0!</v>
      </c>
      <c r="MH72" s="121"/>
      <c r="MI72" s="121"/>
      <c r="MK72" s="48"/>
      <c r="ML72" s="48"/>
      <c r="MM72" s="79"/>
      <c r="MN72" s="122"/>
      <c r="MO72" s="123"/>
      <c r="MP72" s="124"/>
      <c r="MQ72" s="125"/>
      <c r="MR72" s="126"/>
      <c r="MS72" s="49"/>
      <c r="MT72" s="49"/>
      <c r="MU72" s="49"/>
    </row>
    <row r="73" spans="1:360" ht="18">
      <c r="A73" s="36" t="s">
        <v>33</v>
      </c>
      <c r="B73" s="110">
        <f t="shared" ref="B73:B78" si="632">I73+S73+V73+Y73+AI73+AS73+BC73+BM73+BW73+CF73+CO73+CY73+DI73+DS73+EC73+EP73+F73+EZ73+FJ73+FT73+GD73+GN73+GX73+HH73+HR73+IB73+IL73+IV73+JF73+JP73+EM73+JS73+JV73+JY73+KB73+KE73+KH73+KK73+KN73+KQ73+KT73+KW73+KZ73+LC73+LF73+LI73+LL73+LO73+LY73+MB73+ME73</f>
        <v>36871.517370000009</v>
      </c>
      <c r="C73" s="110">
        <f t="shared" ref="C73:C78" si="633">K73+T73+W73+AA73+AK73+AU73+BE73+BO73+BX73+CG73+CQ73+DA73+DK73+DU73+EE73+ER73+G73+FB73+FL73+FV73+GF73+GP73+GZ73+HJ73+HT73+ID73+IN73+IX73+JH73+JQ73+EN73+JT73+JW73+JZ73+KC73+KF73+KI73+KL73+KO73+KR73+KU73+KX73+LA73+LD73+LG73+LJ73+LM73+LQ73+LZ73+MC73+MF73</f>
        <v>30731.821069999998</v>
      </c>
      <c r="D73" s="110">
        <f t="shared" si="631"/>
        <v>83.348403488825525</v>
      </c>
      <c r="E73" s="110">
        <f t="shared" ref="E73:E136" si="634">J73+S73+V73+Z73+AJ73+AT73+BD73+BN73+BW73+CF73+CP73+CZ73+DJ73+DT73+ED73+EQ73+F73+FA73+FK73+FU73+GE73+GO73+GY73+HI73+HS73+IC73+IM73+IW73+JG73-B73+EM73+JP73+JS73+JV73+JY73+KB73+KE73+KH73+KK73+KQ73+KN73+KT73+KW73+KZ73+LC73+LF73+LI73+LL73+LP73+LY73+MB73+ME73</f>
        <v>-4.3200998334214091E-12</v>
      </c>
      <c r="F73" s="110"/>
      <c r="G73" s="110"/>
      <c r="H73" s="110"/>
      <c r="I73" s="110"/>
      <c r="J73" s="110">
        <f t="shared" ref="J73:K78" si="635">M73+P73</f>
        <v>0</v>
      </c>
      <c r="K73" s="110">
        <f t="shared" si="635"/>
        <v>0</v>
      </c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>
        <f t="shared" ref="Z73:AA78" si="636">AC73+AF73</f>
        <v>0</v>
      </c>
      <c r="AA73" s="110">
        <f t="shared" si="636"/>
        <v>0</v>
      </c>
      <c r="AB73" s="110"/>
      <c r="AC73" s="110"/>
      <c r="AD73" s="110"/>
      <c r="AE73" s="110"/>
      <c r="AF73" s="110"/>
      <c r="AG73" s="110"/>
      <c r="AH73" s="110"/>
      <c r="AI73" s="110"/>
      <c r="AJ73" s="110">
        <f t="shared" ref="AJ73:AK78" si="637">AM73+AP73</f>
        <v>0</v>
      </c>
      <c r="AK73" s="110">
        <f t="shared" si="637"/>
        <v>0</v>
      </c>
      <c r="AL73" s="110"/>
      <c r="AM73" s="110"/>
      <c r="AN73" s="110"/>
      <c r="AO73" s="110"/>
      <c r="AP73" s="110"/>
      <c r="AQ73" s="110"/>
      <c r="AR73" s="110"/>
      <c r="AS73" s="110"/>
      <c r="AT73" s="110">
        <f t="shared" ref="AT73:AU78" si="638">AW73+AZ73</f>
        <v>0</v>
      </c>
      <c r="AU73" s="110">
        <f t="shared" si="638"/>
        <v>0</v>
      </c>
      <c r="AV73" s="110"/>
      <c r="AW73" s="110"/>
      <c r="AX73" s="110"/>
      <c r="AY73" s="110"/>
      <c r="AZ73" s="110"/>
      <c r="BA73" s="110"/>
      <c r="BB73" s="110"/>
      <c r="BC73" s="110"/>
      <c r="BD73" s="110">
        <f t="shared" ref="BD73:BE78" si="639">BG73+BJ73</f>
        <v>0</v>
      </c>
      <c r="BE73" s="110">
        <f t="shared" si="639"/>
        <v>0</v>
      </c>
      <c r="BF73" s="110"/>
      <c r="BG73" s="110"/>
      <c r="BH73" s="110"/>
      <c r="BI73" s="110"/>
      <c r="BJ73" s="110"/>
      <c r="BK73" s="110"/>
      <c r="BL73" s="110"/>
      <c r="BM73" s="110">
        <v>3149.2223899999999</v>
      </c>
      <c r="BN73" s="110">
        <f>BQ73+BT73</f>
        <v>3149.2223899999999</v>
      </c>
      <c r="BO73" s="110">
        <f>BR73+BU73</f>
        <v>3149.2223899999999</v>
      </c>
      <c r="BP73" s="110">
        <f>BO73/BN73*100</f>
        <v>100</v>
      </c>
      <c r="BQ73" s="110">
        <v>3086.23794</v>
      </c>
      <c r="BR73" s="110">
        <v>3086.23794</v>
      </c>
      <c r="BS73" s="110">
        <f>BR73/BQ73*100</f>
        <v>100</v>
      </c>
      <c r="BT73" s="110">
        <v>62.984450000000002</v>
      </c>
      <c r="BU73" s="110">
        <v>62.984450000000002</v>
      </c>
      <c r="BV73" s="110">
        <f>BU73/BT73*100</f>
        <v>100</v>
      </c>
      <c r="BW73" s="110">
        <f t="shared" ref="BW73:BX78" si="640">BZ73+CC73</f>
        <v>0</v>
      </c>
      <c r="BX73" s="110">
        <f t="shared" si="640"/>
        <v>0</v>
      </c>
      <c r="BY73" s="110"/>
      <c r="BZ73" s="110"/>
      <c r="CA73" s="110"/>
      <c r="CB73" s="110"/>
      <c r="CC73" s="110"/>
      <c r="CD73" s="110"/>
      <c r="CE73" s="110"/>
      <c r="CF73" s="110">
        <f t="shared" ref="CF73:CG78" si="641">CI73+CL73</f>
        <v>0</v>
      </c>
      <c r="CG73" s="110">
        <f t="shared" si="641"/>
        <v>0</v>
      </c>
      <c r="CH73" s="110"/>
      <c r="CI73" s="110"/>
      <c r="CJ73" s="110"/>
      <c r="CK73" s="110"/>
      <c r="CL73" s="110"/>
      <c r="CM73" s="110"/>
      <c r="CN73" s="110"/>
      <c r="CO73" s="110"/>
      <c r="CP73" s="110">
        <f t="shared" ref="CP73:CQ78" si="642">CS73+CV73</f>
        <v>0</v>
      </c>
      <c r="CQ73" s="110">
        <f t="shared" si="642"/>
        <v>0</v>
      </c>
      <c r="CR73" s="110"/>
      <c r="CS73" s="110"/>
      <c r="CT73" s="110"/>
      <c r="CU73" s="110"/>
      <c r="CV73" s="110"/>
      <c r="CW73" s="110"/>
      <c r="CX73" s="110"/>
      <c r="CY73" s="110"/>
      <c r="CZ73" s="110">
        <f t="shared" ref="CZ73:DA78" si="643">DC73+DF73</f>
        <v>0</v>
      </c>
      <c r="DA73" s="110">
        <f t="shared" si="643"/>
        <v>0</v>
      </c>
      <c r="DB73" s="110"/>
      <c r="DC73" s="110"/>
      <c r="DD73" s="110"/>
      <c r="DE73" s="110"/>
      <c r="DF73" s="110"/>
      <c r="DG73" s="110"/>
      <c r="DH73" s="110"/>
      <c r="DI73" s="110"/>
      <c r="DJ73" s="110">
        <f t="shared" ref="DJ73:DK78" si="644">DM73+DP73</f>
        <v>0</v>
      </c>
      <c r="DK73" s="110">
        <f t="shared" si="644"/>
        <v>0</v>
      </c>
      <c r="DL73" s="110"/>
      <c r="DM73" s="110"/>
      <c r="DN73" s="110"/>
      <c r="DO73" s="110"/>
      <c r="DP73" s="110"/>
      <c r="DQ73" s="110"/>
      <c r="DR73" s="110"/>
      <c r="DS73" s="110"/>
      <c r="DT73" s="110">
        <f t="shared" ref="DT73:DU78" si="645">DW73+DZ73</f>
        <v>0</v>
      </c>
      <c r="DU73" s="110">
        <f t="shared" si="645"/>
        <v>0</v>
      </c>
      <c r="DV73" s="110"/>
      <c r="DW73" s="110"/>
      <c r="DX73" s="110"/>
      <c r="DY73" s="110"/>
      <c r="DZ73" s="110"/>
      <c r="EA73" s="110"/>
      <c r="EB73" s="110"/>
      <c r="EC73" s="110"/>
      <c r="ED73" s="110">
        <f t="shared" ref="ED73:EE78" si="646">EG73+EJ73</f>
        <v>0</v>
      </c>
      <c r="EE73" s="110">
        <f t="shared" si="646"/>
        <v>0</v>
      </c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>
        <v>32549.331870000002</v>
      </c>
      <c r="EQ73" s="110">
        <f t="shared" ref="EQ73:ER78" si="647">ET73+EW73</f>
        <v>32549.331870000002</v>
      </c>
      <c r="ER73" s="110">
        <f t="shared" si="647"/>
        <v>26409.635569999999</v>
      </c>
      <c r="ES73" s="155">
        <f>ER73/EQ73*100</f>
        <v>81.137258594057883</v>
      </c>
      <c r="ET73" s="110">
        <v>32549.331870000002</v>
      </c>
      <c r="EU73" s="110">
        <v>26409.635569999999</v>
      </c>
      <c r="EV73" s="110">
        <f>EU73/ET73*100</f>
        <v>81.137258594057883</v>
      </c>
      <c r="EW73" s="110"/>
      <c r="EX73" s="110"/>
      <c r="EY73" s="110"/>
      <c r="EZ73" s="110"/>
      <c r="FA73" s="110">
        <f t="shared" ref="FA73:FB78" si="648">FD73+FG73</f>
        <v>0</v>
      </c>
      <c r="FB73" s="110">
        <f t="shared" si="648"/>
        <v>0</v>
      </c>
      <c r="FC73" s="110"/>
      <c r="FD73" s="110"/>
      <c r="FE73" s="110"/>
      <c r="FF73" s="110"/>
      <c r="FG73" s="110"/>
      <c r="FH73" s="110"/>
      <c r="FI73" s="110"/>
      <c r="FJ73" s="156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>
        <f t="shared" ref="FU73:FV78" si="649">FX73+GA73</f>
        <v>0</v>
      </c>
      <c r="FV73" s="110">
        <f t="shared" si="649"/>
        <v>0</v>
      </c>
      <c r="FW73" s="110"/>
      <c r="FX73" s="110"/>
      <c r="FY73" s="110"/>
      <c r="FZ73" s="110"/>
      <c r="GA73" s="110"/>
      <c r="GB73" s="110"/>
      <c r="GC73" s="110"/>
      <c r="GD73" s="110"/>
      <c r="GE73" s="110">
        <f t="shared" ref="GE73:GF78" si="650">GH73+GK73</f>
        <v>0</v>
      </c>
      <c r="GF73" s="110">
        <f t="shared" si="650"/>
        <v>0</v>
      </c>
      <c r="GG73" s="110"/>
      <c r="GH73" s="110"/>
      <c r="GI73" s="110"/>
      <c r="GJ73" s="110"/>
      <c r="GK73" s="110"/>
      <c r="GL73" s="110"/>
      <c r="GM73" s="110"/>
      <c r="GN73" s="110"/>
      <c r="GO73" s="110">
        <f t="shared" ref="GO73:GP78" si="651">GR73+GU73</f>
        <v>0</v>
      </c>
      <c r="GP73" s="110">
        <f t="shared" si="651"/>
        <v>0</v>
      </c>
      <c r="GQ73" s="110"/>
      <c r="GR73" s="110"/>
      <c r="GS73" s="110"/>
      <c r="GT73" s="110"/>
      <c r="GU73" s="110"/>
      <c r="GV73" s="110"/>
      <c r="GW73" s="110"/>
      <c r="GX73" s="110"/>
      <c r="GY73" s="110">
        <f t="shared" ref="GY73:GZ78" si="652">HB73+HE73</f>
        <v>0</v>
      </c>
      <c r="GZ73" s="110">
        <f t="shared" si="652"/>
        <v>0</v>
      </c>
      <c r="HA73" s="110"/>
      <c r="HB73" s="110"/>
      <c r="HC73" s="110"/>
      <c r="HD73" s="110"/>
      <c r="HE73" s="110"/>
      <c r="HF73" s="110"/>
      <c r="HG73" s="110"/>
      <c r="HH73" s="110"/>
      <c r="HI73" s="110">
        <f t="shared" ref="HI73:HJ78" si="653">HL73+HO73</f>
        <v>0</v>
      </c>
      <c r="HJ73" s="110">
        <f t="shared" si="653"/>
        <v>0</v>
      </c>
      <c r="HK73" s="110"/>
      <c r="HL73" s="110"/>
      <c r="HM73" s="110"/>
      <c r="HN73" s="110"/>
      <c r="HO73" s="110"/>
      <c r="HP73" s="110"/>
      <c r="HQ73" s="110"/>
      <c r="HR73" s="110"/>
      <c r="HS73" s="110">
        <f t="shared" ref="HS73:HT78" si="654">HV73+HY73</f>
        <v>0</v>
      </c>
      <c r="HT73" s="110">
        <f t="shared" si="654"/>
        <v>0</v>
      </c>
      <c r="HU73" s="110"/>
      <c r="HV73" s="110"/>
      <c r="HW73" s="110"/>
      <c r="HX73" s="110"/>
      <c r="HY73" s="110"/>
      <c r="HZ73" s="110"/>
      <c r="IA73" s="110"/>
      <c r="IB73" s="110"/>
      <c r="IC73" s="110">
        <f t="shared" ref="IC73:ID78" si="655">IF73+II73</f>
        <v>0</v>
      </c>
      <c r="ID73" s="110">
        <f t="shared" si="655"/>
        <v>0</v>
      </c>
      <c r="IE73" s="110"/>
      <c r="IF73" s="110"/>
      <c r="IG73" s="110"/>
      <c r="IH73" s="110"/>
      <c r="II73" s="110"/>
      <c r="IJ73" s="110"/>
      <c r="IK73" s="110"/>
      <c r="IL73" s="110"/>
      <c r="IM73" s="110">
        <f t="shared" ref="IM73:IN78" si="656">IP73+IS73</f>
        <v>0</v>
      </c>
      <c r="IN73" s="110">
        <f t="shared" si="656"/>
        <v>0</v>
      </c>
      <c r="IO73" s="110"/>
      <c r="IP73" s="110"/>
      <c r="IQ73" s="110"/>
      <c r="IR73" s="110"/>
      <c r="IS73" s="110"/>
      <c r="IT73" s="110"/>
      <c r="IU73" s="110"/>
      <c r="IV73" s="110"/>
      <c r="IW73" s="110">
        <f t="shared" ref="IW73:IX78" si="657">IZ73+JC73</f>
        <v>0</v>
      </c>
      <c r="IX73" s="110">
        <f t="shared" si="657"/>
        <v>0</v>
      </c>
      <c r="IY73" s="110"/>
      <c r="IZ73" s="110"/>
      <c r="JA73" s="110"/>
      <c r="JB73" s="110"/>
      <c r="JC73" s="110"/>
      <c r="JD73" s="110"/>
      <c r="JE73" s="110"/>
      <c r="JF73" s="110"/>
      <c r="JG73" s="110">
        <f t="shared" ref="JG73:JH78" si="658">JJ73+JM73</f>
        <v>0</v>
      </c>
      <c r="JH73" s="110">
        <f t="shared" si="658"/>
        <v>0</v>
      </c>
      <c r="JI73" s="110"/>
      <c r="JJ73" s="110"/>
      <c r="JK73" s="110"/>
      <c r="JL73" s="110"/>
      <c r="JM73" s="110"/>
      <c r="JN73" s="110"/>
      <c r="JO73" s="110"/>
      <c r="JP73" s="110"/>
      <c r="JQ73" s="110"/>
      <c r="JR73" s="110"/>
      <c r="JS73" s="110">
        <v>299.87250999999998</v>
      </c>
      <c r="JT73" s="110">
        <v>299.87250999999998</v>
      </c>
      <c r="JU73" s="110">
        <f>JT73/JS73*100</f>
        <v>100</v>
      </c>
      <c r="JV73" s="110"/>
      <c r="JW73" s="110"/>
      <c r="JX73" s="110"/>
      <c r="JY73" s="110"/>
      <c r="JZ73" s="110"/>
      <c r="KA73" s="110"/>
      <c r="KB73" s="110"/>
      <c r="KC73" s="110"/>
      <c r="KD73" s="110"/>
      <c r="KE73" s="110"/>
      <c r="KF73" s="110"/>
      <c r="KG73" s="110"/>
      <c r="KH73" s="110"/>
      <c r="KI73" s="110"/>
      <c r="KJ73" s="110"/>
      <c r="KK73" s="110"/>
      <c r="KL73" s="110"/>
      <c r="KM73" s="110"/>
      <c r="KN73" s="110"/>
      <c r="KO73" s="110"/>
      <c r="KP73" s="110"/>
      <c r="KQ73" s="110"/>
      <c r="KR73" s="110"/>
      <c r="KS73" s="110"/>
      <c r="KT73" s="110"/>
      <c r="KU73" s="110"/>
      <c r="KV73" s="110"/>
      <c r="KW73" s="110">
        <v>873.09059999999999</v>
      </c>
      <c r="KX73" s="110">
        <v>873.09059999999999</v>
      </c>
      <c r="KY73" s="110"/>
      <c r="KZ73" s="110"/>
      <c r="LA73" s="110"/>
      <c r="LB73" s="110"/>
      <c r="LC73" s="110"/>
      <c r="LD73" s="110"/>
      <c r="LE73" s="110"/>
      <c r="LF73" s="110"/>
      <c r="LG73" s="110"/>
      <c r="LH73" s="110"/>
      <c r="LI73" s="110"/>
      <c r="LJ73" s="110"/>
      <c r="LK73" s="110"/>
      <c r="LL73" s="110"/>
      <c r="LM73" s="110"/>
      <c r="LN73" s="110"/>
      <c r="LO73" s="110"/>
      <c r="LP73" s="110">
        <f t="shared" ref="LP73:LQ78" si="659">LS73+LV73</f>
        <v>0</v>
      </c>
      <c r="LQ73" s="110">
        <f t="shared" si="659"/>
        <v>0</v>
      </c>
      <c r="LR73" s="110"/>
      <c r="LS73" s="110"/>
      <c r="LT73" s="110"/>
      <c r="LU73" s="110"/>
      <c r="LV73" s="110"/>
      <c r="LW73" s="110"/>
      <c r="LX73" s="110"/>
      <c r="LY73" s="110"/>
      <c r="LZ73" s="110"/>
      <c r="MA73" s="110"/>
      <c r="MB73" s="110"/>
      <c r="MC73" s="110"/>
      <c r="MD73" s="110"/>
      <c r="ME73" s="4"/>
      <c r="MF73" s="4"/>
      <c r="MG73" s="5"/>
      <c r="MH73" s="37"/>
      <c r="MI73" s="37"/>
      <c r="MJ73" s="38"/>
      <c r="MK73" s="4"/>
      <c r="ML73" s="4"/>
      <c r="MM73" s="5"/>
      <c r="MN73" s="39"/>
      <c r="MO73" s="40"/>
      <c r="MP73" s="41"/>
      <c r="MR73" s="116"/>
    </row>
    <row r="74" spans="1:360" ht="18">
      <c r="A74" s="36" t="s">
        <v>23</v>
      </c>
      <c r="B74" s="110">
        <f t="shared" si="632"/>
        <v>1438.57475</v>
      </c>
      <c r="C74" s="110">
        <f t="shared" si="633"/>
        <v>1438.57475</v>
      </c>
      <c r="D74" s="110">
        <f t="shared" si="631"/>
        <v>100</v>
      </c>
      <c r="E74" s="110">
        <f t="shared" si="634"/>
        <v>0</v>
      </c>
      <c r="F74" s="110"/>
      <c r="G74" s="110"/>
      <c r="H74" s="110"/>
      <c r="I74" s="110"/>
      <c r="J74" s="110">
        <f t="shared" si="635"/>
        <v>0</v>
      </c>
      <c r="K74" s="110">
        <f t="shared" si="635"/>
        <v>0</v>
      </c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>
        <f t="shared" si="636"/>
        <v>0</v>
      </c>
      <c r="AA74" s="110">
        <f t="shared" si="636"/>
        <v>0</v>
      </c>
      <c r="AB74" s="110"/>
      <c r="AC74" s="110"/>
      <c r="AD74" s="110"/>
      <c r="AE74" s="110"/>
      <c r="AF74" s="110"/>
      <c r="AG74" s="110"/>
      <c r="AH74" s="110"/>
      <c r="AI74" s="110"/>
      <c r="AJ74" s="110">
        <f t="shared" si="637"/>
        <v>0</v>
      </c>
      <c r="AK74" s="110">
        <f t="shared" si="637"/>
        <v>0</v>
      </c>
      <c r="AL74" s="110"/>
      <c r="AM74" s="110"/>
      <c r="AN74" s="110"/>
      <c r="AO74" s="110"/>
      <c r="AP74" s="110"/>
      <c r="AQ74" s="110"/>
      <c r="AR74" s="110"/>
      <c r="AS74" s="110"/>
      <c r="AT74" s="110">
        <f t="shared" si="638"/>
        <v>0</v>
      </c>
      <c r="AU74" s="110">
        <f t="shared" si="638"/>
        <v>0</v>
      </c>
      <c r="AV74" s="110"/>
      <c r="AW74" s="110"/>
      <c r="AX74" s="110"/>
      <c r="AY74" s="110"/>
      <c r="AZ74" s="110"/>
      <c r="BA74" s="110"/>
      <c r="BB74" s="110"/>
      <c r="BC74" s="110"/>
      <c r="BD74" s="110">
        <f t="shared" si="639"/>
        <v>0</v>
      </c>
      <c r="BE74" s="110">
        <f t="shared" si="639"/>
        <v>0</v>
      </c>
      <c r="BF74" s="110"/>
      <c r="BG74" s="110"/>
      <c r="BH74" s="110"/>
      <c r="BI74" s="110"/>
      <c r="BJ74" s="110"/>
      <c r="BK74" s="110"/>
      <c r="BL74" s="110"/>
      <c r="BM74" s="110">
        <v>846.05975000000001</v>
      </c>
      <c r="BN74" s="110">
        <f>BQ74+BT74</f>
        <v>846.05975000000001</v>
      </c>
      <c r="BO74" s="110">
        <f>BR74+BU74</f>
        <v>846.05975000000001</v>
      </c>
      <c r="BP74" s="110">
        <f>BO74/BN74*100</f>
        <v>100</v>
      </c>
      <c r="BQ74" s="110">
        <v>829.13855000000001</v>
      </c>
      <c r="BR74" s="110">
        <v>829.13855000000001</v>
      </c>
      <c r="BS74" s="110">
        <f>BR74/BQ74*100</f>
        <v>100</v>
      </c>
      <c r="BT74" s="110">
        <v>16.921199999999999</v>
      </c>
      <c r="BU74" s="110">
        <v>16.921199999999999</v>
      </c>
      <c r="BV74" s="110">
        <f>BU74/BT74*100</f>
        <v>100</v>
      </c>
      <c r="BW74" s="110">
        <f t="shared" si="640"/>
        <v>0</v>
      </c>
      <c r="BX74" s="110">
        <f t="shared" si="640"/>
        <v>0</v>
      </c>
      <c r="BY74" s="110"/>
      <c r="BZ74" s="110"/>
      <c r="CA74" s="110"/>
      <c r="CB74" s="110"/>
      <c r="CC74" s="110"/>
      <c r="CD74" s="110"/>
      <c r="CE74" s="110"/>
      <c r="CF74" s="110">
        <f t="shared" si="641"/>
        <v>0</v>
      </c>
      <c r="CG74" s="110">
        <f t="shared" si="641"/>
        <v>0</v>
      </c>
      <c r="CH74" s="110"/>
      <c r="CI74" s="110"/>
      <c r="CJ74" s="110"/>
      <c r="CK74" s="110"/>
      <c r="CL74" s="110"/>
      <c r="CM74" s="110"/>
      <c r="CN74" s="110"/>
      <c r="CO74" s="110"/>
      <c r="CP74" s="110">
        <f t="shared" si="642"/>
        <v>0</v>
      </c>
      <c r="CQ74" s="110">
        <f t="shared" si="642"/>
        <v>0</v>
      </c>
      <c r="CR74" s="110"/>
      <c r="CS74" s="110"/>
      <c r="CT74" s="110"/>
      <c r="CU74" s="110"/>
      <c r="CV74" s="110"/>
      <c r="CW74" s="110"/>
      <c r="CX74" s="110"/>
      <c r="CY74" s="110"/>
      <c r="CZ74" s="110">
        <f t="shared" si="643"/>
        <v>0</v>
      </c>
      <c r="DA74" s="110">
        <f t="shared" si="643"/>
        <v>0</v>
      </c>
      <c r="DB74" s="110"/>
      <c r="DC74" s="110"/>
      <c r="DD74" s="110"/>
      <c r="DE74" s="110"/>
      <c r="DF74" s="110"/>
      <c r="DG74" s="110"/>
      <c r="DH74" s="110"/>
      <c r="DI74" s="110"/>
      <c r="DJ74" s="110">
        <f t="shared" si="644"/>
        <v>0</v>
      </c>
      <c r="DK74" s="110">
        <f t="shared" si="644"/>
        <v>0</v>
      </c>
      <c r="DL74" s="110"/>
      <c r="DM74" s="110"/>
      <c r="DN74" s="110"/>
      <c r="DO74" s="110"/>
      <c r="DP74" s="110"/>
      <c r="DQ74" s="110"/>
      <c r="DR74" s="110"/>
      <c r="DS74" s="110"/>
      <c r="DT74" s="110">
        <f t="shared" si="645"/>
        <v>0</v>
      </c>
      <c r="DU74" s="110">
        <f t="shared" si="645"/>
        <v>0</v>
      </c>
      <c r="DV74" s="110"/>
      <c r="DW74" s="110"/>
      <c r="DX74" s="110"/>
      <c r="DY74" s="110"/>
      <c r="DZ74" s="110"/>
      <c r="EA74" s="110"/>
      <c r="EB74" s="110"/>
      <c r="EC74" s="110"/>
      <c r="ED74" s="110">
        <f t="shared" si="646"/>
        <v>0</v>
      </c>
      <c r="EE74" s="110">
        <f t="shared" si="646"/>
        <v>0</v>
      </c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>
        <f t="shared" si="647"/>
        <v>0</v>
      </c>
      <c r="ER74" s="110">
        <f t="shared" si="647"/>
        <v>0</v>
      </c>
      <c r="ES74" s="155"/>
      <c r="ET74" s="110"/>
      <c r="EU74" s="110"/>
      <c r="EV74" s="110"/>
      <c r="EW74" s="110"/>
      <c r="EX74" s="110"/>
      <c r="EY74" s="110"/>
      <c r="EZ74" s="110"/>
      <c r="FA74" s="110">
        <f t="shared" si="648"/>
        <v>0</v>
      </c>
      <c r="FB74" s="110">
        <f t="shared" si="648"/>
        <v>0</v>
      </c>
      <c r="FC74" s="110"/>
      <c r="FD74" s="110"/>
      <c r="FE74" s="110"/>
      <c r="FF74" s="110"/>
      <c r="FG74" s="110"/>
      <c r="FH74" s="110"/>
      <c r="FI74" s="110"/>
      <c r="FJ74" s="156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>
        <f t="shared" si="649"/>
        <v>0</v>
      </c>
      <c r="FV74" s="110">
        <f t="shared" si="649"/>
        <v>0</v>
      </c>
      <c r="FW74" s="110"/>
      <c r="FX74" s="110"/>
      <c r="FY74" s="110"/>
      <c r="FZ74" s="110"/>
      <c r="GA74" s="110"/>
      <c r="GB74" s="110"/>
      <c r="GC74" s="110"/>
      <c r="GD74" s="110"/>
      <c r="GE74" s="110">
        <f t="shared" si="650"/>
        <v>0</v>
      </c>
      <c r="GF74" s="110">
        <f t="shared" si="650"/>
        <v>0</v>
      </c>
      <c r="GG74" s="110"/>
      <c r="GH74" s="110"/>
      <c r="GI74" s="110"/>
      <c r="GJ74" s="110"/>
      <c r="GK74" s="110"/>
      <c r="GL74" s="110"/>
      <c r="GM74" s="110"/>
      <c r="GN74" s="110"/>
      <c r="GO74" s="110">
        <f t="shared" si="651"/>
        <v>0</v>
      </c>
      <c r="GP74" s="110">
        <f t="shared" si="651"/>
        <v>0</v>
      </c>
      <c r="GQ74" s="110"/>
      <c r="GR74" s="110"/>
      <c r="GS74" s="110"/>
      <c r="GT74" s="110"/>
      <c r="GU74" s="110"/>
      <c r="GV74" s="110"/>
      <c r="GW74" s="110"/>
      <c r="GX74" s="110"/>
      <c r="GY74" s="110">
        <f t="shared" si="652"/>
        <v>0</v>
      </c>
      <c r="GZ74" s="110">
        <f t="shared" si="652"/>
        <v>0</v>
      </c>
      <c r="HA74" s="110"/>
      <c r="HB74" s="110"/>
      <c r="HC74" s="110"/>
      <c r="HD74" s="110"/>
      <c r="HE74" s="110"/>
      <c r="HF74" s="110"/>
      <c r="HG74" s="110"/>
      <c r="HH74" s="110"/>
      <c r="HI74" s="110">
        <f t="shared" si="653"/>
        <v>0</v>
      </c>
      <c r="HJ74" s="110">
        <f t="shared" si="653"/>
        <v>0</v>
      </c>
      <c r="HK74" s="110"/>
      <c r="HL74" s="110"/>
      <c r="HM74" s="110"/>
      <c r="HN74" s="110"/>
      <c r="HO74" s="110"/>
      <c r="HP74" s="110"/>
      <c r="HQ74" s="110"/>
      <c r="HR74" s="110"/>
      <c r="HS74" s="110">
        <f t="shared" si="654"/>
        <v>0</v>
      </c>
      <c r="HT74" s="110">
        <f t="shared" si="654"/>
        <v>0</v>
      </c>
      <c r="HU74" s="110"/>
      <c r="HV74" s="110"/>
      <c r="HW74" s="110"/>
      <c r="HX74" s="110"/>
      <c r="HY74" s="110"/>
      <c r="HZ74" s="110"/>
      <c r="IA74" s="110"/>
      <c r="IB74" s="110"/>
      <c r="IC74" s="110">
        <f t="shared" si="655"/>
        <v>0</v>
      </c>
      <c r="ID74" s="110">
        <f t="shared" si="655"/>
        <v>0</v>
      </c>
      <c r="IE74" s="110"/>
      <c r="IF74" s="110"/>
      <c r="IG74" s="110"/>
      <c r="IH74" s="110"/>
      <c r="II74" s="110"/>
      <c r="IJ74" s="110"/>
      <c r="IK74" s="110"/>
      <c r="IL74" s="110"/>
      <c r="IM74" s="110">
        <f t="shared" si="656"/>
        <v>0</v>
      </c>
      <c r="IN74" s="110">
        <f t="shared" si="656"/>
        <v>0</v>
      </c>
      <c r="IO74" s="110"/>
      <c r="IP74" s="110"/>
      <c r="IQ74" s="110"/>
      <c r="IR74" s="110"/>
      <c r="IS74" s="110"/>
      <c r="IT74" s="110"/>
      <c r="IU74" s="110"/>
      <c r="IV74" s="110"/>
      <c r="IW74" s="110">
        <f t="shared" si="657"/>
        <v>0</v>
      </c>
      <c r="IX74" s="110">
        <f t="shared" si="657"/>
        <v>0</v>
      </c>
      <c r="IY74" s="110"/>
      <c r="IZ74" s="110"/>
      <c r="JA74" s="110"/>
      <c r="JB74" s="110"/>
      <c r="JC74" s="110"/>
      <c r="JD74" s="110"/>
      <c r="JE74" s="110"/>
      <c r="JF74" s="110"/>
      <c r="JG74" s="110">
        <f t="shared" si="658"/>
        <v>0</v>
      </c>
      <c r="JH74" s="110">
        <f t="shared" si="658"/>
        <v>0</v>
      </c>
      <c r="JI74" s="110"/>
      <c r="JJ74" s="110"/>
      <c r="JK74" s="110"/>
      <c r="JL74" s="110"/>
      <c r="JM74" s="110"/>
      <c r="JN74" s="110"/>
      <c r="JO74" s="110"/>
      <c r="JP74" s="110"/>
      <c r="JQ74" s="110"/>
      <c r="JR74" s="110"/>
      <c r="JS74" s="110"/>
      <c r="JT74" s="110"/>
      <c r="JU74" s="110"/>
      <c r="JV74" s="110"/>
      <c r="JW74" s="110"/>
      <c r="JX74" s="110"/>
      <c r="JY74" s="110"/>
      <c r="JZ74" s="110"/>
      <c r="KA74" s="110"/>
      <c r="KB74" s="110"/>
      <c r="KC74" s="110"/>
      <c r="KD74" s="110"/>
      <c r="KE74" s="110"/>
      <c r="KF74" s="110"/>
      <c r="KG74" s="110"/>
      <c r="KH74" s="110"/>
      <c r="KI74" s="110"/>
      <c r="KJ74" s="110"/>
      <c r="KK74" s="110"/>
      <c r="KL74" s="110"/>
      <c r="KM74" s="110"/>
      <c r="KN74" s="110"/>
      <c r="KO74" s="110"/>
      <c r="KP74" s="110"/>
      <c r="KQ74" s="110"/>
      <c r="KR74" s="110"/>
      <c r="KS74" s="110"/>
      <c r="KT74" s="110"/>
      <c r="KU74" s="110"/>
      <c r="KV74" s="110"/>
      <c r="KW74" s="110"/>
      <c r="KX74" s="110"/>
      <c r="KY74" s="110"/>
      <c r="KZ74" s="110"/>
      <c r="LA74" s="110"/>
      <c r="LB74" s="110"/>
      <c r="LC74" s="110"/>
      <c r="LD74" s="110"/>
      <c r="LE74" s="110"/>
      <c r="LF74" s="110"/>
      <c r="LG74" s="110"/>
      <c r="LH74" s="110"/>
      <c r="LI74" s="110"/>
      <c r="LJ74" s="110"/>
      <c r="LK74" s="110"/>
      <c r="LL74" s="110"/>
      <c r="LM74" s="110"/>
      <c r="LN74" s="110"/>
      <c r="LO74" s="110">
        <v>592.51499999999999</v>
      </c>
      <c r="LP74" s="110">
        <f t="shared" si="659"/>
        <v>592.51499999999999</v>
      </c>
      <c r="LQ74" s="110">
        <f t="shared" si="659"/>
        <v>592.51499999999999</v>
      </c>
      <c r="LR74" s="110"/>
      <c r="LS74" s="110">
        <v>586.58984999999996</v>
      </c>
      <c r="LT74" s="110">
        <v>586.58984999999996</v>
      </c>
      <c r="LU74" s="110"/>
      <c r="LV74" s="110">
        <v>5.9251500000000004</v>
      </c>
      <c r="LW74" s="110">
        <v>5.9251500000000004</v>
      </c>
      <c r="LX74" s="110"/>
      <c r="LY74" s="110"/>
      <c r="LZ74" s="110"/>
      <c r="MA74" s="110"/>
      <c r="MB74" s="110"/>
      <c r="MC74" s="110"/>
      <c r="MD74" s="110"/>
      <c r="ME74" s="4"/>
      <c r="MF74" s="4"/>
      <c r="MG74" s="5"/>
      <c r="MH74" s="37"/>
      <c r="MI74" s="37"/>
      <c r="MJ74" s="38"/>
      <c r="MK74" s="4"/>
      <c r="ML74" s="4"/>
      <c r="MM74" s="5"/>
      <c r="MN74" s="39"/>
      <c r="MO74" s="40"/>
      <c r="MP74" s="41"/>
      <c r="MR74" s="116"/>
    </row>
    <row r="75" spans="1:360" ht="18">
      <c r="A75" s="36" t="s">
        <v>54</v>
      </c>
      <c r="B75" s="110">
        <f t="shared" si="632"/>
        <v>3169.5299199999999</v>
      </c>
      <c r="C75" s="110">
        <f t="shared" si="633"/>
        <v>3169.5289699999998</v>
      </c>
      <c r="D75" s="110">
        <f t="shared" si="631"/>
        <v>99.999970027101043</v>
      </c>
      <c r="E75" s="110">
        <f t="shared" si="634"/>
        <v>1.7053025658242404E-13</v>
      </c>
      <c r="F75" s="110"/>
      <c r="G75" s="110"/>
      <c r="H75" s="110"/>
      <c r="I75" s="110"/>
      <c r="J75" s="110">
        <f t="shared" si="635"/>
        <v>0</v>
      </c>
      <c r="K75" s="110">
        <f t="shared" si="635"/>
        <v>0</v>
      </c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>
        <f t="shared" si="636"/>
        <v>0</v>
      </c>
      <c r="AA75" s="110">
        <f t="shared" si="636"/>
        <v>0</v>
      </c>
      <c r="AB75" s="110"/>
      <c r="AC75" s="110"/>
      <c r="AD75" s="110"/>
      <c r="AE75" s="110"/>
      <c r="AF75" s="110"/>
      <c r="AG75" s="110"/>
      <c r="AH75" s="110"/>
      <c r="AI75" s="110"/>
      <c r="AJ75" s="110">
        <f t="shared" si="637"/>
        <v>0</v>
      </c>
      <c r="AK75" s="110">
        <f t="shared" si="637"/>
        <v>0</v>
      </c>
      <c r="AL75" s="110"/>
      <c r="AM75" s="110"/>
      <c r="AN75" s="110"/>
      <c r="AO75" s="110"/>
      <c r="AP75" s="110"/>
      <c r="AQ75" s="110"/>
      <c r="AR75" s="110"/>
      <c r="AS75" s="110"/>
      <c r="AT75" s="110">
        <f t="shared" si="638"/>
        <v>0</v>
      </c>
      <c r="AU75" s="110">
        <f t="shared" si="638"/>
        <v>0</v>
      </c>
      <c r="AV75" s="110"/>
      <c r="AW75" s="110"/>
      <c r="AX75" s="110"/>
      <c r="AY75" s="110"/>
      <c r="AZ75" s="110"/>
      <c r="BA75" s="110"/>
      <c r="BB75" s="110"/>
      <c r="BC75" s="110"/>
      <c r="BD75" s="110">
        <f t="shared" si="639"/>
        <v>0</v>
      </c>
      <c r="BE75" s="110">
        <f t="shared" si="639"/>
        <v>0</v>
      </c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>
        <f t="shared" si="640"/>
        <v>0</v>
      </c>
      <c r="BX75" s="110">
        <f t="shared" si="640"/>
        <v>0</v>
      </c>
      <c r="BY75" s="110" t="e">
        <f>BX75/BW75*100</f>
        <v>#DIV/0!</v>
      </c>
      <c r="BZ75" s="110"/>
      <c r="CA75" s="110"/>
      <c r="CB75" s="110"/>
      <c r="CC75" s="110"/>
      <c r="CD75" s="110"/>
      <c r="CE75" s="110"/>
      <c r="CF75" s="110">
        <f t="shared" si="641"/>
        <v>0</v>
      </c>
      <c r="CG75" s="110">
        <f t="shared" si="641"/>
        <v>0</v>
      </c>
      <c r="CH75" s="110"/>
      <c r="CI75" s="110"/>
      <c r="CJ75" s="110"/>
      <c r="CK75" s="110"/>
      <c r="CL75" s="110"/>
      <c r="CM75" s="110"/>
      <c r="CN75" s="110"/>
      <c r="CO75" s="110"/>
      <c r="CP75" s="110">
        <f t="shared" si="642"/>
        <v>0</v>
      </c>
      <c r="CQ75" s="110">
        <f t="shared" si="642"/>
        <v>0</v>
      </c>
      <c r="CR75" s="110"/>
      <c r="CS75" s="110"/>
      <c r="CT75" s="110"/>
      <c r="CU75" s="110"/>
      <c r="CV75" s="110"/>
      <c r="CW75" s="110"/>
      <c r="CX75" s="110"/>
      <c r="CY75" s="110"/>
      <c r="CZ75" s="110">
        <f t="shared" si="643"/>
        <v>0</v>
      </c>
      <c r="DA75" s="110">
        <f t="shared" si="643"/>
        <v>0</v>
      </c>
      <c r="DB75" s="110"/>
      <c r="DC75" s="110"/>
      <c r="DD75" s="110"/>
      <c r="DE75" s="110"/>
      <c r="DF75" s="110"/>
      <c r="DG75" s="110"/>
      <c r="DH75" s="110"/>
      <c r="DI75" s="110"/>
      <c r="DJ75" s="110">
        <f t="shared" si="644"/>
        <v>0</v>
      </c>
      <c r="DK75" s="110">
        <f t="shared" si="644"/>
        <v>0</v>
      </c>
      <c r="DL75" s="110"/>
      <c r="DM75" s="110"/>
      <c r="DN75" s="110"/>
      <c r="DO75" s="110"/>
      <c r="DP75" s="110"/>
      <c r="DQ75" s="110"/>
      <c r="DR75" s="110"/>
      <c r="DS75" s="110"/>
      <c r="DT75" s="110">
        <f t="shared" si="645"/>
        <v>0</v>
      </c>
      <c r="DU75" s="110">
        <f t="shared" si="645"/>
        <v>0</v>
      </c>
      <c r="DV75" s="110"/>
      <c r="DW75" s="110"/>
      <c r="DX75" s="110"/>
      <c r="DY75" s="110"/>
      <c r="DZ75" s="110"/>
      <c r="EA75" s="110"/>
      <c r="EB75" s="110"/>
      <c r="EC75" s="110"/>
      <c r="ED75" s="110">
        <f t="shared" si="646"/>
        <v>0</v>
      </c>
      <c r="EE75" s="110">
        <f t="shared" si="646"/>
        <v>0</v>
      </c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>
        <v>2741.3890000000001</v>
      </c>
      <c r="EQ75" s="110">
        <f t="shared" si="647"/>
        <v>2741.3890000000001</v>
      </c>
      <c r="ER75" s="110">
        <f t="shared" si="647"/>
        <v>2741.38805</v>
      </c>
      <c r="ES75" s="155"/>
      <c r="ET75" s="110">
        <v>2741.3890000000001</v>
      </c>
      <c r="EU75" s="110">
        <v>2741.38805</v>
      </c>
      <c r="EV75" s="110"/>
      <c r="EW75" s="110"/>
      <c r="EX75" s="110"/>
      <c r="EY75" s="110"/>
      <c r="EZ75" s="110"/>
      <c r="FA75" s="110">
        <f t="shared" si="648"/>
        <v>0</v>
      </c>
      <c r="FB75" s="110">
        <f t="shared" si="648"/>
        <v>0</v>
      </c>
      <c r="FC75" s="110"/>
      <c r="FD75" s="110"/>
      <c r="FE75" s="110"/>
      <c r="FF75" s="110"/>
      <c r="FG75" s="110"/>
      <c r="FH75" s="110"/>
      <c r="FI75" s="110"/>
      <c r="FJ75" s="156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>
        <f t="shared" si="649"/>
        <v>0</v>
      </c>
      <c r="FV75" s="110">
        <f t="shared" si="649"/>
        <v>0</v>
      </c>
      <c r="FW75" s="110"/>
      <c r="FX75" s="110"/>
      <c r="FY75" s="110"/>
      <c r="FZ75" s="110"/>
      <c r="GA75" s="110"/>
      <c r="GB75" s="110"/>
      <c r="GC75" s="110"/>
      <c r="GD75" s="110"/>
      <c r="GE75" s="110">
        <f t="shared" si="650"/>
        <v>0</v>
      </c>
      <c r="GF75" s="110">
        <f t="shared" si="650"/>
        <v>0</v>
      </c>
      <c r="GG75" s="110"/>
      <c r="GH75" s="110"/>
      <c r="GI75" s="110"/>
      <c r="GJ75" s="110"/>
      <c r="GK75" s="110"/>
      <c r="GL75" s="110"/>
      <c r="GM75" s="110"/>
      <c r="GN75" s="110"/>
      <c r="GO75" s="110">
        <f t="shared" si="651"/>
        <v>0</v>
      </c>
      <c r="GP75" s="110">
        <f t="shared" si="651"/>
        <v>0</v>
      </c>
      <c r="GQ75" s="110"/>
      <c r="GR75" s="110"/>
      <c r="GS75" s="110"/>
      <c r="GT75" s="110"/>
      <c r="GU75" s="110"/>
      <c r="GV75" s="110"/>
      <c r="GW75" s="110"/>
      <c r="GX75" s="110"/>
      <c r="GY75" s="110">
        <f t="shared" si="652"/>
        <v>0</v>
      </c>
      <c r="GZ75" s="110">
        <f t="shared" si="652"/>
        <v>0</v>
      </c>
      <c r="HA75" s="110"/>
      <c r="HB75" s="110"/>
      <c r="HC75" s="110"/>
      <c r="HD75" s="110"/>
      <c r="HE75" s="110"/>
      <c r="HF75" s="110"/>
      <c r="HG75" s="110"/>
      <c r="HH75" s="110"/>
      <c r="HI75" s="110">
        <f t="shared" si="653"/>
        <v>0</v>
      </c>
      <c r="HJ75" s="110">
        <f t="shared" si="653"/>
        <v>0</v>
      </c>
      <c r="HK75" s="110"/>
      <c r="HL75" s="110"/>
      <c r="HM75" s="110"/>
      <c r="HN75" s="110"/>
      <c r="HO75" s="110"/>
      <c r="HP75" s="110"/>
      <c r="HQ75" s="110"/>
      <c r="HR75" s="110"/>
      <c r="HS75" s="110">
        <f t="shared" si="654"/>
        <v>0</v>
      </c>
      <c r="HT75" s="110">
        <f t="shared" si="654"/>
        <v>0</v>
      </c>
      <c r="HU75" s="110"/>
      <c r="HV75" s="110"/>
      <c r="HW75" s="110"/>
      <c r="HX75" s="110"/>
      <c r="HY75" s="110"/>
      <c r="HZ75" s="110"/>
      <c r="IA75" s="110"/>
      <c r="IB75" s="110"/>
      <c r="IC75" s="110">
        <f t="shared" si="655"/>
        <v>0</v>
      </c>
      <c r="ID75" s="110">
        <f t="shared" si="655"/>
        <v>0</v>
      </c>
      <c r="IE75" s="110"/>
      <c r="IF75" s="110"/>
      <c r="IG75" s="110"/>
      <c r="IH75" s="110"/>
      <c r="II75" s="110"/>
      <c r="IJ75" s="110"/>
      <c r="IK75" s="110"/>
      <c r="IL75" s="110"/>
      <c r="IM75" s="110">
        <f t="shared" si="656"/>
        <v>0</v>
      </c>
      <c r="IN75" s="110">
        <f t="shared" si="656"/>
        <v>0</v>
      </c>
      <c r="IO75" s="110"/>
      <c r="IP75" s="110"/>
      <c r="IQ75" s="110"/>
      <c r="IR75" s="110"/>
      <c r="IS75" s="110"/>
      <c r="IT75" s="110"/>
      <c r="IU75" s="110"/>
      <c r="IV75" s="110"/>
      <c r="IW75" s="110">
        <f t="shared" si="657"/>
        <v>0</v>
      </c>
      <c r="IX75" s="110">
        <f t="shared" si="657"/>
        <v>0</v>
      </c>
      <c r="IY75" s="110"/>
      <c r="IZ75" s="110"/>
      <c r="JA75" s="110"/>
      <c r="JB75" s="110"/>
      <c r="JC75" s="110"/>
      <c r="JD75" s="110"/>
      <c r="JE75" s="110"/>
      <c r="JF75" s="110"/>
      <c r="JG75" s="110">
        <f t="shared" si="658"/>
        <v>0</v>
      </c>
      <c r="JH75" s="110">
        <f t="shared" si="658"/>
        <v>0</v>
      </c>
      <c r="JI75" s="110"/>
      <c r="JJ75" s="110"/>
      <c r="JK75" s="110"/>
      <c r="JL75" s="110"/>
      <c r="JM75" s="110"/>
      <c r="JN75" s="110"/>
      <c r="JO75" s="110"/>
      <c r="JP75" s="110"/>
      <c r="JQ75" s="110"/>
      <c r="JR75" s="110"/>
      <c r="JS75" s="110"/>
      <c r="JT75" s="110"/>
      <c r="JU75" s="110"/>
      <c r="JV75" s="110">
        <v>428.14091999999999</v>
      </c>
      <c r="JW75" s="110">
        <v>428.14091999999999</v>
      </c>
      <c r="JX75" s="110">
        <f>JW75/JV75*100</f>
        <v>100</v>
      </c>
      <c r="JY75" s="110"/>
      <c r="JZ75" s="110"/>
      <c r="KA75" s="110" t="e">
        <f>JZ75/JY75*100</f>
        <v>#DIV/0!</v>
      </c>
      <c r="KB75" s="110"/>
      <c r="KC75" s="110"/>
      <c r="KD75" s="110" t="e">
        <f>KC75/KB75*100</f>
        <v>#DIV/0!</v>
      </c>
      <c r="KE75" s="110"/>
      <c r="KF75" s="110"/>
      <c r="KG75" s="110" t="e">
        <f>KF75/KE75*100</f>
        <v>#DIV/0!</v>
      </c>
      <c r="KH75" s="110"/>
      <c r="KI75" s="110"/>
      <c r="KJ75" s="110" t="e">
        <f>KI75/KH75*100</f>
        <v>#DIV/0!</v>
      </c>
      <c r="KK75" s="110"/>
      <c r="KL75" s="110"/>
      <c r="KM75" s="110" t="e">
        <f>KL75/KK75*100</f>
        <v>#DIV/0!</v>
      </c>
      <c r="KN75" s="110"/>
      <c r="KO75" s="110"/>
      <c r="KP75" s="110"/>
      <c r="KQ75" s="110"/>
      <c r="KR75" s="110"/>
      <c r="KS75" s="110"/>
      <c r="KT75" s="110"/>
      <c r="KU75" s="110"/>
      <c r="KV75" s="110"/>
      <c r="KW75" s="110"/>
      <c r="KX75" s="110"/>
      <c r="KY75" s="110"/>
      <c r="KZ75" s="110"/>
      <c r="LA75" s="110"/>
      <c r="LB75" s="110"/>
      <c r="LC75" s="110"/>
      <c r="LD75" s="110"/>
      <c r="LE75" s="110"/>
      <c r="LF75" s="110"/>
      <c r="LG75" s="110"/>
      <c r="LH75" s="110"/>
      <c r="LI75" s="110"/>
      <c r="LJ75" s="110"/>
      <c r="LK75" s="110"/>
      <c r="LL75" s="110"/>
      <c r="LM75" s="110"/>
      <c r="LN75" s="110"/>
      <c r="LO75" s="110"/>
      <c r="LP75" s="110">
        <f t="shared" si="659"/>
        <v>0</v>
      </c>
      <c r="LQ75" s="110">
        <f t="shared" si="659"/>
        <v>0</v>
      </c>
      <c r="LR75" s="110"/>
      <c r="LS75" s="110"/>
      <c r="LT75" s="110"/>
      <c r="LU75" s="110"/>
      <c r="LV75" s="110"/>
      <c r="LW75" s="110"/>
      <c r="LX75" s="110"/>
      <c r="LY75" s="110"/>
      <c r="LZ75" s="110"/>
      <c r="MA75" s="110"/>
      <c r="MB75" s="110"/>
      <c r="MC75" s="110"/>
      <c r="MD75" s="110"/>
      <c r="ME75" s="4"/>
      <c r="MF75" s="4"/>
      <c r="MG75" s="5"/>
      <c r="MH75" s="37"/>
      <c r="MI75" s="37"/>
      <c r="MJ75" s="38"/>
      <c r="MK75" s="4"/>
      <c r="ML75" s="4"/>
      <c r="MM75" s="5"/>
      <c r="MN75" s="39"/>
      <c r="MO75" s="40"/>
      <c r="MP75" s="41"/>
      <c r="MR75" s="116"/>
    </row>
    <row r="76" spans="1:360" ht="18">
      <c r="A76" s="36" t="s">
        <v>244</v>
      </c>
      <c r="B76" s="110">
        <f t="shared" si="632"/>
        <v>2013.05602</v>
      </c>
      <c r="C76" s="110">
        <f t="shared" si="633"/>
        <v>2013.05602</v>
      </c>
      <c r="D76" s="110">
        <f t="shared" si="631"/>
        <v>100</v>
      </c>
      <c r="E76" s="110">
        <f t="shared" si="634"/>
        <v>0</v>
      </c>
      <c r="F76" s="110"/>
      <c r="G76" s="110"/>
      <c r="H76" s="110"/>
      <c r="I76" s="110"/>
      <c r="J76" s="110">
        <f t="shared" si="635"/>
        <v>0</v>
      </c>
      <c r="K76" s="110">
        <f t="shared" si="635"/>
        <v>0</v>
      </c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>
        <f t="shared" si="636"/>
        <v>0</v>
      </c>
      <c r="AA76" s="110">
        <f t="shared" si="636"/>
        <v>0</v>
      </c>
      <c r="AB76" s="110"/>
      <c r="AC76" s="110"/>
      <c r="AD76" s="110"/>
      <c r="AE76" s="110"/>
      <c r="AF76" s="110"/>
      <c r="AG76" s="110"/>
      <c r="AH76" s="110"/>
      <c r="AI76" s="110"/>
      <c r="AJ76" s="110">
        <f t="shared" si="637"/>
        <v>0</v>
      </c>
      <c r="AK76" s="110">
        <f t="shared" si="637"/>
        <v>0</v>
      </c>
      <c r="AL76" s="110"/>
      <c r="AM76" s="110"/>
      <c r="AN76" s="110"/>
      <c r="AO76" s="110"/>
      <c r="AP76" s="110"/>
      <c r="AQ76" s="110"/>
      <c r="AR76" s="110"/>
      <c r="AS76" s="110"/>
      <c r="AT76" s="110">
        <f t="shared" si="638"/>
        <v>0</v>
      </c>
      <c r="AU76" s="110">
        <f t="shared" si="638"/>
        <v>0</v>
      </c>
      <c r="AV76" s="110"/>
      <c r="AW76" s="110"/>
      <c r="AX76" s="110"/>
      <c r="AY76" s="110"/>
      <c r="AZ76" s="110"/>
      <c r="BA76" s="110"/>
      <c r="BB76" s="110"/>
      <c r="BC76" s="110"/>
      <c r="BD76" s="110">
        <f t="shared" si="639"/>
        <v>0</v>
      </c>
      <c r="BE76" s="110">
        <f t="shared" si="639"/>
        <v>0</v>
      </c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>
        <f t="shared" si="640"/>
        <v>882.17529999999999</v>
      </c>
      <c r="BX76" s="110">
        <f t="shared" si="640"/>
        <v>882.17529999999999</v>
      </c>
      <c r="BY76" s="110"/>
      <c r="BZ76" s="110">
        <v>882.17529999999999</v>
      </c>
      <c r="CA76" s="110">
        <v>882.17529999999999</v>
      </c>
      <c r="CB76" s="110">
        <f>CA76/BZ76*100</f>
        <v>100</v>
      </c>
      <c r="CC76" s="110"/>
      <c r="CD76" s="110"/>
      <c r="CE76" s="110"/>
      <c r="CF76" s="110">
        <f t="shared" si="641"/>
        <v>0</v>
      </c>
      <c r="CG76" s="110">
        <f t="shared" si="641"/>
        <v>0</v>
      </c>
      <c r="CH76" s="110"/>
      <c r="CI76" s="110"/>
      <c r="CJ76" s="110"/>
      <c r="CK76" s="110"/>
      <c r="CL76" s="110"/>
      <c r="CM76" s="110"/>
      <c r="CN76" s="110"/>
      <c r="CO76" s="110"/>
      <c r="CP76" s="110">
        <f t="shared" si="642"/>
        <v>0</v>
      </c>
      <c r="CQ76" s="110">
        <f t="shared" si="642"/>
        <v>0</v>
      </c>
      <c r="CR76" s="110"/>
      <c r="CS76" s="110"/>
      <c r="CT76" s="110"/>
      <c r="CU76" s="110"/>
      <c r="CV76" s="110"/>
      <c r="CW76" s="110"/>
      <c r="CX76" s="110"/>
      <c r="CY76" s="110"/>
      <c r="CZ76" s="110">
        <f t="shared" si="643"/>
        <v>0</v>
      </c>
      <c r="DA76" s="110">
        <f t="shared" si="643"/>
        <v>0</v>
      </c>
      <c r="DB76" s="110"/>
      <c r="DC76" s="110"/>
      <c r="DD76" s="110"/>
      <c r="DE76" s="110"/>
      <c r="DF76" s="110"/>
      <c r="DG76" s="110"/>
      <c r="DH76" s="110"/>
      <c r="DI76" s="110"/>
      <c r="DJ76" s="110">
        <f t="shared" si="644"/>
        <v>0</v>
      </c>
      <c r="DK76" s="110">
        <f t="shared" si="644"/>
        <v>0</v>
      </c>
      <c r="DL76" s="110"/>
      <c r="DM76" s="110"/>
      <c r="DN76" s="110"/>
      <c r="DO76" s="110"/>
      <c r="DP76" s="110"/>
      <c r="DQ76" s="110"/>
      <c r="DR76" s="110"/>
      <c r="DS76" s="110"/>
      <c r="DT76" s="110">
        <f t="shared" si="645"/>
        <v>0</v>
      </c>
      <c r="DU76" s="110">
        <f t="shared" si="645"/>
        <v>0</v>
      </c>
      <c r="DV76" s="110"/>
      <c r="DW76" s="110"/>
      <c r="DX76" s="110"/>
      <c r="DY76" s="110"/>
      <c r="DZ76" s="110"/>
      <c r="EA76" s="110"/>
      <c r="EB76" s="110"/>
      <c r="EC76" s="110"/>
      <c r="ED76" s="110">
        <f t="shared" si="646"/>
        <v>0</v>
      </c>
      <c r="EE76" s="110">
        <f t="shared" si="646"/>
        <v>0</v>
      </c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>
        <f t="shared" si="647"/>
        <v>0</v>
      </c>
      <c r="ER76" s="110">
        <f t="shared" si="647"/>
        <v>0</v>
      </c>
      <c r="ES76" s="155"/>
      <c r="ET76" s="110"/>
      <c r="EU76" s="110"/>
      <c r="EV76" s="110"/>
      <c r="EW76" s="110"/>
      <c r="EX76" s="110"/>
      <c r="EY76" s="110"/>
      <c r="EZ76" s="110"/>
      <c r="FA76" s="110">
        <f t="shared" si="648"/>
        <v>0</v>
      </c>
      <c r="FB76" s="110">
        <f t="shared" si="648"/>
        <v>0</v>
      </c>
      <c r="FC76" s="110"/>
      <c r="FD76" s="110"/>
      <c r="FE76" s="110"/>
      <c r="FF76" s="110"/>
      <c r="FG76" s="110"/>
      <c r="FH76" s="110"/>
      <c r="FI76" s="110"/>
      <c r="FJ76" s="156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>
        <f t="shared" si="649"/>
        <v>0</v>
      </c>
      <c r="FV76" s="110">
        <f t="shared" si="649"/>
        <v>0</v>
      </c>
      <c r="FW76" s="110"/>
      <c r="FX76" s="110"/>
      <c r="FY76" s="110"/>
      <c r="FZ76" s="110"/>
      <c r="GA76" s="110"/>
      <c r="GB76" s="110"/>
      <c r="GC76" s="110"/>
      <c r="GD76" s="110"/>
      <c r="GE76" s="110">
        <f t="shared" si="650"/>
        <v>0</v>
      </c>
      <c r="GF76" s="110">
        <f t="shared" si="650"/>
        <v>0</v>
      </c>
      <c r="GG76" s="110"/>
      <c r="GH76" s="110"/>
      <c r="GI76" s="110"/>
      <c r="GJ76" s="110"/>
      <c r="GK76" s="110"/>
      <c r="GL76" s="110"/>
      <c r="GM76" s="110"/>
      <c r="GN76" s="110"/>
      <c r="GO76" s="110">
        <f t="shared" si="651"/>
        <v>0</v>
      </c>
      <c r="GP76" s="110">
        <f t="shared" si="651"/>
        <v>0</v>
      </c>
      <c r="GQ76" s="110"/>
      <c r="GR76" s="110"/>
      <c r="GS76" s="110"/>
      <c r="GT76" s="110"/>
      <c r="GU76" s="110"/>
      <c r="GV76" s="110"/>
      <c r="GW76" s="110"/>
      <c r="GX76" s="110"/>
      <c r="GY76" s="110">
        <f t="shared" si="652"/>
        <v>0</v>
      </c>
      <c r="GZ76" s="110">
        <f t="shared" si="652"/>
        <v>0</v>
      </c>
      <c r="HA76" s="110"/>
      <c r="HB76" s="110"/>
      <c r="HC76" s="110"/>
      <c r="HD76" s="110"/>
      <c r="HE76" s="110"/>
      <c r="HF76" s="110"/>
      <c r="HG76" s="110"/>
      <c r="HH76" s="110"/>
      <c r="HI76" s="110">
        <f t="shared" si="653"/>
        <v>0</v>
      </c>
      <c r="HJ76" s="110">
        <f t="shared" si="653"/>
        <v>0</v>
      </c>
      <c r="HK76" s="110"/>
      <c r="HL76" s="110"/>
      <c r="HM76" s="110"/>
      <c r="HN76" s="110"/>
      <c r="HO76" s="110"/>
      <c r="HP76" s="110"/>
      <c r="HQ76" s="110"/>
      <c r="HR76" s="110"/>
      <c r="HS76" s="110">
        <f t="shared" si="654"/>
        <v>0</v>
      </c>
      <c r="HT76" s="110">
        <f t="shared" si="654"/>
        <v>0</v>
      </c>
      <c r="HU76" s="110"/>
      <c r="HV76" s="110"/>
      <c r="HW76" s="110"/>
      <c r="HX76" s="110"/>
      <c r="HY76" s="110"/>
      <c r="HZ76" s="110"/>
      <c r="IA76" s="110"/>
      <c r="IB76" s="110"/>
      <c r="IC76" s="110">
        <f t="shared" si="655"/>
        <v>0</v>
      </c>
      <c r="ID76" s="110">
        <f t="shared" si="655"/>
        <v>0</v>
      </c>
      <c r="IE76" s="110"/>
      <c r="IF76" s="110"/>
      <c r="IG76" s="110"/>
      <c r="IH76" s="110"/>
      <c r="II76" s="110"/>
      <c r="IJ76" s="110"/>
      <c r="IK76" s="110"/>
      <c r="IL76" s="110"/>
      <c r="IM76" s="110">
        <f t="shared" si="656"/>
        <v>0</v>
      </c>
      <c r="IN76" s="110">
        <f t="shared" si="656"/>
        <v>0</v>
      </c>
      <c r="IO76" s="110"/>
      <c r="IP76" s="110"/>
      <c r="IQ76" s="110"/>
      <c r="IR76" s="110"/>
      <c r="IS76" s="110"/>
      <c r="IT76" s="110"/>
      <c r="IU76" s="110"/>
      <c r="IV76" s="110"/>
      <c r="IW76" s="110">
        <f t="shared" si="657"/>
        <v>0</v>
      </c>
      <c r="IX76" s="110">
        <f t="shared" si="657"/>
        <v>0</v>
      </c>
      <c r="IY76" s="110"/>
      <c r="IZ76" s="110"/>
      <c r="JA76" s="110"/>
      <c r="JB76" s="110"/>
      <c r="JC76" s="110"/>
      <c r="JD76" s="110"/>
      <c r="JE76" s="110"/>
      <c r="JF76" s="110"/>
      <c r="JG76" s="110">
        <f t="shared" si="658"/>
        <v>0</v>
      </c>
      <c r="JH76" s="110">
        <f t="shared" si="658"/>
        <v>0</v>
      </c>
      <c r="JI76" s="110"/>
      <c r="JJ76" s="110"/>
      <c r="JK76" s="110"/>
      <c r="JL76" s="110"/>
      <c r="JM76" s="110"/>
      <c r="JN76" s="110"/>
      <c r="JO76" s="110"/>
      <c r="JP76" s="110"/>
      <c r="JQ76" s="110"/>
      <c r="JR76" s="110"/>
      <c r="JS76" s="110">
        <v>162.22215</v>
      </c>
      <c r="JT76" s="110">
        <v>162.22215</v>
      </c>
      <c r="JU76" s="110"/>
      <c r="JV76" s="110">
        <v>428.14091999999999</v>
      </c>
      <c r="JW76" s="110">
        <v>428.14091999999999</v>
      </c>
      <c r="JX76" s="110"/>
      <c r="JY76" s="110"/>
      <c r="JZ76" s="110"/>
      <c r="KA76" s="110"/>
      <c r="KB76" s="110"/>
      <c r="KC76" s="110"/>
      <c r="KD76" s="110"/>
      <c r="KE76" s="110"/>
      <c r="KF76" s="110"/>
      <c r="KG76" s="110"/>
      <c r="KH76" s="110"/>
      <c r="KI76" s="110"/>
      <c r="KJ76" s="110"/>
      <c r="KK76" s="110"/>
      <c r="KL76" s="110"/>
      <c r="KM76" s="110"/>
      <c r="KN76" s="110"/>
      <c r="KO76" s="110"/>
      <c r="KP76" s="110"/>
      <c r="KQ76" s="110"/>
      <c r="KR76" s="110"/>
      <c r="KS76" s="110"/>
      <c r="KT76" s="110"/>
      <c r="KU76" s="110"/>
      <c r="KV76" s="110"/>
      <c r="KW76" s="110">
        <v>218.27265</v>
      </c>
      <c r="KX76" s="110">
        <v>218.27265</v>
      </c>
      <c r="KY76" s="110"/>
      <c r="KZ76" s="110"/>
      <c r="LA76" s="110"/>
      <c r="LB76" s="110"/>
      <c r="LC76" s="110"/>
      <c r="LD76" s="110"/>
      <c r="LE76" s="110"/>
      <c r="LF76" s="110"/>
      <c r="LG76" s="110"/>
      <c r="LH76" s="110"/>
      <c r="LI76" s="110"/>
      <c r="LJ76" s="110"/>
      <c r="LK76" s="110"/>
      <c r="LL76" s="110"/>
      <c r="LM76" s="110"/>
      <c r="LN76" s="110"/>
      <c r="LO76" s="110">
        <v>322.245</v>
      </c>
      <c r="LP76" s="110">
        <f t="shared" si="659"/>
        <v>322.245</v>
      </c>
      <c r="LQ76" s="110">
        <f t="shared" si="659"/>
        <v>322.245</v>
      </c>
      <c r="LR76" s="110"/>
      <c r="LS76" s="110">
        <v>319.02255000000002</v>
      </c>
      <c r="LT76" s="110">
        <v>319.02255000000002</v>
      </c>
      <c r="LU76" s="110"/>
      <c r="LV76" s="110">
        <v>3.2224499999999998</v>
      </c>
      <c r="LW76" s="110">
        <v>3.2224499999999998</v>
      </c>
      <c r="LX76" s="110"/>
      <c r="LY76" s="110"/>
      <c r="LZ76" s="110"/>
      <c r="MA76" s="110"/>
      <c r="MB76" s="110"/>
      <c r="MC76" s="110"/>
      <c r="MD76" s="110"/>
      <c r="ME76" s="4"/>
      <c r="MF76" s="4"/>
      <c r="MG76" s="5"/>
      <c r="MH76" s="37"/>
      <c r="MI76" s="37"/>
      <c r="MJ76" s="38"/>
      <c r="MK76" s="4"/>
      <c r="ML76" s="4"/>
      <c r="MM76" s="5"/>
      <c r="MN76" s="39"/>
      <c r="MO76" s="40"/>
      <c r="MP76" s="41"/>
      <c r="MR76" s="116"/>
    </row>
    <row r="77" spans="1:360" ht="18">
      <c r="A77" s="36" t="s">
        <v>105</v>
      </c>
      <c r="B77" s="110">
        <f t="shared" si="632"/>
        <v>646.41356999999994</v>
      </c>
      <c r="C77" s="110">
        <f t="shared" si="633"/>
        <v>646.41356999999994</v>
      </c>
      <c r="D77" s="110">
        <f t="shared" si="631"/>
        <v>100</v>
      </c>
      <c r="E77" s="110">
        <f t="shared" si="634"/>
        <v>5.6843418860808015E-14</v>
      </c>
      <c r="F77" s="110"/>
      <c r="G77" s="110"/>
      <c r="H77" s="110"/>
      <c r="I77" s="110"/>
      <c r="J77" s="110">
        <f t="shared" si="635"/>
        <v>0</v>
      </c>
      <c r="K77" s="110">
        <f t="shared" si="635"/>
        <v>0</v>
      </c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>
        <f t="shared" si="636"/>
        <v>0</v>
      </c>
      <c r="AA77" s="110">
        <f t="shared" si="636"/>
        <v>0</v>
      </c>
      <c r="AB77" s="110"/>
      <c r="AC77" s="110"/>
      <c r="AD77" s="110"/>
      <c r="AE77" s="110"/>
      <c r="AF77" s="110"/>
      <c r="AG77" s="110"/>
      <c r="AH77" s="110"/>
      <c r="AI77" s="110"/>
      <c r="AJ77" s="110">
        <f t="shared" si="637"/>
        <v>0</v>
      </c>
      <c r="AK77" s="110">
        <f t="shared" si="637"/>
        <v>0</v>
      </c>
      <c r="AL77" s="110"/>
      <c r="AM77" s="110"/>
      <c r="AN77" s="110"/>
      <c r="AO77" s="110"/>
      <c r="AP77" s="110"/>
      <c r="AQ77" s="110"/>
      <c r="AR77" s="110"/>
      <c r="AS77" s="110"/>
      <c r="AT77" s="110">
        <f t="shared" si="638"/>
        <v>0</v>
      </c>
      <c r="AU77" s="110">
        <f t="shared" si="638"/>
        <v>0</v>
      </c>
      <c r="AV77" s="110"/>
      <c r="AW77" s="110"/>
      <c r="AX77" s="110"/>
      <c r="AY77" s="110"/>
      <c r="AZ77" s="110"/>
      <c r="BA77" s="110"/>
      <c r="BB77" s="110"/>
      <c r="BC77" s="110"/>
      <c r="BD77" s="110">
        <f t="shared" si="639"/>
        <v>0</v>
      </c>
      <c r="BE77" s="110">
        <f t="shared" si="639"/>
        <v>0</v>
      </c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>
        <f t="shared" si="640"/>
        <v>0</v>
      </c>
      <c r="BX77" s="110">
        <f t="shared" si="640"/>
        <v>0</v>
      </c>
      <c r="BY77" s="110" t="e">
        <f>BX77/BW77*100</f>
        <v>#DIV/0!</v>
      </c>
      <c r="BZ77" s="110"/>
      <c r="CA77" s="110"/>
      <c r="CB77" s="110"/>
      <c r="CC77" s="110"/>
      <c r="CD77" s="110"/>
      <c r="CE77" s="110"/>
      <c r="CF77" s="110">
        <f t="shared" si="641"/>
        <v>0</v>
      </c>
      <c r="CG77" s="110">
        <f t="shared" si="641"/>
        <v>0</v>
      </c>
      <c r="CH77" s="110"/>
      <c r="CI77" s="110"/>
      <c r="CJ77" s="110"/>
      <c r="CK77" s="110"/>
      <c r="CL77" s="110"/>
      <c r="CM77" s="110"/>
      <c r="CN77" s="110"/>
      <c r="CO77" s="110"/>
      <c r="CP77" s="110">
        <f t="shared" si="642"/>
        <v>0</v>
      </c>
      <c r="CQ77" s="110">
        <f t="shared" si="642"/>
        <v>0</v>
      </c>
      <c r="CR77" s="110"/>
      <c r="CS77" s="110"/>
      <c r="CT77" s="110"/>
      <c r="CU77" s="110"/>
      <c r="CV77" s="110"/>
      <c r="CW77" s="110"/>
      <c r="CX77" s="110"/>
      <c r="CY77" s="110"/>
      <c r="CZ77" s="110">
        <f t="shared" si="643"/>
        <v>0</v>
      </c>
      <c r="DA77" s="110">
        <f t="shared" si="643"/>
        <v>0</v>
      </c>
      <c r="DB77" s="110"/>
      <c r="DC77" s="110"/>
      <c r="DD77" s="110"/>
      <c r="DE77" s="110"/>
      <c r="DF77" s="110"/>
      <c r="DG77" s="110"/>
      <c r="DH77" s="110"/>
      <c r="DI77" s="110"/>
      <c r="DJ77" s="110">
        <f t="shared" si="644"/>
        <v>0</v>
      </c>
      <c r="DK77" s="110">
        <f t="shared" si="644"/>
        <v>0</v>
      </c>
      <c r="DL77" s="110"/>
      <c r="DM77" s="110"/>
      <c r="DN77" s="110"/>
      <c r="DO77" s="110"/>
      <c r="DP77" s="110"/>
      <c r="DQ77" s="110"/>
      <c r="DR77" s="110"/>
      <c r="DS77" s="110"/>
      <c r="DT77" s="110">
        <f t="shared" si="645"/>
        <v>0</v>
      </c>
      <c r="DU77" s="110">
        <f t="shared" si="645"/>
        <v>0</v>
      </c>
      <c r="DV77" s="110"/>
      <c r="DW77" s="110"/>
      <c r="DX77" s="110"/>
      <c r="DY77" s="110"/>
      <c r="DZ77" s="110"/>
      <c r="EA77" s="110"/>
      <c r="EB77" s="110"/>
      <c r="EC77" s="110"/>
      <c r="ED77" s="110">
        <f t="shared" si="646"/>
        <v>0</v>
      </c>
      <c r="EE77" s="110">
        <f t="shared" si="646"/>
        <v>0</v>
      </c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>
        <f t="shared" si="647"/>
        <v>0</v>
      </c>
      <c r="ER77" s="110">
        <f t="shared" si="647"/>
        <v>0</v>
      </c>
      <c r="ES77" s="155"/>
      <c r="ET77" s="110"/>
      <c r="EU77" s="110"/>
      <c r="EV77" s="110"/>
      <c r="EW77" s="110"/>
      <c r="EX77" s="110"/>
      <c r="EY77" s="110"/>
      <c r="EZ77" s="110"/>
      <c r="FA77" s="110">
        <f t="shared" si="648"/>
        <v>0</v>
      </c>
      <c r="FB77" s="110">
        <f t="shared" si="648"/>
        <v>0</v>
      </c>
      <c r="FC77" s="110"/>
      <c r="FD77" s="110"/>
      <c r="FE77" s="110"/>
      <c r="FF77" s="110"/>
      <c r="FG77" s="110"/>
      <c r="FH77" s="110"/>
      <c r="FI77" s="110"/>
      <c r="FJ77" s="156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>
        <f t="shared" si="649"/>
        <v>0</v>
      </c>
      <c r="FV77" s="110">
        <f t="shared" si="649"/>
        <v>0</v>
      </c>
      <c r="FW77" s="110"/>
      <c r="FX77" s="110"/>
      <c r="FY77" s="110"/>
      <c r="FZ77" s="110"/>
      <c r="GA77" s="110"/>
      <c r="GB77" s="110"/>
      <c r="GC77" s="110"/>
      <c r="GD77" s="110"/>
      <c r="GE77" s="110">
        <f t="shared" si="650"/>
        <v>0</v>
      </c>
      <c r="GF77" s="110">
        <f t="shared" si="650"/>
        <v>0</v>
      </c>
      <c r="GG77" s="110"/>
      <c r="GH77" s="110"/>
      <c r="GI77" s="110"/>
      <c r="GJ77" s="110"/>
      <c r="GK77" s="110"/>
      <c r="GL77" s="110"/>
      <c r="GM77" s="110"/>
      <c r="GN77" s="110"/>
      <c r="GO77" s="110">
        <f t="shared" si="651"/>
        <v>0</v>
      </c>
      <c r="GP77" s="110">
        <f t="shared" si="651"/>
        <v>0</v>
      </c>
      <c r="GQ77" s="110"/>
      <c r="GR77" s="110"/>
      <c r="GS77" s="110"/>
      <c r="GT77" s="110"/>
      <c r="GU77" s="110"/>
      <c r="GV77" s="110"/>
      <c r="GW77" s="110"/>
      <c r="GX77" s="110"/>
      <c r="GY77" s="110">
        <f t="shared" si="652"/>
        <v>0</v>
      </c>
      <c r="GZ77" s="110">
        <f t="shared" si="652"/>
        <v>0</v>
      </c>
      <c r="HA77" s="110"/>
      <c r="HB77" s="110"/>
      <c r="HC77" s="110"/>
      <c r="HD77" s="110"/>
      <c r="HE77" s="110"/>
      <c r="HF77" s="110"/>
      <c r="HG77" s="110"/>
      <c r="HH77" s="110"/>
      <c r="HI77" s="110">
        <f t="shared" si="653"/>
        <v>0</v>
      </c>
      <c r="HJ77" s="110">
        <f t="shared" si="653"/>
        <v>0</v>
      </c>
      <c r="HK77" s="110"/>
      <c r="HL77" s="110"/>
      <c r="HM77" s="110"/>
      <c r="HN77" s="110"/>
      <c r="HO77" s="110"/>
      <c r="HP77" s="110"/>
      <c r="HQ77" s="110"/>
      <c r="HR77" s="110"/>
      <c r="HS77" s="110">
        <f t="shared" si="654"/>
        <v>0</v>
      </c>
      <c r="HT77" s="110">
        <f t="shared" si="654"/>
        <v>0</v>
      </c>
      <c r="HU77" s="110"/>
      <c r="HV77" s="110"/>
      <c r="HW77" s="110"/>
      <c r="HX77" s="110"/>
      <c r="HY77" s="110"/>
      <c r="HZ77" s="110"/>
      <c r="IA77" s="110"/>
      <c r="IB77" s="110"/>
      <c r="IC77" s="110">
        <f t="shared" si="655"/>
        <v>0</v>
      </c>
      <c r="ID77" s="110">
        <f t="shared" si="655"/>
        <v>0</v>
      </c>
      <c r="IE77" s="110"/>
      <c r="IF77" s="110"/>
      <c r="IG77" s="110"/>
      <c r="IH77" s="110"/>
      <c r="II77" s="110"/>
      <c r="IJ77" s="110"/>
      <c r="IK77" s="110"/>
      <c r="IL77" s="110"/>
      <c r="IM77" s="110">
        <f t="shared" si="656"/>
        <v>0</v>
      </c>
      <c r="IN77" s="110">
        <f t="shared" si="656"/>
        <v>0</v>
      </c>
      <c r="IO77" s="110"/>
      <c r="IP77" s="110"/>
      <c r="IQ77" s="110"/>
      <c r="IR77" s="110"/>
      <c r="IS77" s="110"/>
      <c r="IT77" s="110"/>
      <c r="IU77" s="110"/>
      <c r="IV77" s="110"/>
      <c r="IW77" s="110">
        <f t="shared" si="657"/>
        <v>0</v>
      </c>
      <c r="IX77" s="110">
        <f t="shared" si="657"/>
        <v>0</v>
      </c>
      <c r="IY77" s="110"/>
      <c r="IZ77" s="110"/>
      <c r="JA77" s="110"/>
      <c r="JB77" s="110"/>
      <c r="JC77" s="110"/>
      <c r="JD77" s="110"/>
      <c r="JE77" s="110"/>
      <c r="JF77" s="110"/>
      <c r="JG77" s="110">
        <f t="shared" si="658"/>
        <v>0</v>
      </c>
      <c r="JH77" s="110">
        <f t="shared" si="658"/>
        <v>0</v>
      </c>
      <c r="JI77" s="110"/>
      <c r="JJ77" s="110"/>
      <c r="JK77" s="110"/>
      <c r="JL77" s="110"/>
      <c r="JM77" s="110"/>
      <c r="JN77" s="110"/>
      <c r="JO77" s="110"/>
      <c r="JP77" s="110"/>
      <c r="JQ77" s="110"/>
      <c r="JR77" s="110"/>
      <c r="JS77" s="110"/>
      <c r="JT77" s="110"/>
      <c r="JU77" s="110"/>
      <c r="JV77" s="110">
        <v>428.14091999999999</v>
      </c>
      <c r="JW77" s="110">
        <v>428.14091999999999</v>
      </c>
      <c r="JX77" s="110">
        <f>JW77/JV77*100</f>
        <v>100</v>
      </c>
      <c r="JY77" s="110"/>
      <c r="JZ77" s="110"/>
      <c r="KA77" s="110" t="e">
        <f>JZ77/JY77*100</f>
        <v>#DIV/0!</v>
      </c>
      <c r="KB77" s="110"/>
      <c r="KC77" s="110"/>
      <c r="KD77" s="110" t="e">
        <f>KC77/KB77*100</f>
        <v>#DIV/0!</v>
      </c>
      <c r="KE77" s="110"/>
      <c r="KF77" s="110"/>
      <c r="KG77" s="110" t="e">
        <f>KF77/KE77*100</f>
        <v>#DIV/0!</v>
      </c>
      <c r="KH77" s="110"/>
      <c r="KI77" s="110"/>
      <c r="KJ77" s="110" t="e">
        <f>KI77/KH77*100</f>
        <v>#DIV/0!</v>
      </c>
      <c r="KK77" s="110"/>
      <c r="KL77" s="110"/>
      <c r="KM77" s="110" t="e">
        <f>KL77/KK77*100</f>
        <v>#DIV/0!</v>
      </c>
      <c r="KN77" s="110"/>
      <c r="KO77" s="110"/>
      <c r="KP77" s="110"/>
      <c r="KQ77" s="110"/>
      <c r="KR77" s="110"/>
      <c r="KS77" s="110"/>
      <c r="KT77" s="110"/>
      <c r="KU77" s="110"/>
      <c r="KV77" s="110"/>
      <c r="KW77" s="110">
        <v>218.27265</v>
      </c>
      <c r="KX77" s="110">
        <v>218.27265</v>
      </c>
      <c r="KY77" s="110"/>
      <c r="KZ77" s="110"/>
      <c r="LA77" s="110"/>
      <c r="LB77" s="110"/>
      <c r="LC77" s="110"/>
      <c r="LD77" s="110"/>
      <c r="LE77" s="110"/>
      <c r="LF77" s="110"/>
      <c r="LG77" s="110"/>
      <c r="LH77" s="110"/>
      <c r="LI77" s="110"/>
      <c r="LJ77" s="110"/>
      <c r="LK77" s="110"/>
      <c r="LL77" s="110"/>
      <c r="LM77" s="110"/>
      <c r="LN77" s="110"/>
      <c r="LO77" s="110"/>
      <c r="LP77" s="110">
        <f t="shared" si="659"/>
        <v>0</v>
      </c>
      <c r="LQ77" s="110">
        <f t="shared" si="659"/>
        <v>0</v>
      </c>
      <c r="LR77" s="110"/>
      <c r="LS77" s="110"/>
      <c r="LT77" s="110"/>
      <c r="LU77" s="110"/>
      <c r="LV77" s="110"/>
      <c r="LW77" s="110"/>
      <c r="LX77" s="110"/>
      <c r="LY77" s="110"/>
      <c r="LZ77" s="110"/>
      <c r="MA77" s="110"/>
      <c r="MB77" s="110"/>
      <c r="MC77" s="110"/>
      <c r="MD77" s="110"/>
      <c r="ME77" s="4"/>
      <c r="MF77" s="4"/>
      <c r="MG77" s="5"/>
      <c r="MH77" s="37"/>
      <c r="MI77" s="37"/>
      <c r="MJ77" s="38"/>
      <c r="MK77" s="4"/>
      <c r="ML77" s="4"/>
      <c r="MM77" s="5"/>
      <c r="MN77" s="39"/>
      <c r="MO77" s="40"/>
      <c r="MP77" s="41"/>
      <c r="MR77" s="116"/>
    </row>
    <row r="78" spans="1:360" ht="18">
      <c r="A78" s="36" t="s">
        <v>72</v>
      </c>
      <c r="B78" s="110">
        <f t="shared" si="632"/>
        <v>3101.14534</v>
      </c>
      <c r="C78" s="110">
        <f t="shared" si="633"/>
        <v>3101.14534</v>
      </c>
      <c r="D78" s="110">
        <f t="shared" si="631"/>
        <v>100</v>
      </c>
      <c r="E78" s="110">
        <f t="shared" si="634"/>
        <v>1.1368683772161603E-13</v>
      </c>
      <c r="F78" s="110"/>
      <c r="G78" s="110"/>
      <c r="H78" s="110"/>
      <c r="I78" s="110"/>
      <c r="J78" s="110">
        <f t="shared" si="635"/>
        <v>0</v>
      </c>
      <c r="K78" s="110">
        <f t="shared" si="635"/>
        <v>0</v>
      </c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>
        <f t="shared" si="636"/>
        <v>0</v>
      </c>
      <c r="AA78" s="110">
        <f t="shared" si="636"/>
        <v>0</v>
      </c>
      <c r="AB78" s="110"/>
      <c r="AC78" s="110"/>
      <c r="AD78" s="110"/>
      <c r="AE78" s="110"/>
      <c r="AF78" s="110"/>
      <c r="AG78" s="110"/>
      <c r="AH78" s="110"/>
      <c r="AI78" s="110"/>
      <c r="AJ78" s="110">
        <f t="shared" si="637"/>
        <v>0</v>
      </c>
      <c r="AK78" s="110">
        <f t="shared" si="637"/>
        <v>0</v>
      </c>
      <c r="AL78" s="110"/>
      <c r="AM78" s="110"/>
      <c r="AN78" s="110"/>
      <c r="AO78" s="110"/>
      <c r="AP78" s="110"/>
      <c r="AQ78" s="110"/>
      <c r="AR78" s="110"/>
      <c r="AS78" s="110"/>
      <c r="AT78" s="110">
        <f t="shared" si="638"/>
        <v>0</v>
      </c>
      <c r="AU78" s="110">
        <f t="shared" si="638"/>
        <v>0</v>
      </c>
      <c r="AV78" s="110"/>
      <c r="AW78" s="110"/>
      <c r="AX78" s="110"/>
      <c r="AY78" s="110"/>
      <c r="AZ78" s="110"/>
      <c r="BA78" s="110"/>
      <c r="BB78" s="110"/>
      <c r="BC78" s="110"/>
      <c r="BD78" s="110">
        <f t="shared" si="639"/>
        <v>0</v>
      </c>
      <c r="BE78" s="110">
        <f t="shared" si="639"/>
        <v>0</v>
      </c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>
        <f t="shared" si="640"/>
        <v>1958.9378400000001</v>
      </c>
      <c r="BX78" s="110">
        <f t="shared" si="640"/>
        <v>1958.9378400000001</v>
      </c>
      <c r="BY78" s="110">
        <f>BX78/BW78*100</f>
        <v>100</v>
      </c>
      <c r="BZ78" s="110">
        <v>1958.9378400000001</v>
      </c>
      <c r="CA78" s="110">
        <v>1958.9378400000001</v>
      </c>
      <c r="CB78" s="110">
        <f>CA78/BZ78*100</f>
        <v>100</v>
      </c>
      <c r="CC78" s="110"/>
      <c r="CD78" s="110"/>
      <c r="CE78" s="110"/>
      <c r="CF78" s="110">
        <f t="shared" si="641"/>
        <v>0</v>
      </c>
      <c r="CG78" s="110">
        <f t="shared" si="641"/>
        <v>0</v>
      </c>
      <c r="CH78" s="110"/>
      <c r="CI78" s="110"/>
      <c r="CJ78" s="110"/>
      <c r="CK78" s="110"/>
      <c r="CL78" s="110"/>
      <c r="CM78" s="110"/>
      <c r="CN78" s="110"/>
      <c r="CO78" s="110"/>
      <c r="CP78" s="110">
        <f t="shared" si="642"/>
        <v>0</v>
      </c>
      <c r="CQ78" s="110">
        <f t="shared" si="642"/>
        <v>0</v>
      </c>
      <c r="CR78" s="110"/>
      <c r="CS78" s="110"/>
      <c r="CT78" s="110"/>
      <c r="CU78" s="110"/>
      <c r="CV78" s="110"/>
      <c r="CW78" s="110"/>
      <c r="CX78" s="110"/>
      <c r="CY78" s="110"/>
      <c r="CZ78" s="110">
        <f t="shared" si="643"/>
        <v>0</v>
      </c>
      <c r="DA78" s="110">
        <f t="shared" si="643"/>
        <v>0</v>
      </c>
      <c r="DB78" s="110"/>
      <c r="DC78" s="110"/>
      <c r="DD78" s="110"/>
      <c r="DE78" s="110"/>
      <c r="DF78" s="110"/>
      <c r="DG78" s="110"/>
      <c r="DH78" s="110"/>
      <c r="DI78" s="110"/>
      <c r="DJ78" s="110">
        <f t="shared" si="644"/>
        <v>0</v>
      </c>
      <c r="DK78" s="110">
        <f t="shared" si="644"/>
        <v>0</v>
      </c>
      <c r="DL78" s="110"/>
      <c r="DM78" s="110"/>
      <c r="DN78" s="110"/>
      <c r="DO78" s="110"/>
      <c r="DP78" s="110"/>
      <c r="DQ78" s="110"/>
      <c r="DR78" s="110"/>
      <c r="DS78" s="110"/>
      <c r="DT78" s="110">
        <f t="shared" si="645"/>
        <v>0</v>
      </c>
      <c r="DU78" s="110">
        <f t="shared" si="645"/>
        <v>0</v>
      </c>
      <c r="DV78" s="110"/>
      <c r="DW78" s="110"/>
      <c r="DX78" s="110"/>
      <c r="DY78" s="110"/>
      <c r="DZ78" s="110"/>
      <c r="EA78" s="110"/>
      <c r="EB78" s="110"/>
      <c r="EC78" s="110"/>
      <c r="ED78" s="110">
        <f t="shared" si="646"/>
        <v>0</v>
      </c>
      <c r="EE78" s="110">
        <f t="shared" si="646"/>
        <v>0</v>
      </c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>
        <f t="shared" si="647"/>
        <v>0</v>
      </c>
      <c r="ER78" s="110">
        <f t="shared" si="647"/>
        <v>0</v>
      </c>
      <c r="ES78" s="155"/>
      <c r="ET78" s="110"/>
      <c r="EU78" s="110"/>
      <c r="EV78" s="110"/>
      <c r="EW78" s="110"/>
      <c r="EX78" s="110"/>
      <c r="EY78" s="110"/>
      <c r="EZ78" s="110"/>
      <c r="FA78" s="110">
        <f t="shared" si="648"/>
        <v>0</v>
      </c>
      <c r="FB78" s="110">
        <f t="shared" si="648"/>
        <v>0</v>
      </c>
      <c r="FC78" s="110"/>
      <c r="FD78" s="110"/>
      <c r="FE78" s="110"/>
      <c r="FF78" s="110"/>
      <c r="FG78" s="110"/>
      <c r="FH78" s="110"/>
      <c r="FI78" s="110"/>
      <c r="FJ78" s="156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>
        <f t="shared" si="649"/>
        <v>0</v>
      </c>
      <c r="FV78" s="110">
        <f t="shared" si="649"/>
        <v>0</v>
      </c>
      <c r="FW78" s="110"/>
      <c r="FX78" s="110"/>
      <c r="FY78" s="110"/>
      <c r="FZ78" s="110"/>
      <c r="GA78" s="110"/>
      <c r="GB78" s="110"/>
      <c r="GC78" s="110"/>
      <c r="GD78" s="110"/>
      <c r="GE78" s="110">
        <f t="shared" si="650"/>
        <v>0</v>
      </c>
      <c r="GF78" s="110">
        <f t="shared" si="650"/>
        <v>0</v>
      </c>
      <c r="GG78" s="110"/>
      <c r="GH78" s="110"/>
      <c r="GI78" s="110"/>
      <c r="GJ78" s="110"/>
      <c r="GK78" s="110"/>
      <c r="GL78" s="110"/>
      <c r="GM78" s="110"/>
      <c r="GN78" s="110"/>
      <c r="GO78" s="110">
        <f t="shared" si="651"/>
        <v>0</v>
      </c>
      <c r="GP78" s="110">
        <f t="shared" si="651"/>
        <v>0</v>
      </c>
      <c r="GQ78" s="110"/>
      <c r="GR78" s="110"/>
      <c r="GS78" s="110"/>
      <c r="GT78" s="110"/>
      <c r="GU78" s="110"/>
      <c r="GV78" s="110"/>
      <c r="GW78" s="110"/>
      <c r="GX78" s="110"/>
      <c r="GY78" s="110">
        <f t="shared" si="652"/>
        <v>0</v>
      </c>
      <c r="GZ78" s="110">
        <f t="shared" si="652"/>
        <v>0</v>
      </c>
      <c r="HA78" s="110"/>
      <c r="HB78" s="110"/>
      <c r="HC78" s="110"/>
      <c r="HD78" s="110"/>
      <c r="HE78" s="110"/>
      <c r="HF78" s="110"/>
      <c r="HG78" s="110"/>
      <c r="HH78" s="110"/>
      <c r="HI78" s="110">
        <f t="shared" si="653"/>
        <v>0</v>
      </c>
      <c r="HJ78" s="110">
        <f t="shared" si="653"/>
        <v>0</v>
      </c>
      <c r="HK78" s="110"/>
      <c r="HL78" s="110"/>
      <c r="HM78" s="110"/>
      <c r="HN78" s="110"/>
      <c r="HO78" s="110"/>
      <c r="HP78" s="110"/>
      <c r="HQ78" s="110"/>
      <c r="HR78" s="110"/>
      <c r="HS78" s="110">
        <f t="shared" si="654"/>
        <v>0</v>
      </c>
      <c r="HT78" s="110">
        <f t="shared" si="654"/>
        <v>0</v>
      </c>
      <c r="HU78" s="110"/>
      <c r="HV78" s="110"/>
      <c r="HW78" s="110"/>
      <c r="HX78" s="110"/>
      <c r="HY78" s="110"/>
      <c r="HZ78" s="110"/>
      <c r="IA78" s="110"/>
      <c r="IB78" s="110"/>
      <c r="IC78" s="110">
        <f t="shared" si="655"/>
        <v>0</v>
      </c>
      <c r="ID78" s="110">
        <f t="shared" si="655"/>
        <v>0</v>
      </c>
      <c r="IE78" s="110"/>
      <c r="IF78" s="110"/>
      <c r="IG78" s="110"/>
      <c r="IH78" s="110"/>
      <c r="II78" s="110"/>
      <c r="IJ78" s="110"/>
      <c r="IK78" s="110"/>
      <c r="IL78" s="110"/>
      <c r="IM78" s="110">
        <f t="shared" si="656"/>
        <v>0</v>
      </c>
      <c r="IN78" s="110">
        <f t="shared" si="656"/>
        <v>0</v>
      </c>
      <c r="IO78" s="110"/>
      <c r="IP78" s="110"/>
      <c r="IQ78" s="110"/>
      <c r="IR78" s="110"/>
      <c r="IS78" s="110"/>
      <c r="IT78" s="110"/>
      <c r="IU78" s="110"/>
      <c r="IV78" s="110"/>
      <c r="IW78" s="110">
        <f t="shared" si="657"/>
        <v>0</v>
      </c>
      <c r="IX78" s="110">
        <f t="shared" si="657"/>
        <v>0</v>
      </c>
      <c r="IY78" s="110"/>
      <c r="IZ78" s="110"/>
      <c r="JA78" s="110"/>
      <c r="JB78" s="110"/>
      <c r="JC78" s="110"/>
      <c r="JD78" s="110"/>
      <c r="JE78" s="110"/>
      <c r="JF78" s="110"/>
      <c r="JG78" s="110">
        <f t="shared" si="658"/>
        <v>0</v>
      </c>
      <c r="JH78" s="110">
        <f t="shared" si="658"/>
        <v>0</v>
      </c>
      <c r="JI78" s="110"/>
      <c r="JJ78" s="110"/>
      <c r="JK78" s="110"/>
      <c r="JL78" s="110"/>
      <c r="JM78" s="110"/>
      <c r="JN78" s="110"/>
      <c r="JO78" s="110"/>
      <c r="JP78" s="110"/>
      <c r="JQ78" s="110"/>
      <c r="JR78" s="110"/>
      <c r="JS78" s="110">
        <v>194.66658000000001</v>
      </c>
      <c r="JT78" s="110">
        <v>194.66658000000001</v>
      </c>
      <c r="JU78" s="110">
        <f>JT78/JS78*100</f>
        <v>100</v>
      </c>
      <c r="JV78" s="110">
        <v>428.14091999999999</v>
      </c>
      <c r="JW78" s="110">
        <v>428.14091999999999</v>
      </c>
      <c r="JX78" s="110">
        <f>JW78/JV78*100</f>
        <v>100</v>
      </c>
      <c r="JY78" s="110"/>
      <c r="JZ78" s="110"/>
      <c r="KA78" s="110" t="e">
        <f>JZ78/JY78*100</f>
        <v>#DIV/0!</v>
      </c>
      <c r="KB78" s="110"/>
      <c r="KC78" s="110"/>
      <c r="KD78" s="110" t="e">
        <f>KC78/KB78*100</f>
        <v>#DIV/0!</v>
      </c>
      <c r="KE78" s="110"/>
      <c r="KF78" s="110"/>
      <c r="KG78" s="110" t="e">
        <f>KF78/KE78*100</f>
        <v>#DIV/0!</v>
      </c>
      <c r="KH78" s="110"/>
      <c r="KI78" s="110"/>
      <c r="KJ78" s="110" t="e">
        <f>KI78/KH78*100</f>
        <v>#DIV/0!</v>
      </c>
      <c r="KK78" s="110"/>
      <c r="KL78" s="110"/>
      <c r="KM78" s="110" t="e">
        <f>KL78/KK78*100</f>
        <v>#DIV/0!</v>
      </c>
      <c r="KN78" s="110"/>
      <c r="KO78" s="110"/>
      <c r="KP78" s="110"/>
      <c r="KQ78" s="110"/>
      <c r="KR78" s="110"/>
      <c r="KS78" s="110"/>
      <c r="KT78" s="110"/>
      <c r="KU78" s="110"/>
      <c r="KV78" s="110"/>
      <c r="KW78" s="110">
        <v>519.4</v>
      </c>
      <c r="KX78" s="110">
        <v>519.4</v>
      </c>
      <c r="KY78" s="110">
        <v>0</v>
      </c>
      <c r="KZ78" s="110"/>
      <c r="LA78" s="110"/>
      <c r="LB78" s="110"/>
      <c r="LC78" s="110"/>
      <c r="LD78" s="110"/>
      <c r="LE78" s="110"/>
      <c r="LF78" s="110"/>
      <c r="LG78" s="110"/>
      <c r="LH78" s="110"/>
      <c r="LI78" s="110"/>
      <c r="LJ78" s="110"/>
      <c r="LK78" s="110"/>
      <c r="LL78" s="110"/>
      <c r="LM78" s="110"/>
      <c r="LN78" s="110"/>
      <c r="LO78" s="110"/>
      <c r="LP78" s="110">
        <f t="shared" si="659"/>
        <v>0</v>
      </c>
      <c r="LQ78" s="110">
        <f t="shared" si="659"/>
        <v>0</v>
      </c>
      <c r="LR78" s="110"/>
      <c r="LS78" s="110"/>
      <c r="LT78" s="110"/>
      <c r="LU78" s="110"/>
      <c r="LV78" s="110"/>
      <c r="LW78" s="110"/>
      <c r="LX78" s="110"/>
      <c r="LY78" s="110"/>
      <c r="LZ78" s="110"/>
      <c r="MA78" s="110"/>
      <c r="MB78" s="110"/>
      <c r="MC78" s="110"/>
      <c r="MD78" s="110"/>
      <c r="ME78" s="4"/>
      <c r="MF78" s="4"/>
      <c r="MG78" s="5"/>
      <c r="MH78" s="37"/>
      <c r="MI78" s="37"/>
      <c r="MJ78" s="38"/>
      <c r="MK78" s="4"/>
      <c r="ML78" s="4"/>
      <c r="MM78" s="5"/>
      <c r="MN78" s="39"/>
      <c r="MO78" s="40"/>
      <c r="MP78" s="41"/>
      <c r="MR78" s="116"/>
    </row>
    <row r="79" spans="1:360" s="65" customFormat="1" ht="18" customHeight="1">
      <c r="A79" s="62" t="s">
        <v>147</v>
      </c>
      <c r="B79" s="155">
        <f>B81+B80</f>
        <v>793114.36535999994</v>
      </c>
      <c r="C79" s="155">
        <f>C81+C80</f>
        <v>793112.72898000001</v>
      </c>
      <c r="D79" s="155">
        <f t="shared" ref="D79:D112" si="660">C79/B79*100</f>
        <v>99.999793676666144</v>
      </c>
      <c r="E79" s="155">
        <f t="shared" si="634"/>
        <v>2.9103830456733704E-11</v>
      </c>
      <c r="F79" s="155">
        <f>F80+F81</f>
        <v>23125.7</v>
      </c>
      <c r="G79" s="155">
        <f>G80+G81</f>
        <v>23125.7</v>
      </c>
      <c r="H79" s="155">
        <f>G79/F79*100</f>
        <v>100</v>
      </c>
      <c r="I79" s="155">
        <f>I80+I81</f>
        <v>1131.2667099999999</v>
      </c>
      <c r="J79" s="155">
        <f>J80+J81</f>
        <v>1131.2667100000001</v>
      </c>
      <c r="K79" s="155">
        <f>K80+K81</f>
        <v>1131.2667100000001</v>
      </c>
      <c r="L79" s="155">
        <f>K79/J79*100</f>
        <v>100</v>
      </c>
      <c r="M79" s="155">
        <f>M80+M81</f>
        <v>1119.9540400000001</v>
      </c>
      <c r="N79" s="155">
        <f>N80+N81</f>
        <v>1119.9540400000001</v>
      </c>
      <c r="O79" s="155">
        <f>N79/M79*100</f>
        <v>100</v>
      </c>
      <c r="P79" s="155">
        <f>P80+P81</f>
        <v>11.312670000000001</v>
      </c>
      <c r="Q79" s="155">
        <f>Q80+Q81</f>
        <v>11.312670000000001</v>
      </c>
      <c r="R79" s="155">
        <f>Q79/P79*100</f>
        <v>100</v>
      </c>
      <c r="S79" s="155">
        <f>S80+S81</f>
        <v>1662.4</v>
      </c>
      <c r="T79" s="155">
        <f>T80+T81</f>
        <v>1661.7345700000001</v>
      </c>
      <c r="U79" s="155">
        <f>T79/S79*100</f>
        <v>99.959971727622715</v>
      </c>
      <c r="V79" s="155">
        <f>V80+V81</f>
        <v>0</v>
      </c>
      <c r="W79" s="155">
        <f>W80+W81</f>
        <v>0</v>
      </c>
      <c r="X79" s="155" t="e">
        <f>W79/V79*100</f>
        <v>#DIV/0!</v>
      </c>
      <c r="Y79" s="155">
        <f>Y80+Y81</f>
        <v>3209.5034999999998</v>
      </c>
      <c r="Z79" s="155">
        <f>Z80+Z81</f>
        <v>3209.5034999999998</v>
      </c>
      <c r="AA79" s="155">
        <f>AA80+AA81</f>
        <v>3209.5034999999998</v>
      </c>
      <c r="AB79" s="155">
        <f>AA79/Z79*100</f>
        <v>100</v>
      </c>
      <c r="AC79" s="155">
        <f>AC80+AC81</f>
        <v>2024.3987500000001</v>
      </c>
      <c r="AD79" s="155">
        <f>AD80+AD81</f>
        <v>2024.3987500000001</v>
      </c>
      <c r="AE79" s="155">
        <f>AD79/AC79*100</f>
        <v>100</v>
      </c>
      <c r="AF79" s="155">
        <f>AF80+AF81</f>
        <v>1185.10475</v>
      </c>
      <c r="AG79" s="155">
        <f>AG80+AG81</f>
        <v>1185.10475</v>
      </c>
      <c r="AH79" s="155">
        <f>AG79/AF79*100</f>
        <v>100</v>
      </c>
      <c r="AI79" s="155">
        <f>AI80+AI81</f>
        <v>0</v>
      </c>
      <c r="AJ79" s="155">
        <f>AJ80+AJ81</f>
        <v>0</v>
      </c>
      <c r="AK79" s="155">
        <f>AK80+AK81</f>
        <v>0</v>
      </c>
      <c r="AL79" s="155"/>
      <c r="AM79" s="155">
        <f>AM80+AM81</f>
        <v>0</v>
      </c>
      <c r="AN79" s="155">
        <f>AN80+AN81</f>
        <v>0</v>
      </c>
      <c r="AO79" s="155"/>
      <c r="AP79" s="155">
        <f>AP80+AP81</f>
        <v>0</v>
      </c>
      <c r="AQ79" s="155">
        <f>AQ80+AQ81</f>
        <v>0</v>
      </c>
      <c r="AR79" s="155"/>
      <c r="AS79" s="155">
        <f>AS80+AS81</f>
        <v>4390.2526699999999</v>
      </c>
      <c r="AT79" s="155">
        <f>AT80+AT81</f>
        <v>4390.2526699999999</v>
      </c>
      <c r="AU79" s="155">
        <f>AU80+AU81</f>
        <v>4390.2526699999999</v>
      </c>
      <c r="AV79" s="155"/>
      <c r="AW79" s="155">
        <f>AW80+AW81</f>
        <v>4302.4476199999999</v>
      </c>
      <c r="AX79" s="155">
        <f>AX80+AX81</f>
        <v>4302.4476199999999</v>
      </c>
      <c r="AY79" s="155">
        <f>AX79/AW79*100</f>
        <v>100</v>
      </c>
      <c r="AZ79" s="155">
        <f>AZ80+AZ81</f>
        <v>87.805049999999994</v>
      </c>
      <c r="BA79" s="155">
        <f>BA80+BA81</f>
        <v>87.805049999999994</v>
      </c>
      <c r="BB79" s="155">
        <f>BA79/AZ79*100</f>
        <v>100</v>
      </c>
      <c r="BC79" s="155">
        <f>BC80+BC81</f>
        <v>4803.4523800000006</v>
      </c>
      <c r="BD79" s="155">
        <f>BD80+BD81</f>
        <v>4803.4523800000006</v>
      </c>
      <c r="BE79" s="155">
        <f>BE80+BE81</f>
        <v>4803.4523800000006</v>
      </c>
      <c r="BF79" s="155"/>
      <c r="BG79" s="155">
        <f>BG80+BG81</f>
        <v>4707.3833400000003</v>
      </c>
      <c r="BH79" s="155">
        <f>BH80+BH81</f>
        <v>4707.3833400000003</v>
      </c>
      <c r="BI79" s="155">
        <f>BH79/BG79*100</f>
        <v>100</v>
      </c>
      <c r="BJ79" s="155">
        <f>BJ80+BJ81</f>
        <v>96.069040000000001</v>
      </c>
      <c r="BK79" s="155">
        <f>BK80+BK81</f>
        <v>96.069040000000001</v>
      </c>
      <c r="BL79" s="155">
        <f>BK79/BJ79*100</f>
        <v>100</v>
      </c>
      <c r="BM79" s="155">
        <f>BM80+BM81</f>
        <v>20728.463840000004</v>
      </c>
      <c r="BN79" s="155">
        <f>BN80+BN81</f>
        <v>20728.463839999997</v>
      </c>
      <c r="BO79" s="155">
        <f>BO80+BO81</f>
        <v>20728.463839999997</v>
      </c>
      <c r="BP79" s="155">
        <f>BO79/BN79*100</f>
        <v>100</v>
      </c>
      <c r="BQ79" s="155">
        <f>BQ80+BQ81</f>
        <v>20313.894550000005</v>
      </c>
      <c r="BR79" s="155">
        <f>BR80+BR81</f>
        <v>20313.894550000005</v>
      </c>
      <c r="BS79" s="155">
        <f>BR79/BQ79*100</f>
        <v>100</v>
      </c>
      <c r="BT79" s="155">
        <f>BT80+BT81</f>
        <v>414.56929000000008</v>
      </c>
      <c r="BU79" s="155">
        <f>BU80+BU81</f>
        <v>414.56929000000008</v>
      </c>
      <c r="BV79" s="155">
        <f>BU79/BT79*100</f>
        <v>100</v>
      </c>
      <c r="BW79" s="155">
        <f>BW80+BW81</f>
        <v>10296.903700000003</v>
      </c>
      <c r="BX79" s="155">
        <f>BX80+BX81</f>
        <v>10296.903700000003</v>
      </c>
      <c r="BY79" s="155">
        <f>BX79/BW79*100</f>
        <v>100</v>
      </c>
      <c r="BZ79" s="155">
        <f>BZ80+BZ81</f>
        <v>10296.903700000003</v>
      </c>
      <c r="CA79" s="155">
        <f>CA80+CA81</f>
        <v>10296.903700000003</v>
      </c>
      <c r="CB79" s="155">
        <f>CA79/BZ79*100</f>
        <v>100</v>
      </c>
      <c r="CC79" s="155">
        <f>CC80+CC81</f>
        <v>0</v>
      </c>
      <c r="CD79" s="155">
        <f>CD80+CD81</f>
        <v>0</v>
      </c>
      <c r="CE79" s="155"/>
      <c r="CF79" s="155">
        <f>CF80+CF81</f>
        <v>2118</v>
      </c>
      <c r="CG79" s="155">
        <f>CG80+CG81</f>
        <v>2118</v>
      </c>
      <c r="CH79" s="155"/>
      <c r="CI79" s="155">
        <f>CI80+CI81</f>
        <v>2073.1644200000001</v>
      </c>
      <c r="CJ79" s="155">
        <f>CJ80+CJ81</f>
        <v>2073.1644200000001</v>
      </c>
      <c r="CK79" s="155"/>
      <c r="CL79" s="155">
        <f>CL80+CL81</f>
        <v>44.83558</v>
      </c>
      <c r="CM79" s="155">
        <f>CM80+CM81</f>
        <v>44.83558</v>
      </c>
      <c r="CN79" s="155"/>
      <c r="CO79" s="155">
        <f>CO80+CO81</f>
        <v>0</v>
      </c>
      <c r="CP79" s="155">
        <f>CP80+CP81</f>
        <v>0</v>
      </c>
      <c r="CQ79" s="155">
        <f>CQ80+CQ81</f>
        <v>0</v>
      </c>
      <c r="CR79" s="155"/>
      <c r="CS79" s="155">
        <f>CS80+CS81</f>
        <v>0</v>
      </c>
      <c r="CT79" s="155">
        <f>CT80+CT81</f>
        <v>0</v>
      </c>
      <c r="CU79" s="155"/>
      <c r="CV79" s="155">
        <f>CV80+CV81</f>
        <v>0</v>
      </c>
      <c r="CW79" s="155">
        <f>CW80+CW81</f>
        <v>0</v>
      </c>
      <c r="CX79" s="155"/>
      <c r="CY79" s="155">
        <f>CY80+CY81</f>
        <v>13189.253710000001</v>
      </c>
      <c r="CZ79" s="155">
        <f>CZ80+CZ81</f>
        <v>13189.253709999995</v>
      </c>
      <c r="DA79" s="155">
        <f>DA80+DA81</f>
        <v>13189.253709999999</v>
      </c>
      <c r="DB79" s="155"/>
      <c r="DC79" s="155">
        <f>SUM(DC80:DC88)</f>
        <v>12925.399999999996</v>
      </c>
      <c r="DD79" s="155">
        <f>SUM(DD80:DD88)</f>
        <v>12925.4</v>
      </c>
      <c r="DE79" s="155">
        <f>DD79/DC79*100</f>
        <v>100.00000000000003</v>
      </c>
      <c r="DF79" s="155">
        <f>SUM(DF80:DF88)</f>
        <v>263.85370999999998</v>
      </c>
      <c r="DG79" s="155">
        <f>SUM(DG80:DG88)</f>
        <v>263.85370999999998</v>
      </c>
      <c r="DH79" s="155">
        <f>DG79/DF79*100</f>
        <v>100</v>
      </c>
      <c r="DI79" s="155">
        <f>DI80+DI81</f>
        <v>373155.48060999997</v>
      </c>
      <c r="DJ79" s="155">
        <f>DJ80+DJ81</f>
        <v>373155.48060999997</v>
      </c>
      <c r="DK79" s="155">
        <f>DK80+DK81</f>
        <v>373155.48060999997</v>
      </c>
      <c r="DL79" s="155">
        <f>DK79/DJ79*100</f>
        <v>100</v>
      </c>
      <c r="DM79" s="155">
        <f>DM80+DM81</f>
        <v>181208.16326999999</v>
      </c>
      <c r="DN79" s="155">
        <f>DN80+DN81</f>
        <v>181208.16326999999</v>
      </c>
      <c r="DO79" s="155">
        <f>DN79/DM79*100</f>
        <v>100</v>
      </c>
      <c r="DP79" s="155">
        <f>DP80+DP81</f>
        <v>191947.31734000001</v>
      </c>
      <c r="DQ79" s="155">
        <f>DQ80+DQ81</f>
        <v>191947.31734000001</v>
      </c>
      <c r="DR79" s="155">
        <f>DQ79/DP79*100</f>
        <v>100</v>
      </c>
      <c r="DS79" s="155">
        <v>0</v>
      </c>
      <c r="DT79" s="155">
        <v>0</v>
      </c>
      <c r="DU79" s="155">
        <v>0</v>
      </c>
      <c r="DV79" s="155"/>
      <c r="DW79" s="155">
        <v>0</v>
      </c>
      <c r="DX79" s="155">
        <v>0</v>
      </c>
      <c r="DY79" s="155"/>
      <c r="DZ79" s="155">
        <v>0</v>
      </c>
      <c r="EA79" s="155">
        <v>0</v>
      </c>
      <c r="EB79" s="155"/>
      <c r="EC79" s="155">
        <f>EC80+EC81</f>
        <v>0</v>
      </c>
      <c r="ED79" s="155">
        <f>ED80+ED81</f>
        <v>0</v>
      </c>
      <c r="EE79" s="155">
        <f>EE80+EE81</f>
        <v>0</v>
      </c>
      <c r="EF79" s="155" t="e">
        <f>EE79/ED79*100</f>
        <v>#DIV/0!</v>
      </c>
      <c r="EG79" s="155">
        <f>EG80+EG81</f>
        <v>0</v>
      </c>
      <c r="EH79" s="155">
        <f>EH80+EH81</f>
        <v>0</v>
      </c>
      <c r="EI79" s="155" t="e">
        <f>EH79/EG79*100</f>
        <v>#DIV/0!</v>
      </c>
      <c r="EJ79" s="155">
        <f>EJ80+EJ81</f>
        <v>0</v>
      </c>
      <c r="EK79" s="155">
        <f>EK80+EK81</f>
        <v>0</v>
      </c>
      <c r="EL79" s="155" t="e">
        <f>EK79/EJ79*100</f>
        <v>#DIV/0!</v>
      </c>
      <c r="EM79" s="155">
        <f>EM80+EM81</f>
        <v>0</v>
      </c>
      <c r="EN79" s="155">
        <f>EN80+EN81</f>
        <v>0</v>
      </c>
      <c r="EO79" s="155" t="e">
        <f>EN79/EM79*100</f>
        <v>#DIV/0!</v>
      </c>
      <c r="EP79" s="155">
        <f>EP80+EP81</f>
        <v>31834.329140000002</v>
      </c>
      <c r="EQ79" s="155">
        <f>EQ80+EQ81</f>
        <v>31834.329140000002</v>
      </c>
      <c r="ER79" s="155">
        <f>ER80+ER81</f>
        <v>31833.358190000003</v>
      </c>
      <c r="ES79" s="155">
        <f>ER79/EQ79*100</f>
        <v>99.996949990697999</v>
      </c>
      <c r="ET79" s="155">
        <f>ET80+ET81</f>
        <v>31834.329140000002</v>
      </c>
      <c r="EU79" s="155">
        <f>EU80+EU81</f>
        <v>31833.358190000003</v>
      </c>
      <c r="EV79" s="155">
        <f>EU79/ET79*100</f>
        <v>99.996949990697999</v>
      </c>
      <c r="EW79" s="155">
        <f>EW80+EW81</f>
        <v>0</v>
      </c>
      <c r="EX79" s="155">
        <f>EX80+EX81</f>
        <v>0</v>
      </c>
      <c r="EY79" s="155"/>
      <c r="EZ79" s="155">
        <v>0</v>
      </c>
      <c r="FA79" s="155">
        <f>FA80+FA81</f>
        <v>2023.1204900000002</v>
      </c>
      <c r="FB79" s="155">
        <f>FB80+FB81</f>
        <v>2023.12049</v>
      </c>
      <c r="FC79" s="155"/>
      <c r="FD79" s="155">
        <f>FD80+FD81</f>
        <v>1982.6580800000002</v>
      </c>
      <c r="FE79" s="155">
        <f>FE80+FE81</f>
        <v>1982.6580799999999</v>
      </c>
      <c r="FF79" s="155">
        <f>FE79/FD79*100</f>
        <v>99.999999999999986</v>
      </c>
      <c r="FG79" s="155">
        <f>FG80+FG81</f>
        <v>40.462410000000006</v>
      </c>
      <c r="FH79" s="155">
        <f>FH80+FH81</f>
        <v>40.462409999999998</v>
      </c>
      <c r="FI79" s="155"/>
      <c r="FJ79" s="155">
        <f>FJ80+FJ81</f>
        <v>40339.195339999998</v>
      </c>
      <c r="FK79" s="155">
        <f>FK80+FK81</f>
        <v>40339.195340000006</v>
      </c>
      <c r="FL79" s="155">
        <f>FL80+FL81</f>
        <v>40339.195339999998</v>
      </c>
      <c r="FM79" s="155">
        <f>FL79/FK79*100</f>
        <v>99.999999999999972</v>
      </c>
      <c r="FN79" s="155">
        <f>FN80+FN81</f>
        <v>39535.679990000004</v>
      </c>
      <c r="FO79" s="155">
        <f>FO80+FO81</f>
        <v>39535.679989999997</v>
      </c>
      <c r="FP79" s="155">
        <f>FO79/FN79*100</f>
        <v>99.999999999999972</v>
      </c>
      <c r="FQ79" s="155">
        <f>FQ80+FQ81</f>
        <v>803.51535000000001</v>
      </c>
      <c r="FR79" s="155">
        <f>FR80+FR81</f>
        <v>803.51535000000001</v>
      </c>
      <c r="FS79" s="155">
        <f>FR79/FQ79*100</f>
        <v>100</v>
      </c>
      <c r="FT79" s="155">
        <v>0</v>
      </c>
      <c r="FU79" s="155">
        <v>0</v>
      </c>
      <c r="FV79" s="155">
        <v>0</v>
      </c>
      <c r="FW79" s="155"/>
      <c r="FX79" s="155">
        <f>FX80+FX81</f>
        <v>0</v>
      </c>
      <c r="FY79" s="155">
        <f>FY80+FY81</f>
        <v>0</v>
      </c>
      <c r="FZ79" s="155" t="e">
        <f>FY79/FX79*100</f>
        <v>#DIV/0!</v>
      </c>
      <c r="GA79" s="155">
        <f>GA80+GA81</f>
        <v>0</v>
      </c>
      <c r="GB79" s="155">
        <f>GB80+GB81</f>
        <v>0</v>
      </c>
      <c r="GC79" s="155" t="e">
        <f>GB79/GA79*100</f>
        <v>#DIV/0!</v>
      </c>
      <c r="GD79" s="155">
        <f>GD80+GD81</f>
        <v>0</v>
      </c>
      <c r="GE79" s="155">
        <f>GE80+GE81</f>
        <v>0</v>
      </c>
      <c r="GF79" s="155">
        <f>GF80+GF81</f>
        <v>0</v>
      </c>
      <c r="GG79" s="155" t="e">
        <f>GF79/GD79*100</f>
        <v>#DIV/0!</v>
      </c>
      <c r="GH79" s="155">
        <f>GH80+GH81</f>
        <v>0</v>
      </c>
      <c r="GI79" s="155">
        <f>GI80+GI81</f>
        <v>0</v>
      </c>
      <c r="GJ79" s="155" t="e">
        <f>GI79/GH79*100</f>
        <v>#DIV/0!</v>
      </c>
      <c r="GK79" s="155">
        <f>GK80+GK81</f>
        <v>0</v>
      </c>
      <c r="GL79" s="155">
        <f>GL80+GL81</f>
        <v>0</v>
      </c>
      <c r="GM79" s="155" t="e">
        <f>GL79/GK79*100</f>
        <v>#DIV/0!</v>
      </c>
      <c r="GN79" s="155">
        <f>GN80+GN81</f>
        <v>52208.368950000004</v>
      </c>
      <c r="GO79" s="155">
        <f>GO80+GO81</f>
        <v>52208.368949999996</v>
      </c>
      <c r="GP79" s="155">
        <f>GP80+GP81</f>
        <v>52208.368949999996</v>
      </c>
      <c r="GQ79" s="155">
        <f>GP79/GN79*100</f>
        <v>99.999999999999986</v>
      </c>
      <c r="GR79" s="155">
        <f>GR80+GR81</f>
        <v>51686.285259999997</v>
      </c>
      <c r="GS79" s="155">
        <f>GS80+GS81</f>
        <v>51686.285259999997</v>
      </c>
      <c r="GT79" s="155">
        <f>GS79/GR79*100</f>
        <v>100</v>
      </c>
      <c r="GU79" s="155">
        <f>GU80+GU81</f>
        <v>522.08369000000005</v>
      </c>
      <c r="GV79" s="155">
        <f>GV80+GV81</f>
        <v>522.08369000000005</v>
      </c>
      <c r="GW79" s="155">
        <f>GV79/GU79*100</f>
        <v>100</v>
      </c>
      <c r="GX79" s="155">
        <v>0</v>
      </c>
      <c r="GY79" s="155">
        <f>GY80+GY81</f>
        <v>0</v>
      </c>
      <c r="GZ79" s="155">
        <f>GZ80+GZ81</f>
        <v>0</v>
      </c>
      <c r="HA79" s="155"/>
      <c r="HB79" s="155">
        <f>HB80+HB81</f>
        <v>0</v>
      </c>
      <c r="HC79" s="155">
        <f>HC80+HC81</f>
        <v>0</v>
      </c>
      <c r="HD79" s="155" t="e">
        <f>HC79/HB79*100</f>
        <v>#DIV/0!</v>
      </c>
      <c r="HE79" s="155">
        <f>HE80+HE81</f>
        <v>0</v>
      </c>
      <c r="HF79" s="155">
        <f>HF80+HF81</f>
        <v>0</v>
      </c>
      <c r="HG79" s="155" t="e">
        <f>HF79/HE79*100</f>
        <v>#DIV/0!</v>
      </c>
      <c r="HH79" s="155">
        <f>HH80+HH81</f>
        <v>0</v>
      </c>
      <c r="HI79" s="155">
        <f>HI80+HI81</f>
        <v>0</v>
      </c>
      <c r="HJ79" s="155">
        <f>HJ80+HJ81</f>
        <v>0</v>
      </c>
      <c r="HK79" s="155" t="e">
        <f>HJ79/HH79*100</f>
        <v>#DIV/0!</v>
      </c>
      <c r="HL79" s="155">
        <f>HL80+HL81</f>
        <v>0</v>
      </c>
      <c r="HM79" s="155">
        <f>HM80+HM81</f>
        <v>0</v>
      </c>
      <c r="HN79" s="155" t="e">
        <f>HM79/HL79*100</f>
        <v>#DIV/0!</v>
      </c>
      <c r="HO79" s="155">
        <f>HO80+HO81</f>
        <v>0</v>
      </c>
      <c r="HP79" s="155">
        <f>HP80+HP81</f>
        <v>0</v>
      </c>
      <c r="HQ79" s="155" t="e">
        <f>HP79/HO79*100</f>
        <v>#DIV/0!</v>
      </c>
      <c r="HR79" s="155">
        <v>0</v>
      </c>
      <c r="HS79" s="155">
        <f>HS80+HS81</f>
        <v>35819.6924</v>
      </c>
      <c r="HT79" s="155">
        <f>HT80+HT81</f>
        <v>35819.6924</v>
      </c>
      <c r="HU79" s="155"/>
      <c r="HV79" s="155">
        <f>HV80+HV81</f>
        <v>0</v>
      </c>
      <c r="HW79" s="155">
        <f>HW80+HW81</f>
        <v>0</v>
      </c>
      <c r="HX79" s="155" t="e">
        <f>HW79/HV79*100</f>
        <v>#DIV/0!</v>
      </c>
      <c r="HY79" s="155">
        <f>HY80+HY81</f>
        <v>35819.6924</v>
      </c>
      <c r="HZ79" s="155">
        <f>HZ80+HZ81</f>
        <v>35819.6924</v>
      </c>
      <c r="IA79" s="155">
        <f>HZ79/HY79*100</f>
        <v>100</v>
      </c>
      <c r="IB79" s="155">
        <f>IB80+IB81</f>
        <v>0</v>
      </c>
      <c r="IC79" s="155">
        <f>IC80+IC81</f>
        <v>0</v>
      </c>
      <c r="ID79" s="155">
        <f>ID80+ID81</f>
        <v>0</v>
      </c>
      <c r="IE79" s="155" t="e">
        <f>ID79/IB79*100</f>
        <v>#DIV/0!</v>
      </c>
      <c r="IF79" s="155">
        <f>IF80+IF81</f>
        <v>0</v>
      </c>
      <c r="IG79" s="155">
        <f>IG80+IG81</f>
        <v>0</v>
      </c>
      <c r="IH79" s="155" t="e">
        <f>IG79/IF79*100</f>
        <v>#DIV/0!</v>
      </c>
      <c r="II79" s="155">
        <f>II80+II81</f>
        <v>0</v>
      </c>
      <c r="IJ79" s="155">
        <f>IJ80+IJ81</f>
        <v>0</v>
      </c>
      <c r="IK79" s="155" t="e">
        <f>IJ79/II79*100</f>
        <v>#DIV/0!</v>
      </c>
      <c r="IL79" s="155">
        <f>IL80+IL81</f>
        <v>575.51019999999994</v>
      </c>
      <c r="IM79" s="155">
        <f>IM80+IM81</f>
        <v>575.51020000000005</v>
      </c>
      <c r="IN79" s="155">
        <f>IN80+IN81</f>
        <v>575.51019999999994</v>
      </c>
      <c r="IO79" s="155">
        <f t="shared" ref="IO79" si="661">IN79/IM79*100</f>
        <v>99.999999999999972</v>
      </c>
      <c r="IP79" s="155">
        <f>IP80+IP81</f>
        <v>564</v>
      </c>
      <c r="IQ79" s="155">
        <f>IQ80+IQ81</f>
        <v>564.09799999999996</v>
      </c>
      <c r="IR79" s="155">
        <f>IQ79/IP79*100</f>
        <v>100.01737588652482</v>
      </c>
      <c r="IS79" s="155">
        <f>IS80+IS81</f>
        <v>11.510199999999999</v>
      </c>
      <c r="IT79" s="155">
        <f>IT80+IT81</f>
        <v>11.4122</v>
      </c>
      <c r="IU79" s="155">
        <f>IT79/IS79*100</f>
        <v>99.148581258362157</v>
      </c>
      <c r="IV79" s="155">
        <f>IV80+IV81</f>
        <v>28771.866600000001</v>
      </c>
      <c r="IW79" s="155">
        <f>IW80+IW81</f>
        <v>28771.866600000001</v>
      </c>
      <c r="IX79" s="155">
        <f>IX80+IX81</f>
        <v>28771.866600000001</v>
      </c>
      <c r="IY79" s="155">
        <f t="shared" ref="IY79:IY80" si="662">IX79/IW79*100</f>
        <v>100</v>
      </c>
      <c r="IZ79" s="155">
        <f>IZ80+IZ81</f>
        <v>28196.429270000001</v>
      </c>
      <c r="JA79" s="155">
        <f>JA80+JA81</f>
        <v>28196.429270000001</v>
      </c>
      <c r="JB79" s="155">
        <f>JA79/IZ79*100</f>
        <v>100</v>
      </c>
      <c r="JC79" s="155">
        <f>JC80+JC81</f>
        <v>575.43732999999997</v>
      </c>
      <c r="JD79" s="155">
        <f>JD80+JD81</f>
        <v>575.43732999999997</v>
      </c>
      <c r="JE79" s="155">
        <f>JD79/JC79*100</f>
        <v>100</v>
      </c>
      <c r="JF79" s="155">
        <f>JF80+JF81</f>
        <v>0</v>
      </c>
      <c r="JG79" s="155">
        <f>JG80+JG81</f>
        <v>0</v>
      </c>
      <c r="JH79" s="155">
        <f>JH80+JH81</f>
        <v>0</v>
      </c>
      <c r="JI79" s="155"/>
      <c r="JJ79" s="155">
        <f>JJ80+JJ81</f>
        <v>0</v>
      </c>
      <c r="JK79" s="155">
        <f>JK80+JK81</f>
        <v>0</v>
      </c>
      <c r="JL79" s="155"/>
      <c r="JM79" s="155">
        <f>JM80+JM81</f>
        <v>0</v>
      </c>
      <c r="JN79" s="155">
        <f>JN80+JN81</f>
        <v>0</v>
      </c>
      <c r="JO79" s="155"/>
      <c r="JP79" s="155">
        <f>JP80+JP81</f>
        <v>100</v>
      </c>
      <c r="JQ79" s="155">
        <f>JQ80+JQ81</f>
        <v>100</v>
      </c>
      <c r="JR79" s="155">
        <f>JQ79/JP79*100</f>
        <v>100</v>
      </c>
      <c r="JS79" s="155">
        <f>JS80+JS81</f>
        <v>982.94793000000016</v>
      </c>
      <c r="JT79" s="155">
        <f>JT80+JT81</f>
        <v>982.94793000000004</v>
      </c>
      <c r="JU79" s="155">
        <f t="shared" ref="JU79" si="663">JT79/JS79*100</f>
        <v>99.999999999999986</v>
      </c>
      <c r="JV79" s="155">
        <f>JV80+JV81</f>
        <v>5736.920000000001</v>
      </c>
      <c r="JW79" s="155">
        <f>JW80+JW81</f>
        <v>5736.920000000001</v>
      </c>
      <c r="JX79" s="155">
        <f t="shared" ref="JX79" si="664">JW79/JV79*100</f>
        <v>100</v>
      </c>
      <c r="JY79" s="155">
        <f>JY80+JY81</f>
        <v>0</v>
      </c>
      <c r="JZ79" s="155">
        <f>JZ80+JZ81</f>
        <v>0</v>
      </c>
      <c r="KA79" s="155" t="e">
        <f t="shared" ref="KA79" si="665">JZ79/JY79*100</f>
        <v>#DIV/0!</v>
      </c>
      <c r="KB79" s="155">
        <f>KB80+KB81</f>
        <v>0</v>
      </c>
      <c r="KC79" s="155">
        <f>KC80+KC81</f>
        <v>0</v>
      </c>
      <c r="KD79" s="155" t="e">
        <f t="shared" ref="KD79" si="666">KC79/KB79*100</f>
        <v>#DIV/0!</v>
      </c>
      <c r="KE79" s="155">
        <f>KE80+KE81</f>
        <v>0</v>
      </c>
      <c r="KF79" s="155">
        <f>KF80+KF81</f>
        <v>0</v>
      </c>
      <c r="KG79" s="155" t="e">
        <f t="shared" ref="KG79" si="667">KF79/KE79*100</f>
        <v>#DIV/0!</v>
      </c>
      <c r="KH79" s="155">
        <f>KH80+KH81</f>
        <v>0</v>
      </c>
      <c r="KI79" s="155">
        <f>KI80+KI81</f>
        <v>0</v>
      </c>
      <c r="KJ79" s="155" t="e">
        <f t="shared" ref="KJ79" si="668">KI79/KH79*100</f>
        <v>#DIV/0!</v>
      </c>
      <c r="KK79" s="155">
        <f>KK80+KK81</f>
        <v>0</v>
      </c>
      <c r="KL79" s="155">
        <f>KL80+KL81</f>
        <v>0</v>
      </c>
      <c r="KM79" s="155" t="e">
        <f t="shared" ref="KM79" si="669">KL79/KK79*100</f>
        <v>#DIV/0!</v>
      </c>
      <c r="KN79" s="155">
        <f>KN80+KN81</f>
        <v>0</v>
      </c>
      <c r="KO79" s="155">
        <f>KO80+KO81</f>
        <v>0</v>
      </c>
      <c r="KP79" s="155" t="e">
        <f t="shared" ref="KP79" si="670">KO79/KN79*100</f>
        <v>#DIV/0!</v>
      </c>
      <c r="KQ79" s="155">
        <f>KQ80+KQ81</f>
        <v>24276.161620000003</v>
      </c>
      <c r="KR79" s="155">
        <f>KR80+KR81</f>
        <v>24276.161619999999</v>
      </c>
      <c r="KS79" s="155">
        <f t="shared" ref="KS79" si="671">KR79/KQ79*100</f>
        <v>99.999999999999986</v>
      </c>
      <c r="KT79" s="155">
        <f>KT80+KT81</f>
        <v>0</v>
      </c>
      <c r="KU79" s="155">
        <f>KU80+KU81</f>
        <v>0</v>
      </c>
      <c r="KV79" s="155" t="e">
        <f t="shared" ref="KV79" si="672">KU79/KT79*100</f>
        <v>#DIV/0!</v>
      </c>
      <c r="KW79" s="155">
        <f>KW80+KW81</f>
        <v>1298.5</v>
      </c>
      <c r="KX79" s="155">
        <f>KX80+KX81</f>
        <v>1298.5</v>
      </c>
      <c r="KY79" s="155">
        <f t="shared" ref="KY79" si="673">KX79/KW79*100</f>
        <v>100</v>
      </c>
      <c r="KZ79" s="155">
        <f>KZ80+KZ81</f>
        <v>0</v>
      </c>
      <c r="LA79" s="155">
        <f>LA80+LA81</f>
        <v>0</v>
      </c>
      <c r="LB79" s="155" t="e">
        <f t="shared" ref="LB79" si="674">LA79/KZ79*100</f>
        <v>#DIV/0!</v>
      </c>
      <c r="LC79" s="155">
        <f>LC80+LC81</f>
        <v>0</v>
      </c>
      <c r="LD79" s="155">
        <f>LD80+LD81</f>
        <v>0</v>
      </c>
      <c r="LE79" s="155" t="e">
        <f t="shared" ref="LE79" si="675">LD79/LC79*100</f>
        <v>#DIV/0!</v>
      </c>
      <c r="LF79" s="155">
        <f>LF80+LF81</f>
        <v>0</v>
      </c>
      <c r="LG79" s="155">
        <f>LG80+LG81</f>
        <v>0</v>
      </c>
      <c r="LH79" s="155" t="e">
        <f t="shared" ref="LH79" si="676">LG79/LF79*100</f>
        <v>#DIV/0!</v>
      </c>
      <c r="LI79" s="155">
        <f>LI80+LI81</f>
        <v>0</v>
      </c>
      <c r="LJ79" s="155">
        <f>LJ80+LJ81</f>
        <v>0</v>
      </c>
      <c r="LK79" s="155" t="e">
        <f t="shared" ref="LK79" si="677">LJ79/LI79*100</f>
        <v>#DIV/0!</v>
      </c>
      <c r="LL79" s="155">
        <f>LL80+LL81</f>
        <v>0</v>
      </c>
      <c r="LM79" s="155">
        <f>LM80+LM81</f>
        <v>0</v>
      </c>
      <c r="LN79" s="155" t="e">
        <f t="shared" ref="LN79" si="678">LM79/LL79*100</f>
        <v>#DIV/0!</v>
      </c>
      <c r="LO79" s="155">
        <f>LO80+LO81</f>
        <v>0</v>
      </c>
      <c r="LP79" s="155">
        <f>LP80+LP81</f>
        <v>0</v>
      </c>
      <c r="LQ79" s="155">
        <f>LQ80+LQ81</f>
        <v>0</v>
      </c>
      <c r="LR79" s="155"/>
      <c r="LS79" s="155">
        <f>LS80+LS81</f>
        <v>0</v>
      </c>
      <c r="LT79" s="155">
        <f>LT80+LT81</f>
        <v>0</v>
      </c>
      <c r="LU79" s="155"/>
      <c r="LV79" s="155">
        <f>LV80+LV81</f>
        <v>0</v>
      </c>
      <c r="LW79" s="155">
        <f>LW80+LW81</f>
        <v>0</v>
      </c>
      <c r="LX79" s="155"/>
      <c r="LY79" s="155">
        <f>LY80+LY81</f>
        <v>111337.07556999999</v>
      </c>
      <c r="LZ79" s="155">
        <f>LZ80+LZ81</f>
        <v>111337.07557</v>
      </c>
      <c r="MA79" s="155">
        <f t="shared" ref="MA79" si="679">LZ79/LY79*100</f>
        <v>100.00000000000003</v>
      </c>
      <c r="MB79" s="155">
        <f>MB80+MB81</f>
        <v>0</v>
      </c>
      <c r="MC79" s="155">
        <f>MC80+MC81</f>
        <v>0</v>
      </c>
      <c r="MD79" s="155" t="e">
        <f t="shared" ref="MD79" si="680">MC79/MB79*100</f>
        <v>#DIV/0!</v>
      </c>
      <c r="ME79" s="34">
        <f>ME80+ME81</f>
        <v>0</v>
      </c>
      <c r="MF79" s="34">
        <f>MF80+MF81</f>
        <v>0</v>
      </c>
      <c r="MG79" s="63" t="e">
        <f t="shared" ref="MG79" si="681">MF79/ME79*100</f>
        <v>#DIV/0!</v>
      </c>
      <c r="MH79" s="108"/>
      <c r="MI79" s="108"/>
      <c r="MK79" s="34"/>
      <c r="ML79" s="34"/>
      <c r="MM79" s="63"/>
      <c r="MN79" s="35"/>
      <c r="MO79" s="92"/>
      <c r="MP79" s="8"/>
      <c r="MQ79" s="92"/>
      <c r="MR79" s="127"/>
      <c r="MV79" s="92">
        <v>94484011.680000007</v>
      </c>
    </row>
    <row r="80" spans="1:360" ht="18">
      <c r="A80" s="36" t="s">
        <v>152</v>
      </c>
      <c r="B80" s="110">
        <f>I80+S80+V80+Y80+AI80+AS80+BC80+BM80+BW80+CF80+CO80+CY80+DI80+DS80+EC80+EP80+F80+EZ80+FJ80+FT80+GD80+GN80+GX80+HH80+HR80+IB80+IL80+IV80+JF80+JP80+EM80+JS80+JV80+JY80+KB80+KE80+KH80+KK80+KN80+KQ80+KT80+KW80+KZ80+LC80+LF80+LI80+LL80+LO80+LY80+MB80+ME80</f>
        <v>600185.53010999993</v>
      </c>
      <c r="C80" s="110">
        <f>K80+T80+W80+AA80+AK80+AU80+BE80+BO80+BX80+CG80+CQ80+DA80+DK80+DU80+EE80+ER80+G80+FB80+FL80+FV80+GF80+GP80+GZ80+HJ80+HT80+ID80+IN80+IX80+JH80+JQ80+EN80+JT80+JW80+JZ80+KC80+KF80+KI80+KL80+KO80+KR80+KU80+KX80+LA80+LD80+LG80+LJ80+LM80+LQ80+LZ80+MC80+MF80</f>
        <v>600183.89471999998</v>
      </c>
      <c r="D80" s="110">
        <f t="shared" si="660"/>
        <v>99.999727519255643</v>
      </c>
      <c r="E80" s="110">
        <f t="shared" si="634"/>
        <v>9.0949470177292824E-11</v>
      </c>
      <c r="F80" s="153">
        <v>23125.7</v>
      </c>
      <c r="G80" s="110">
        <v>23125.7</v>
      </c>
      <c r="H80" s="110">
        <f>G80/F80*100</f>
        <v>100</v>
      </c>
      <c r="I80" s="110">
        <v>1131.2667099999999</v>
      </c>
      <c r="J80" s="110">
        <f>M80+P80</f>
        <v>1131.2667100000001</v>
      </c>
      <c r="K80" s="110">
        <f>N80+Q80</f>
        <v>1131.2667100000001</v>
      </c>
      <c r="L80" s="110">
        <f>K80/J80*100</f>
        <v>100</v>
      </c>
      <c r="M80" s="110">
        <v>1119.9540400000001</v>
      </c>
      <c r="N80" s="110">
        <v>1119.9540400000001</v>
      </c>
      <c r="O80" s="110">
        <f>N80/M80*100</f>
        <v>100</v>
      </c>
      <c r="P80" s="110">
        <v>11.312670000000001</v>
      </c>
      <c r="Q80" s="110">
        <v>11.312670000000001</v>
      </c>
      <c r="R80" s="110">
        <f>Q80/P80*100</f>
        <v>100</v>
      </c>
      <c r="S80" s="110">
        <v>1662.4</v>
      </c>
      <c r="T80" s="110">
        <v>1661.7345700000001</v>
      </c>
      <c r="U80" s="110">
        <v>0</v>
      </c>
      <c r="V80" s="110"/>
      <c r="W80" s="110"/>
      <c r="X80" s="110"/>
      <c r="Y80" s="110">
        <v>3209.5034999999998</v>
      </c>
      <c r="Z80" s="110">
        <f>AC80+AF80</f>
        <v>3209.5034999999998</v>
      </c>
      <c r="AA80" s="110">
        <f>AD80+AG80</f>
        <v>3209.5034999999998</v>
      </c>
      <c r="AB80" s="110">
        <f>AB81+AB82</f>
        <v>0</v>
      </c>
      <c r="AC80" s="110">
        <f>2249.33194-224.93319</f>
        <v>2024.3987500000001</v>
      </c>
      <c r="AD80" s="110">
        <v>2024.3987500000001</v>
      </c>
      <c r="AE80" s="110">
        <f>AD80/AC80*100</f>
        <v>100</v>
      </c>
      <c r="AF80" s="110">
        <f>1316.78306-131.67831</f>
        <v>1185.10475</v>
      </c>
      <c r="AG80" s="110">
        <v>1185.10475</v>
      </c>
      <c r="AH80" s="110">
        <f>AG80/AF80*100</f>
        <v>100</v>
      </c>
      <c r="AI80" s="110"/>
      <c r="AJ80" s="110">
        <f>AM80+AP80</f>
        <v>0</v>
      </c>
      <c r="AK80" s="110">
        <f>AN80+AQ80</f>
        <v>0</v>
      </c>
      <c r="AL80" s="110"/>
      <c r="AM80" s="110"/>
      <c r="AN80" s="110"/>
      <c r="AO80" s="110"/>
      <c r="AP80" s="110"/>
      <c r="AQ80" s="110"/>
      <c r="AR80" s="110"/>
      <c r="AS80" s="110">
        <v>4390.2526699999999</v>
      </c>
      <c r="AT80" s="110">
        <f>AW80+AZ80</f>
        <v>4390.2526699999999</v>
      </c>
      <c r="AU80" s="155">
        <f>AX80+BA80</f>
        <v>4390.2526699999999</v>
      </c>
      <c r="AV80" s="110"/>
      <c r="AW80" s="110">
        <v>4302.4476199999999</v>
      </c>
      <c r="AX80" s="110">
        <v>4302.4476199999999</v>
      </c>
      <c r="AY80" s="110">
        <f>AX80/AW80*100</f>
        <v>100</v>
      </c>
      <c r="AZ80" s="110">
        <v>87.805049999999994</v>
      </c>
      <c r="BA80" s="110">
        <v>87.805049999999994</v>
      </c>
      <c r="BB80" s="110">
        <f>BA80/AZ80*100</f>
        <v>100</v>
      </c>
      <c r="BC80" s="153">
        <v>1512.5652</v>
      </c>
      <c r="BD80" s="110">
        <f>BG80+BJ80</f>
        <v>1512.5652</v>
      </c>
      <c r="BE80" s="110">
        <f>BH80+BK80</f>
        <v>1512.5652</v>
      </c>
      <c r="BF80" s="110"/>
      <c r="BG80" s="110">
        <v>1482.3138899999999</v>
      </c>
      <c r="BH80" s="110">
        <v>1482.3138899999999</v>
      </c>
      <c r="BI80" s="110">
        <f>BH80/BG80*100</f>
        <v>100</v>
      </c>
      <c r="BJ80" s="110">
        <v>30.25131</v>
      </c>
      <c r="BK80" s="110">
        <v>30.25131</v>
      </c>
      <c r="BL80" s="110">
        <f>BK80/BJ80*100</f>
        <v>100</v>
      </c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>
        <f>BZ80+CC80</f>
        <v>0</v>
      </c>
      <c r="BX80" s="110">
        <f>CA80+CD80</f>
        <v>0</v>
      </c>
      <c r="BY80" s="110"/>
      <c r="BZ80" s="110"/>
      <c r="CA80" s="110"/>
      <c r="CB80" s="110"/>
      <c r="CC80" s="110"/>
      <c r="CD80" s="110"/>
      <c r="CE80" s="110"/>
      <c r="CF80" s="110">
        <f>CI80+CL80</f>
        <v>2118</v>
      </c>
      <c r="CG80" s="110">
        <f>CJ80+CM80</f>
        <v>2118</v>
      </c>
      <c r="CH80" s="110">
        <f>CG80/CF80*100</f>
        <v>100</v>
      </c>
      <c r="CI80" s="110">
        <v>2073.1644200000001</v>
      </c>
      <c r="CJ80" s="110">
        <v>2073.1644200000001</v>
      </c>
      <c r="CK80" s="110">
        <f>CJ80/CI80*100</f>
        <v>100</v>
      </c>
      <c r="CL80" s="110">
        <v>44.83558</v>
      </c>
      <c r="CM80" s="110">
        <v>44.83558</v>
      </c>
      <c r="CN80" s="110">
        <f>CM80/CL80*100</f>
        <v>100</v>
      </c>
      <c r="CO80" s="110"/>
      <c r="CP80" s="110">
        <v>0</v>
      </c>
      <c r="CQ80" s="110">
        <v>0</v>
      </c>
      <c r="CR80" s="110"/>
      <c r="CS80" s="110"/>
      <c r="CT80" s="110"/>
      <c r="CU80" s="110"/>
      <c r="CV80" s="110"/>
      <c r="CW80" s="110"/>
      <c r="CX80" s="110"/>
      <c r="CY80" s="110">
        <v>13189.253710000001</v>
      </c>
      <c r="CZ80" s="110">
        <f>DC80+DF80</f>
        <v>13189.253709999995</v>
      </c>
      <c r="DA80" s="110">
        <f>DD80+DG80</f>
        <v>13189.253709999999</v>
      </c>
      <c r="DB80" s="110">
        <f>DA80/CZ80*100</f>
        <v>100.00000000000003</v>
      </c>
      <c r="DC80" s="110">
        <f>23588.6+10280.1-22259.9+7054.2-5737.6</f>
        <v>12925.399999999996</v>
      </c>
      <c r="DD80" s="110">
        <v>12925.4</v>
      </c>
      <c r="DE80" s="110"/>
      <c r="DF80" s="110">
        <f>481.42522+209.85644-454.27106+143.89259-117.04948</f>
        <v>263.85370999999998</v>
      </c>
      <c r="DG80" s="110">
        <v>263.85370999999998</v>
      </c>
      <c r="DH80" s="110"/>
      <c r="DI80" s="110">
        <f>181208.16327+191947.31734</f>
        <v>373155.48060999997</v>
      </c>
      <c r="DJ80" s="110">
        <f>DM80+DP80</f>
        <v>373155.48060999997</v>
      </c>
      <c r="DK80" s="110">
        <f>DN80+DQ80</f>
        <v>373155.48060999997</v>
      </c>
      <c r="DL80" s="110"/>
      <c r="DM80" s="110">
        <f>177584+3624.16327</f>
        <v>181208.16326999999</v>
      </c>
      <c r="DN80" s="110">
        <v>181208.16326999999</v>
      </c>
      <c r="DO80" s="110"/>
      <c r="DP80" s="110">
        <v>191947.31734000001</v>
      </c>
      <c r="DQ80" s="110">
        <v>191947.31734000001</v>
      </c>
      <c r="DR80" s="110"/>
      <c r="DS80" s="110"/>
      <c r="DT80" s="110">
        <v>0</v>
      </c>
      <c r="DU80" s="110">
        <v>0</v>
      </c>
      <c r="DV80" s="110"/>
      <c r="DW80" s="110"/>
      <c r="DX80" s="110"/>
      <c r="DY80" s="110"/>
      <c r="DZ80" s="110"/>
      <c r="EA80" s="110"/>
      <c r="EB80" s="110"/>
      <c r="EC80" s="110"/>
      <c r="ED80" s="110">
        <f>EG80+EJ80</f>
        <v>0</v>
      </c>
      <c r="EE80" s="110">
        <f>EH80+EK80</f>
        <v>0</v>
      </c>
      <c r="EF80" s="110" t="e">
        <f>EE80/ED80*100</f>
        <v>#DIV/0!</v>
      </c>
      <c r="EG80" s="110">
        <f>55584-55584</f>
        <v>0</v>
      </c>
      <c r="EH80" s="110"/>
      <c r="EI80" s="110" t="e">
        <f>EH80/EG80*100</f>
        <v>#DIV/0!</v>
      </c>
      <c r="EJ80" s="110">
        <f>1134.36735-1134.36735</f>
        <v>0</v>
      </c>
      <c r="EK80" s="110"/>
      <c r="EL80" s="110" t="e">
        <f>EK80/EJ80*100</f>
        <v>#DIV/0!</v>
      </c>
      <c r="EM80" s="110">
        <v>0</v>
      </c>
      <c r="EN80" s="110">
        <v>0</v>
      </c>
      <c r="EO80" s="110" t="e">
        <f>EN80/EM80*100</f>
        <v>#DIV/0!</v>
      </c>
      <c r="EP80" s="110">
        <v>28396.88451</v>
      </c>
      <c r="EQ80" s="110">
        <f>ET80+EW80</f>
        <v>28396.88451</v>
      </c>
      <c r="ER80" s="110">
        <v>28395.914550000001</v>
      </c>
      <c r="ES80" s="155">
        <f>ER80/EQ80*100</f>
        <v>99.9965842731809</v>
      </c>
      <c r="ET80" s="110">
        <f>22007.182+1127.4822+5262.22031</f>
        <v>28396.88451</v>
      </c>
      <c r="EU80" s="110">
        <v>28395.914550000001</v>
      </c>
      <c r="EV80" s="110"/>
      <c r="EW80" s="110"/>
      <c r="EX80" s="110"/>
      <c r="EY80" s="110"/>
      <c r="EZ80" s="110">
        <v>2023.12049</v>
      </c>
      <c r="FA80" s="110">
        <f>FD80+FG80</f>
        <v>2023.1204900000002</v>
      </c>
      <c r="FB80" s="110">
        <f>FE80+FH80</f>
        <v>2023.12049</v>
      </c>
      <c r="FC80" s="110"/>
      <c r="FD80" s="110">
        <f>2912.4-929.74192</f>
        <v>1982.6580800000002</v>
      </c>
      <c r="FE80" s="110">
        <v>1982.6580799999999</v>
      </c>
      <c r="FF80" s="110">
        <f>FE80/FD80*100</f>
        <v>99.999999999999986</v>
      </c>
      <c r="FG80" s="110">
        <f>59.43674-18.97433</f>
        <v>40.462410000000006</v>
      </c>
      <c r="FH80" s="110">
        <v>40.462409999999998</v>
      </c>
      <c r="FI80" s="110"/>
      <c r="FJ80" s="156">
        <f>51.02041+39961.31913+326.8558</f>
        <v>40339.195339999998</v>
      </c>
      <c r="FK80" s="110">
        <f>FN80+FQ80</f>
        <v>40339.195340000006</v>
      </c>
      <c r="FL80" s="110">
        <f>FO80+FR80</f>
        <v>40339.195339999998</v>
      </c>
      <c r="FM80" s="110">
        <f>FL80/FK80*100</f>
        <v>99.999999999999972</v>
      </c>
      <c r="FN80" s="110">
        <f>50321.48724-10785.80725</f>
        <v>39535.679990000004</v>
      </c>
      <c r="FO80" s="110">
        <v>39535.679989999997</v>
      </c>
      <c r="FP80" s="110">
        <f>FO80/FN80*100</f>
        <v>99.999999999999972</v>
      </c>
      <c r="FQ80" s="110">
        <f>1023.63387-220.11852</f>
        <v>803.51535000000001</v>
      </c>
      <c r="FR80" s="110">
        <v>803.51535000000001</v>
      </c>
      <c r="FS80" s="110">
        <f>FR80/FQ80*100</f>
        <v>100</v>
      </c>
      <c r="FT80" s="110"/>
      <c r="FU80" s="110">
        <f>FX80+GA80</f>
        <v>0</v>
      </c>
      <c r="FV80" s="110">
        <f>FY80+GB80</f>
        <v>0</v>
      </c>
      <c r="FW80" s="110"/>
      <c r="FX80" s="110"/>
      <c r="FY80" s="110"/>
      <c r="FZ80" s="110" t="e">
        <f>FY80/FX80*100</f>
        <v>#DIV/0!</v>
      </c>
      <c r="GA80" s="110"/>
      <c r="GB80" s="110"/>
      <c r="GC80" s="110" t="e">
        <f>GB80/GA80*100</f>
        <v>#DIV/0!</v>
      </c>
      <c r="GD80" s="110"/>
      <c r="GE80" s="110">
        <f>GH80+GK80</f>
        <v>0</v>
      </c>
      <c r="GF80" s="110">
        <f>GI80+GL80</f>
        <v>0</v>
      </c>
      <c r="GG80" s="110" t="e">
        <f>GF80/GD80*100</f>
        <v>#DIV/0!</v>
      </c>
      <c r="GH80" s="110"/>
      <c r="GI80" s="110"/>
      <c r="GJ80" s="110" t="e">
        <f>GI80/GH80*100</f>
        <v>#DIV/0!</v>
      </c>
      <c r="GK80" s="110"/>
      <c r="GL80" s="110"/>
      <c r="GM80" s="110" t="e">
        <f>GL80/GK80*100</f>
        <v>#DIV/0!</v>
      </c>
      <c r="GN80" s="110">
        <v>52208.368950000004</v>
      </c>
      <c r="GO80" s="110">
        <f>GR80+GU80</f>
        <v>52208.368949999996</v>
      </c>
      <c r="GP80" s="110">
        <f>GS80+GV80</f>
        <v>52208.368949999996</v>
      </c>
      <c r="GQ80" s="110">
        <f>GP80/GN80*100</f>
        <v>99.999999999999986</v>
      </c>
      <c r="GR80" s="110">
        <v>51686.285259999997</v>
      </c>
      <c r="GS80" s="110">
        <v>51686.285259999997</v>
      </c>
      <c r="GT80" s="110">
        <f>GS80/GR80*100</f>
        <v>100</v>
      </c>
      <c r="GU80" s="110">
        <v>522.08369000000005</v>
      </c>
      <c r="GV80" s="110">
        <v>522.08369000000005</v>
      </c>
      <c r="GW80" s="110">
        <f>GV80/GU80*100</f>
        <v>100</v>
      </c>
      <c r="GX80" s="110"/>
      <c r="GY80" s="110">
        <f>HB80+HE80</f>
        <v>0</v>
      </c>
      <c r="GZ80" s="110">
        <f>HC80+HF80</f>
        <v>0</v>
      </c>
      <c r="HA80" s="110"/>
      <c r="HB80" s="110"/>
      <c r="HC80" s="110"/>
      <c r="HD80" s="110" t="e">
        <f>HC80/HB80*100</f>
        <v>#DIV/0!</v>
      </c>
      <c r="HE80" s="110"/>
      <c r="HF80" s="110"/>
      <c r="HG80" s="110" t="e">
        <f>HF80/HE80*100</f>
        <v>#DIV/0!</v>
      </c>
      <c r="HH80" s="110"/>
      <c r="HI80" s="110">
        <f>HL80+HO80</f>
        <v>0</v>
      </c>
      <c r="HJ80" s="110">
        <f>HM80+HP80</f>
        <v>0</v>
      </c>
      <c r="HK80" s="110" t="e">
        <f>HJ80/HH80*100</f>
        <v>#DIV/0!</v>
      </c>
      <c r="HL80" s="110"/>
      <c r="HM80" s="110"/>
      <c r="HN80" s="110" t="e">
        <f>HM80/HL80*100</f>
        <v>#DIV/0!</v>
      </c>
      <c r="HO80" s="110"/>
      <c r="HP80" s="110"/>
      <c r="HQ80" s="110" t="e">
        <f>HP80/HO80*100</f>
        <v>#DIV/0!</v>
      </c>
      <c r="HR80" s="110"/>
      <c r="HS80" s="110">
        <f>HV80+HY80</f>
        <v>0</v>
      </c>
      <c r="HT80" s="110">
        <f>HW80+HZ80</f>
        <v>0</v>
      </c>
      <c r="HU80" s="110"/>
      <c r="HV80" s="110"/>
      <c r="HW80" s="110"/>
      <c r="HX80" s="110" t="e">
        <f>HW80/HV80*100</f>
        <v>#DIV/0!</v>
      </c>
      <c r="HY80" s="110"/>
      <c r="HZ80" s="110"/>
      <c r="IA80" s="110" t="e">
        <f>HZ80/HY80*100</f>
        <v>#DIV/0!</v>
      </c>
      <c r="IB80" s="110"/>
      <c r="IC80" s="110">
        <f>IF80+II80</f>
        <v>0</v>
      </c>
      <c r="ID80" s="110">
        <f>IG80+IJ80</f>
        <v>0</v>
      </c>
      <c r="IE80" s="110"/>
      <c r="IF80" s="110"/>
      <c r="IG80" s="110"/>
      <c r="IH80" s="110" t="e">
        <f>IG80/IF80*100</f>
        <v>#DIV/0!</v>
      </c>
      <c r="II80" s="110"/>
      <c r="IJ80" s="110"/>
      <c r="IK80" s="110" t="e">
        <f>IJ80/II80*100</f>
        <v>#DIV/0!</v>
      </c>
      <c r="IL80" s="110">
        <v>575.51019999999994</v>
      </c>
      <c r="IM80" s="110">
        <f>IP80+IS80</f>
        <v>575.51020000000005</v>
      </c>
      <c r="IN80" s="110">
        <f>IQ80+IT80</f>
        <v>575.51019999999994</v>
      </c>
      <c r="IO80" s="110">
        <f>IN80/IM80*100</f>
        <v>99.999999999999972</v>
      </c>
      <c r="IP80" s="110">
        <v>564</v>
      </c>
      <c r="IQ80" s="110">
        <v>564.09799999999996</v>
      </c>
      <c r="IR80" s="110">
        <f>IQ80/IP80*100</f>
        <v>100.01737588652482</v>
      </c>
      <c r="IS80" s="110">
        <v>11.510199999999999</v>
      </c>
      <c r="IT80" s="110">
        <v>11.4122</v>
      </c>
      <c r="IU80" s="110">
        <f>IT80/IS80*100</f>
        <v>99.148581258362157</v>
      </c>
      <c r="IV80" s="110">
        <v>28771.866600000001</v>
      </c>
      <c r="IW80" s="110">
        <f>IZ80+JC80</f>
        <v>28771.866600000001</v>
      </c>
      <c r="IX80" s="110">
        <f>JA80+JD80</f>
        <v>28771.866600000001</v>
      </c>
      <c r="IY80" s="110">
        <f t="shared" si="662"/>
        <v>100</v>
      </c>
      <c r="IZ80" s="110">
        <v>28196.429270000001</v>
      </c>
      <c r="JA80" s="110">
        <v>28196.429270000001</v>
      </c>
      <c r="JB80" s="110">
        <f>JA80/IZ80*100</f>
        <v>100</v>
      </c>
      <c r="JC80" s="110">
        <v>575.43732999999997</v>
      </c>
      <c r="JD80" s="110">
        <f>575.43733</f>
        <v>575.43732999999997</v>
      </c>
      <c r="JE80" s="110">
        <f>JD80/JC80*100</f>
        <v>100</v>
      </c>
      <c r="JF80" s="110"/>
      <c r="JG80" s="110">
        <f>JJ80+JM80</f>
        <v>0</v>
      </c>
      <c r="JH80" s="110">
        <f>JK80+JN80</f>
        <v>0</v>
      </c>
      <c r="JI80" s="110"/>
      <c r="JJ80" s="110"/>
      <c r="JK80" s="110"/>
      <c r="JL80" s="110"/>
      <c r="JM80" s="110"/>
      <c r="JN80" s="110"/>
      <c r="JO80" s="110"/>
      <c r="JP80" s="110">
        <v>100</v>
      </c>
      <c r="JQ80" s="110">
        <v>100</v>
      </c>
      <c r="JR80" s="110">
        <f>JQ80/JP80*100</f>
        <v>100</v>
      </c>
      <c r="JS80" s="110"/>
      <c r="JT80" s="110"/>
      <c r="JU80" s="110"/>
      <c r="JV80" s="110"/>
      <c r="JW80" s="110"/>
      <c r="JX80" s="110"/>
      <c r="JY80" s="110"/>
      <c r="JZ80" s="110"/>
      <c r="KA80" s="110"/>
      <c r="KB80" s="110"/>
      <c r="KC80" s="110"/>
      <c r="KD80" s="110"/>
      <c r="KE80" s="110"/>
      <c r="KF80" s="110"/>
      <c r="KG80" s="110"/>
      <c r="KH80" s="110"/>
      <c r="KI80" s="110"/>
      <c r="KJ80" s="110"/>
      <c r="KK80" s="110"/>
      <c r="KL80" s="110"/>
      <c r="KM80" s="110"/>
      <c r="KN80" s="110"/>
      <c r="KO80" s="110"/>
      <c r="KP80" s="110"/>
      <c r="KQ80" s="110">
        <v>24276.161620000003</v>
      </c>
      <c r="KR80" s="110">
        <v>24276.161619999999</v>
      </c>
      <c r="KS80" s="110">
        <f>KR80/KQ80*100</f>
        <v>99.999999999999986</v>
      </c>
      <c r="KT80" s="110"/>
      <c r="KU80" s="110"/>
      <c r="KV80" s="110"/>
      <c r="KW80" s="110"/>
      <c r="KX80" s="110"/>
      <c r="KY80" s="110"/>
      <c r="KZ80" s="110"/>
      <c r="LA80" s="110"/>
      <c r="LB80" s="110"/>
      <c r="LC80" s="110"/>
      <c r="LD80" s="110"/>
      <c r="LE80" s="110"/>
      <c r="LF80" s="110"/>
      <c r="LG80" s="110"/>
      <c r="LH80" s="110"/>
      <c r="LI80" s="110"/>
      <c r="LJ80" s="110"/>
      <c r="LK80" s="110"/>
      <c r="LL80" s="110"/>
      <c r="LM80" s="110"/>
      <c r="LN80" s="110"/>
      <c r="LO80" s="110"/>
      <c r="LP80" s="110">
        <f>LS80+LV80</f>
        <v>0</v>
      </c>
      <c r="LQ80" s="110">
        <f>LT80+LW80</f>
        <v>0</v>
      </c>
      <c r="LR80" s="110"/>
      <c r="LS80" s="110"/>
      <c r="LT80" s="110"/>
      <c r="LU80" s="110"/>
      <c r="LV80" s="110"/>
      <c r="LW80" s="110"/>
      <c r="LX80" s="110"/>
      <c r="LY80" s="110"/>
      <c r="LZ80" s="110"/>
      <c r="MA80" s="110"/>
      <c r="MB80" s="110"/>
      <c r="MC80" s="110"/>
      <c r="MD80" s="110"/>
      <c r="ME80" s="4"/>
      <c r="MF80" s="4"/>
      <c r="MG80" s="5"/>
      <c r="MH80" s="37"/>
      <c r="MI80" s="37"/>
      <c r="MJ80" s="38"/>
      <c r="MK80" s="4"/>
      <c r="ML80" s="4"/>
      <c r="MM80" s="5"/>
      <c r="MN80" s="39"/>
      <c r="MO80" s="40"/>
      <c r="MP80" s="41"/>
      <c r="MR80" s="127"/>
      <c r="MV80" s="11">
        <v>314963506.41000003</v>
      </c>
    </row>
    <row r="81" spans="1:360" s="65" customFormat="1" ht="17.25" customHeight="1">
      <c r="A81" s="62" t="s">
        <v>159</v>
      </c>
      <c r="B81" s="155">
        <f>SUM(B82:B99)</f>
        <v>192928.83525000003</v>
      </c>
      <c r="C81" s="155">
        <f>SUM(C82:C99)</f>
        <v>192928.83426000003</v>
      </c>
      <c r="D81" s="155">
        <f t="shared" si="660"/>
        <v>99.999999486857419</v>
      </c>
      <c r="E81" s="155">
        <f t="shared" si="634"/>
        <v>-5.8207660913467407E-11</v>
      </c>
      <c r="F81" s="155">
        <f>SUM(F82:F99)</f>
        <v>0</v>
      </c>
      <c r="G81" s="155">
        <f>SUM(G82:G99)</f>
        <v>0</v>
      </c>
      <c r="H81" s="155"/>
      <c r="I81" s="155">
        <f>SUM(I82:I99)</f>
        <v>0</v>
      </c>
      <c r="J81" s="155">
        <f>SUM(J82:J99)</f>
        <v>0</v>
      </c>
      <c r="K81" s="155">
        <f>SUM(K82:K99)</f>
        <v>0</v>
      </c>
      <c r="L81" s="155"/>
      <c r="M81" s="155">
        <f>SUM(M82:M99)</f>
        <v>0</v>
      </c>
      <c r="N81" s="155">
        <f>SUM(N82:N99)</f>
        <v>0</v>
      </c>
      <c r="O81" s="155"/>
      <c r="P81" s="155">
        <f>SUM(P82:P99)</f>
        <v>0</v>
      </c>
      <c r="Q81" s="155">
        <f>SUM(Q82:Q99)</f>
        <v>0</v>
      </c>
      <c r="R81" s="155"/>
      <c r="S81" s="155">
        <f>SUM(S82:S99)</f>
        <v>0</v>
      </c>
      <c r="T81" s="155">
        <f>SUM(T82:T99)</f>
        <v>0</v>
      </c>
      <c r="U81" s="155"/>
      <c r="V81" s="155">
        <f>SUM(V82:V99)</f>
        <v>0</v>
      </c>
      <c r="W81" s="155">
        <f>SUM(W82:W99)</f>
        <v>0</v>
      </c>
      <c r="X81" s="155"/>
      <c r="Y81" s="155">
        <f>SUM(Y82:Y99)</f>
        <v>0</v>
      </c>
      <c r="Z81" s="155">
        <f>SUM(Z82:Z99)</f>
        <v>0</v>
      </c>
      <c r="AA81" s="155">
        <f>SUM(AA82:AA99)</f>
        <v>0</v>
      </c>
      <c r="AB81" s="155"/>
      <c r="AC81" s="155">
        <f>SUM(AC82:AC99)</f>
        <v>0</v>
      </c>
      <c r="AD81" s="155">
        <f>SUM(AD82:AD99)</f>
        <v>0</v>
      </c>
      <c r="AE81" s="155"/>
      <c r="AF81" s="155">
        <f>SUM(AF82:AF99)</f>
        <v>0</v>
      </c>
      <c r="AG81" s="155">
        <f>SUM(AG82:AG99)</f>
        <v>0</v>
      </c>
      <c r="AH81" s="155"/>
      <c r="AI81" s="155">
        <f>SUM(AI82:AI99)</f>
        <v>0</v>
      </c>
      <c r="AJ81" s="155">
        <f>SUM(AJ82:AJ99)</f>
        <v>0</v>
      </c>
      <c r="AK81" s="155">
        <f>SUM(AK82:AK99)</f>
        <v>0</v>
      </c>
      <c r="AL81" s="155"/>
      <c r="AM81" s="155">
        <f>SUM(AM82:AM99)</f>
        <v>0</v>
      </c>
      <c r="AN81" s="155">
        <f>SUM(AN82:AN99)</f>
        <v>0</v>
      </c>
      <c r="AO81" s="155"/>
      <c r="AP81" s="155">
        <f>SUM(AP82:AP99)</f>
        <v>0</v>
      </c>
      <c r="AQ81" s="155">
        <f>SUM(AQ82:AQ99)</f>
        <v>0</v>
      </c>
      <c r="AR81" s="155"/>
      <c r="AS81" s="155">
        <f>SUM(AS82:AS99)</f>
        <v>0</v>
      </c>
      <c r="AT81" s="155">
        <f>SUM(AT82:AT99)</f>
        <v>0</v>
      </c>
      <c r="AU81" s="155">
        <f>SUM(AU82:AU99)</f>
        <v>0</v>
      </c>
      <c r="AV81" s="155"/>
      <c r="AW81" s="155">
        <f>SUM(AW82:AW99)</f>
        <v>0</v>
      </c>
      <c r="AX81" s="155">
        <f>SUM(AX82:AX99)</f>
        <v>0</v>
      </c>
      <c r="AY81" s="155"/>
      <c r="AZ81" s="155">
        <f>SUM(AZ82:AZ99)</f>
        <v>0</v>
      </c>
      <c r="BA81" s="155">
        <f>SUM(BA82:BA99)</f>
        <v>0</v>
      </c>
      <c r="BB81" s="155"/>
      <c r="BC81" s="155">
        <f>SUM(BC82:BC99)</f>
        <v>3290.8871800000002</v>
      </c>
      <c r="BD81" s="155">
        <f>SUM(BD82:BD99)</f>
        <v>3290.8871800000002</v>
      </c>
      <c r="BE81" s="155">
        <f>SUM(BE82:BE99)</f>
        <v>3290.8871800000002</v>
      </c>
      <c r="BF81" s="155"/>
      <c r="BG81" s="155">
        <f>SUM(BG82:BG99)</f>
        <v>3225.06945</v>
      </c>
      <c r="BH81" s="155">
        <f>SUM(BH82:BH99)</f>
        <v>3225.06945</v>
      </c>
      <c r="BI81" s="155">
        <f>BH81/BG81*100</f>
        <v>100</v>
      </c>
      <c r="BJ81" s="155">
        <f>SUM(BJ82:BJ99)</f>
        <v>65.817729999999997</v>
      </c>
      <c r="BK81" s="155">
        <f>SUM(BK82:BK99)</f>
        <v>65.817729999999997</v>
      </c>
      <c r="BL81" s="155">
        <f>BK81/BJ81*100</f>
        <v>100</v>
      </c>
      <c r="BM81" s="155">
        <f>SUM(BM82:BM99)</f>
        <v>20728.463840000004</v>
      </c>
      <c r="BN81" s="155">
        <f>SUM(BN82:BN99)</f>
        <v>20728.463839999997</v>
      </c>
      <c r="BO81" s="155">
        <f>SUM(BO82:BO99)</f>
        <v>20728.463839999997</v>
      </c>
      <c r="BP81" s="155">
        <f t="shared" ref="BP81:BP97" si="682">BO81/BN81*100</f>
        <v>100</v>
      </c>
      <c r="BQ81" s="155">
        <f>SUM(BQ82:BQ99)</f>
        <v>20313.894550000005</v>
      </c>
      <c r="BR81" s="155">
        <f>SUM(BR82:BR99)</f>
        <v>20313.894550000005</v>
      </c>
      <c r="BS81" s="155">
        <f>BR81/BQ81*100</f>
        <v>100</v>
      </c>
      <c r="BT81" s="155">
        <f>SUM(BT82:BT99)</f>
        <v>414.56929000000008</v>
      </c>
      <c r="BU81" s="155">
        <f>SUM(BU82:BU99)</f>
        <v>414.56929000000008</v>
      </c>
      <c r="BV81" s="155">
        <f>BU81/BT81*100</f>
        <v>100</v>
      </c>
      <c r="BW81" s="155">
        <f>SUM(BW82:BW99)</f>
        <v>10296.903700000003</v>
      </c>
      <c r="BX81" s="155">
        <f>SUM(BX82:BX99)</f>
        <v>10296.903700000003</v>
      </c>
      <c r="BY81" s="155">
        <f>BX81/BW81*100</f>
        <v>100</v>
      </c>
      <c r="BZ81" s="155">
        <f>SUM(BZ82:BZ99)</f>
        <v>10296.903700000003</v>
      </c>
      <c r="CA81" s="155">
        <f>SUM(CA82:CA99)</f>
        <v>10296.903700000003</v>
      </c>
      <c r="CB81" s="155">
        <f t="shared" ref="CB81:CB86" si="683">CA81/BZ81*100</f>
        <v>100</v>
      </c>
      <c r="CC81" s="155">
        <f>SUM(CC82:CC99)</f>
        <v>0</v>
      </c>
      <c r="CD81" s="155">
        <f>SUM(CD82:CD99)</f>
        <v>0</v>
      </c>
      <c r="CE81" s="155"/>
      <c r="CF81" s="155">
        <f>SUM(CF82:CF99)</f>
        <v>0</v>
      </c>
      <c r="CG81" s="155">
        <f>SUM(CG82:CG99)</f>
        <v>0</v>
      </c>
      <c r="CH81" s="155"/>
      <c r="CI81" s="155">
        <f>SUM(CI82:CI99)</f>
        <v>0</v>
      </c>
      <c r="CJ81" s="155">
        <f>SUM(CJ82:CJ99)</f>
        <v>0</v>
      </c>
      <c r="CK81" s="155"/>
      <c r="CL81" s="155">
        <f>SUM(CL82:CL99)</f>
        <v>0</v>
      </c>
      <c r="CM81" s="155">
        <f>SUM(CM82:CM99)</f>
        <v>0</v>
      </c>
      <c r="CN81" s="155"/>
      <c r="CO81" s="155">
        <f>SUM(CO82:CO99)</f>
        <v>0</v>
      </c>
      <c r="CP81" s="155">
        <f>SUM(CP82:CP99)</f>
        <v>0</v>
      </c>
      <c r="CQ81" s="155">
        <f>SUM(CQ82:CQ99)</f>
        <v>0</v>
      </c>
      <c r="CR81" s="155"/>
      <c r="CS81" s="155">
        <f>SUM(CS82:CS99)</f>
        <v>0</v>
      </c>
      <c r="CT81" s="155">
        <f>SUM(CT82:CT99)</f>
        <v>0</v>
      </c>
      <c r="CU81" s="155"/>
      <c r="CV81" s="155">
        <f>SUM(CV82:CV99)</f>
        <v>0</v>
      </c>
      <c r="CW81" s="155">
        <f>SUM(CW82:CW99)</f>
        <v>0</v>
      </c>
      <c r="CX81" s="155"/>
      <c r="CY81" s="155">
        <f>SUM(CY82:CY99)</f>
        <v>0</v>
      </c>
      <c r="CZ81" s="155">
        <f>SUM(CZ82:CZ99)</f>
        <v>0</v>
      </c>
      <c r="DA81" s="155">
        <f>SUM(DA82:DA99)</f>
        <v>0</v>
      </c>
      <c r="DB81" s="155"/>
      <c r="DC81" s="155">
        <f>SUM(DC82:DC99)</f>
        <v>0</v>
      </c>
      <c r="DD81" s="155">
        <f>SUM(DD82:DD99)</f>
        <v>0</v>
      </c>
      <c r="DE81" s="155"/>
      <c r="DF81" s="155">
        <f>SUM(DF82:DF99)</f>
        <v>0</v>
      </c>
      <c r="DG81" s="155">
        <f>SUM(DG82:DG99)</f>
        <v>0</v>
      </c>
      <c r="DH81" s="155"/>
      <c r="DI81" s="155">
        <f>SUM(DI82:DI99)</f>
        <v>0</v>
      </c>
      <c r="DJ81" s="155">
        <f>SUM(DJ82:DJ99)</f>
        <v>0</v>
      </c>
      <c r="DK81" s="155">
        <f>SUM(DK82:DK99)</f>
        <v>0</v>
      </c>
      <c r="DL81" s="155" t="e">
        <f>DK81/DJ81*100</f>
        <v>#DIV/0!</v>
      </c>
      <c r="DM81" s="155">
        <f>SUM(DM82:DM99)</f>
        <v>0</v>
      </c>
      <c r="DN81" s="155">
        <f>SUM(DN82:DN99)</f>
        <v>0</v>
      </c>
      <c r="DO81" s="155" t="e">
        <f>DN81/DM81*100</f>
        <v>#DIV/0!</v>
      </c>
      <c r="DP81" s="155">
        <f>SUM(DP82:DP99)</f>
        <v>0</v>
      </c>
      <c r="DQ81" s="155">
        <f>SUM(DQ82:DQ99)</f>
        <v>0</v>
      </c>
      <c r="DR81" s="155" t="e">
        <f>DQ81/DP81*100</f>
        <v>#DIV/0!</v>
      </c>
      <c r="DS81" s="155">
        <f>SUM(DS82:DS99)</f>
        <v>0</v>
      </c>
      <c r="DT81" s="155">
        <f>SUM(DT82:DT99)</f>
        <v>0</v>
      </c>
      <c r="DU81" s="155">
        <f>SUM(DU82:DU99)</f>
        <v>0</v>
      </c>
      <c r="DV81" s="155"/>
      <c r="DW81" s="155">
        <f>SUM(DW82:DW99)</f>
        <v>0</v>
      </c>
      <c r="DX81" s="155">
        <f>SUM(DX82:DX99)</f>
        <v>0</v>
      </c>
      <c r="DY81" s="155"/>
      <c r="DZ81" s="155">
        <f>SUM(DZ82:DZ99)</f>
        <v>0</v>
      </c>
      <c r="EA81" s="155">
        <f>SUM(EA82:EA99)</f>
        <v>0</v>
      </c>
      <c r="EB81" s="155"/>
      <c r="EC81" s="155">
        <f>SUM(EC82:EC99)</f>
        <v>0</v>
      </c>
      <c r="ED81" s="155">
        <f>SUM(ED82:ED99)</f>
        <v>0</v>
      </c>
      <c r="EE81" s="155">
        <f>SUM(EE82:EE99)</f>
        <v>0</v>
      </c>
      <c r="EF81" s="155"/>
      <c r="EG81" s="155">
        <f>SUM(EG82:EG99)</f>
        <v>0</v>
      </c>
      <c r="EH81" s="155">
        <f>SUM(EH82:EH99)</f>
        <v>0</v>
      </c>
      <c r="EI81" s="155"/>
      <c r="EJ81" s="155">
        <f>SUM(EJ82:EJ99)</f>
        <v>0</v>
      </c>
      <c r="EK81" s="155">
        <f>SUM(EK82:EK99)</f>
        <v>0</v>
      </c>
      <c r="EL81" s="155"/>
      <c r="EM81" s="155">
        <f>SUM(EM82:EM99)</f>
        <v>0</v>
      </c>
      <c r="EN81" s="155">
        <f>SUM(EN82:EN99)</f>
        <v>0</v>
      </c>
      <c r="EO81" s="155"/>
      <c r="EP81" s="155">
        <f>SUM(EP82:EP99)</f>
        <v>3437.44463</v>
      </c>
      <c r="EQ81" s="155">
        <f>SUM(EQ82:EQ99)</f>
        <v>3437.44463</v>
      </c>
      <c r="ER81" s="155">
        <f>SUM(ER82:ER99)</f>
        <v>3437.44364</v>
      </c>
      <c r="ES81" s="155">
        <f>ER81/EQ81*100</f>
        <v>99.999971199536091</v>
      </c>
      <c r="ET81" s="155">
        <f>SUM(ET82:ET99)</f>
        <v>3437.44463</v>
      </c>
      <c r="EU81" s="155">
        <f>SUM(EU82:EU99)</f>
        <v>3437.44364</v>
      </c>
      <c r="EV81" s="155">
        <f>EU81/ET81*100</f>
        <v>99.999971199536091</v>
      </c>
      <c r="EW81" s="155">
        <f>SUM(EW82:EW99)</f>
        <v>0</v>
      </c>
      <c r="EX81" s="155">
        <f>SUM(EX82:EX99)</f>
        <v>0</v>
      </c>
      <c r="EY81" s="155"/>
      <c r="EZ81" s="155">
        <f>SUM(EZ82:EZ99)</f>
        <v>0</v>
      </c>
      <c r="FA81" s="155">
        <f>SUM(FA82:FA99)</f>
        <v>0</v>
      </c>
      <c r="FB81" s="155">
        <f>SUM(FB82:FB99)</f>
        <v>0</v>
      </c>
      <c r="FC81" s="155"/>
      <c r="FD81" s="155">
        <f>SUM(FD82:FD99)</f>
        <v>0</v>
      </c>
      <c r="FE81" s="155">
        <f>SUM(FE82:FE99)</f>
        <v>0</v>
      </c>
      <c r="FF81" s="155"/>
      <c r="FG81" s="155">
        <f>SUM(FG82:FG99)</f>
        <v>0</v>
      </c>
      <c r="FH81" s="155">
        <f>SUM(FH82:FH99)</f>
        <v>0</v>
      </c>
      <c r="FI81" s="155"/>
      <c r="FJ81" s="155">
        <f>SUM(FJ82:FJ99)</f>
        <v>0</v>
      </c>
      <c r="FK81" s="155">
        <f>SUM(FK82:FK99)</f>
        <v>0</v>
      </c>
      <c r="FL81" s="155">
        <f>SUM(FL82:FL99)</f>
        <v>0</v>
      </c>
      <c r="FM81" s="155"/>
      <c r="FN81" s="155">
        <f>SUM(FN82:FN99)</f>
        <v>0</v>
      </c>
      <c r="FO81" s="155">
        <f>SUM(FO82:FO99)</f>
        <v>0</v>
      </c>
      <c r="FP81" s="155"/>
      <c r="FQ81" s="155">
        <f>SUM(FQ82:FQ99)</f>
        <v>0</v>
      </c>
      <c r="FR81" s="155">
        <f>SUM(FR82:FR99)</f>
        <v>0</v>
      </c>
      <c r="FS81" s="155"/>
      <c r="FT81" s="155">
        <f>SUM(FT82:FT99)</f>
        <v>0</v>
      </c>
      <c r="FU81" s="155">
        <f>SUM(FU82:FU99)</f>
        <v>0</v>
      </c>
      <c r="FV81" s="155">
        <f>SUM(FV82:FV99)</f>
        <v>0</v>
      </c>
      <c r="FW81" s="155"/>
      <c r="FX81" s="155">
        <f>SUM(FX82:FX99)</f>
        <v>0</v>
      </c>
      <c r="FY81" s="155">
        <f>SUM(FY82:FY99)</f>
        <v>0</v>
      </c>
      <c r="FZ81" s="155"/>
      <c r="GA81" s="155">
        <f>SUM(GA82:GA99)</f>
        <v>0</v>
      </c>
      <c r="GB81" s="155">
        <f>SUM(GB82:GB99)</f>
        <v>0</v>
      </c>
      <c r="GC81" s="155"/>
      <c r="GD81" s="155">
        <f>SUM(GD82:GD99)</f>
        <v>0</v>
      </c>
      <c r="GE81" s="155">
        <f>SUM(GE82:GE99)</f>
        <v>0</v>
      </c>
      <c r="GF81" s="155">
        <f>SUM(GF82:GF99)</f>
        <v>0</v>
      </c>
      <c r="GG81" s="155"/>
      <c r="GH81" s="155">
        <f>SUM(GH82:GH99)</f>
        <v>0</v>
      </c>
      <c r="GI81" s="155">
        <f>SUM(GI82:GI99)</f>
        <v>0</v>
      </c>
      <c r="GJ81" s="155"/>
      <c r="GK81" s="155">
        <f>SUM(GK82:GK99)</f>
        <v>0</v>
      </c>
      <c r="GL81" s="155">
        <f>SUM(GL82:GL99)</f>
        <v>0</v>
      </c>
      <c r="GM81" s="155"/>
      <c r="GN81" s="155">
        <f>SUM(GN82:GN99)</f>
        <v>0</v>
      </c>
      <c r="GO81" s="155">
        <f>SUM(GO82:GO99)</f>
        <v>0</v>
      </c>
      <c r="GP81" s="155">
        <f>SUM(GP82:GP99)</f>
        <v>0</v>
      </c>
      <c r="GQ81" s="155"/>
      <c r="GR81" s="155">
        <f>SUM(GR82:GR99)</f>
        <v>0</v>
      </c>
      <c r="GS81" s="155">
        <f>SUM(GS82:GS99)</f>
        <v>0</v>
      </c>
      <c r="GT81" s="155"/>
      <c r="GU81" s="155">
        <f>SUM(GU82:GU99)</f>
        <v>0</v>
      </c>
      <c r="GV81" s="155">
        <f>SUM(GV82:GV99)</f>
        <v>0</v>
      </c>
      <c r="GW81" s="155"/>
      <c r="GX81" s="155">
        <f>SUM(GX82:GX99)</f>
        <v>0</v>
      </c>
      <c r="GY81" s="155">
        <f>SUM(GY82:GY99)</f>
        <v>0</v>
      </c>
      <c r="GZ81" s="155">
        <f>SUM(GZ82:GZ99)</f>
        <v>0</v>
      </c>
      <c r="HA81" s="155"/>
      <c r="HB81" s="155">
        <f>SUM(HB82:HB99)</f>
        <v>0</v>
      </c>
      <c r="HC81" s="155">
        <f>SUM(HC82:HC99)</f>
        <v>0</v>
      </c>
      <c r="HD81" s="155"/>
      <c r="HE81" s="155">
        <f>SUM(HE82:HE99)</f>
        <v>0</v>
      </c>
      <c r="HF81" s="155">
        <f>SUM(HF82:HF99)</f>
        <v>0</v>
      </c>
      <c r="HG81" s="155"/>
      <c r="HH81" s="155">
        <f>SUM(HH82:HH99)</f>
        <v>0</v>
      </c>
      <c r="HI81" s="155">
        <f>SUM(HI82:HI99)</f>
        <v>0</v>
      </c>
      <c r="HJ81" s="155">
        <f>SUM(HJ82:HJ99)</f>
        <v>0</v>
      </c>
      <c r="HK81" s="155"/>
      <c r="HL81" s="155">
        <f>SUM(HL82:HL99)</f>
        <v>0</v>
      </c>
      <c r="HM81" s="155">
        <f>SUM(HM82:HM99)</f>
        <v>0</v>
      </c>
      <c r="HN81" s="155"/>
      <c r="HO81" s="155">
        <f>SUM(HO82:HO99)</f>
        <v>0</v>
      </c>
      <c r="HP81" s="155">
        <f>SUM(HP82:HP99)</f>
        <v>0</v>
      </c>
      <c r="HQ81" s="155"/>
      <c r="HR81" s="155">
        <f>SUM(HR82:HR99)</f>
        <v>35819.6924</v>
      </c>
      <c r="HS81" s="155">
        <f>SUM(HS82:HS99)</f>
        <v>35819.6924</v>
      </c>
      <c r="HT81" s="155">
        <f>SUM(HT82:HT99)</f>
        <v>35819.6924</v>
      </c>
      <c r="HU81" s="155"/>
      <c r="HV81" s="155">
        <f>SUM(HV82:HV99)</f>
        <v>0</v>
      </c>
      <c r="HW81" s="155">
        <f>SUM(HW82:HW99)</f>
        <v>0</v>
      </c>
      <c r="HX81" s="155"/>
      <c r="HY81" s="155">
        <f>SUM(HY82:HY99)</f>
        <v>35819.6924</v>
      </c>
      <c r="HZ81" s="155">
        <f>SUM(HZ82:HZ99)</f>
        <v>35819.6924</v>
      </c>
      <c r="IA81" s="155"/>
      <c r="IB81" s="155">
        <f>SUM(IB82:IB99)</f>
        <v>0</v>
      </c>
      <c r="IC81" s="155">
        <f>SUM(IC82:IC99)</f>
        <v>0</v>
      </c>
      <c r="ID81" s="155">
        <f>SUM(ID82:ID99)</f>
        <v>0</v>
      </c>
      <c r="IE81" s="155" t="e">
        <f>ID81/IB81*100</f>
        <v>#DIV/0!</v>
      </c>
      <c r="IF81" s="155">
        <f>SUM(IF82:IF99)</f>
        <v>0</v>
      </c>
      <c r="IG81" s="155">
        <f>SUM(IG82:IG99)</f>
        <v>0</v>
      </c>
      <c r="IH81" s="155"/>
      <c r="II81" s="155">
        <f>SUM(II82:II99)</f>
        <v>0</v>
      </c>
      <c r="IJ81" s="155">
        <f>SUM(IJ82:IJ99)</f>
        <v>0</v>
      </c>
      <c r="IK81" s="155"/>
      <c r="IL81" s="155">
        <f>SUM(IL82:IL99)</f>
        <v>0</v>
      </c>
      <c r="IM81" s="155">
        <f>SUM(IM82:IM99)</f>
        <v>0</v>
      </c>
      <c r="IN81" s="155">
        <f>SUM(IN82:IN99)</f>
        <v>0</v>
      </c>
      <c r="IO81" s="155" t="e">
        <f>IN81/IL81*100</f>
        <v>#DIV/0!</v>
      </c>
      <c r="IP81" s="155">
        <f>SUM(IP82:IP99)</f>
        <v>0</v>
      </c>
      <c r="IQ81" s="155">
        <f>SUM(IQ82:IQ99)</f>
        <v>0</v>
      </c>
      <c r="IR81" s="155"/>
      <c r="IS81" s="155">
        <f>SUM(IS82:IS99)</f>
        <v>0</v>
      </c>
      <c r="IT81" s="155">
        <f>SUM(IT82:IT99)</f>
        <v>0</v>
      </c>
      <c r="IU81" s="155"/>
      <c r="IV81" s="155">
        <f>SUM(IV82:IV99)</f>
        <v>0</v>
      </c>
      <c r="IW81" s="155">
        <f>SUM(IW82:IW99)</f>
        <v>0</v>
      </c>
      <c r="IX81" s="155">
        <f t="shared" ref="IX81" si="684">SUM(IX82:IX99)</f>
        <v>0</v>
      </c>
      <c r="IY81" s="155" t="e">
        <f>IX81/IV81*100</f>
        <v>#DIV/0!</v>
      </c>
      <c r="IZ81" s="155">
        <f t="shared" ref="IZ81:JA81" si="685">SUM(IZ82:IZ99)</f>
        <v>0</v>
      </c>
      <c r="JA81" s="155">
        <f t="shared" si="685"/>
        <v>0</v>
      </c>
      <c r="JB81" s="155"/>
      <c r="JC81" s="155">
        <f t="shared" ref="JC81:JD81" si="686">SUM(JC82:JC99)</f>
        <v>0</v>
      </c>
      <c r="JD81" s="155">
        <f t="shared" si="686"/>
        <v>0</v>
      </c>
      <c r="JE81" s="155"/>
      <c r="JF81" s="155">
        <f>SUM(JF82:JF99)</f>
        <v>0</v>
      </c>
      <c r="JG81" s="155">
        <f t="shared" ref="JG81:JH81" si="687">SUM(JG82:JG99)</f>
        <v>0</v>
      </c>
      <c r="JH81" s="155">
        <f t="shared" si="687"/>
        <v>0</v>
      </c>
      <c r="JI81" s="155"/>
      <c r="JJ81" s="155">
        <f t="shared" ref="JJ81:JK81" si="688">SUM(JJ82:JJ99)</f>
        <v>0</v>
      </c>
      <c r="JK81" s="155">
        <f t="shared" si="688"/>
        <v>0</v>
      </c>
      <c r="JL81" s="155"/>
      <c r="JM81" s="155">
        <f t="shared" ref="JM81:JN81" si="689">SUM(JM82:JM99)</f>
        <v>0</v>
      </c>
      <c r="JN81" s="155">
        <f t="shared" si="689"/>
        <v>0</v>
      </c>
      <c r="JO81" s="155"/>
      <c r="JP81" s="155">
        <f t="shared" ref="JP81:JQ81" si="690">SUM(JP82:JP99)</f>
        <v>0</v>
      </c>
      <c r="JQ81" s="155">
        <f t="shared" si="690"/>
        <v>0</v>
      </c>
      <c r="JR81" s="155"/>
      <c r="JS81" s="155">
        <f t="shared" ref="JS81:JT81" si="691">SUM(JS82:JS99)</f>
        <v>982.94793000000016</v>
      </c>
      <c r="JT81" s="155">
        <f t="shared" si="691"/>
        <v>982.94793000000004</v>
      </c>
      <c r="JU81" s="155">
        <f t="shared" ref="JU81:JU95" si="692">JT81/JS81*100</f>
        <v>99.999999999999986</v>
      </c>
      <c r="JV81" s="155">
        <f t="shared" ref="JV81:JW81" si="693">SUM(JV82:JV99)</f>
        <v>5736.920000000001</v>
      </c>
      <c r="JW81" s="155">
        <f t="shared" si="693"/>
        <v>5736.920000000001</v>
      </c>
      <c r="JX81" s="155">
        <f t="shared" ref="JX81:JX99" si="694">JW81/JV81*100</f>
        <v>100</v>
      </c>
      <c r="JY81" s="155">
        <f t="shared" ref="JY81:JZ81" si="695">SUM(JY82:JY99)</f>
        <v>0</v>
      </c>
      <c r="JZ81" s="155">
        <f t="shared" si="695"/>
        <v>0</v>
      </c>
      <c r="KA81" s="155" t="e">
        <f t="shared" ref="KA81:KA86" si="696">JZ81/JY81*100</f>
        <v>#DIV/0!</v>
      </c>
      <c r="KB81" s="155">
        <f t="shared" ref="KB81:KC81" si="697">SUM(KB82:KB99)</f>
        <v>0</v>
      </c>
      <c r="KC81" s="155">
        <f t="shared" si="697"/>
        <v>0</v>
      </c>
      <c r="KD81" s="155" t="e">
        <f t="shared" ref="KD81:KD86" si="698">KC81/KB81*100</f>
        <v>#DIV/0!</v>
      </c>
      <c r="KE81" s="155">
        <f t="shared" ref="KE81:KF81" si="699">SUM(KE82:KE99)</f>
        <v>0</v>
      </c>
      <c r="KF81" s="155">
        <f t="shared" si="699"/>
        <v>0</v>
      </c>
      <c r="KG81" s="155" t="e">
        <f t="shared" ref="KG81:KG86" si="700">KF81/KE81*100</f>
        <v>#DIV/0!</v>
      </c>
      <c r="KH81" s="155">
        <f t="shared" ref="KH81:KI81" si="701">SUM(KH82:KH99)</f>
        <v>0</v>
      </c>
      <c r="KI81" s="155">
        <f t="shared" si="701"/>
        <v>0</v>
      </c>
      <c r="KJ81" s="155" t="e">
        <f t="shared" ref="KJ81:KJ86" si="702">KI81/KH81*100</f>
        <v>#DIV/0!</v>
      </c>
      <c r="KK81" s="155">
        <f t="shared" ref="KK81:KL81" si="703">SUM(KK82:KK99)</f>
        <v>0</v>
      </c>
      <c r="KL81" s="155">
        <f t="shared" si="703"/>
        <v>0</v>
      </c>
      <c r="KM81" s="155" t="e">
        <f t="shared" ref="KM81:KM86" si="704">KL81/KK81*100</f>
        <v>#DIV/0!</v>
      </c>
      <c r="KN81" s="155">
        <f t="shared" ref="KN81:KO81" si="705">SUM(KN82:KN99)</f>
        <v>0</v>
      </c>
      <c r="KO81" s="155">
        <f t="shared" si="705"/>
        <v>0</v>
      </c>
      <c r="KP81" s="155" t="e">
        <f t="shared" ref="KP81" si="706">KO81/KN81*100</f>
        <v>#DIV/0!</v>
      </c>
      <c r="KQ81" s="155">
        <f t="shared" ref="KQ81:KR81" si="707">SUM(KQ82:KQ99)</f>
        <v>0</v>
      </c>
      <c r="KR81" s="155">
        <f t="shared" si="707"/>
        <v>0</v>
      </c>
      <c r="KS81" s="155" t="e">
        <f t="shared" ref="KS81" si="708">KR81/KQ81*100</f>
        <v>#DIV/0!</v>
      </c>
      <c r="KT81" s="155">
        <f t="shared" ref="KT81:KU81" si="709">SUM(KT82:KT99)</f>
        <v>0</v>
      </c>
      <c r="KU81" s="155">
        <f t="shared" si="709"/>
        <v>0</v>
      </c>
      <c r="KV81" s="155" t="e">
        <f t="shared" ref="KV81" si="710">KU81/KT81*100</f>
        <v>#DIV/0!</v>
      </c>
      <c r="KW81" s="155">
        <f t="shared" ref="KW81:KX81" si="711">SUM(KW82:KW99)</f>
        <v>1298.5</v>
      </c>
      <c r="KX81" s="155">
        <f t="shared" si="711"/>
        <v>1298.5</v>
      </c>
      <c r="KY81" s="155">
        <f t="shared" ref="KY81" si="712">KX81/KW81*100</f>
        <v>100</v>
      </c>
      <c r="KZ81" s="155">
        <f t="shared" ref="KZ81:LA81" si="713">SUM(KZ82:KZ99)</f>
        <v>0</v>
      </c>
      <c r="LA81" s="155">
        <f t="shared" si="713"/>
        <v>0</v>
      </c>
      <c r="LB81" s="155" t="e">
        <f t="shared" ref="LB81" si="714">LA81/KZ81*100</f>
        <v>#DIV/0!</v>
      </c>
      <c r="LC81" s="155">
        <f t="shared" ref="LC81:LD81" si="715">SUM(LC82:LC99)</f>
        <v>0</v>
      </c>
      <c r="LD81" s="155">
        <f t="shared" si="715"/>
        <v>0</v>
      </c>
      <c r="LE81" s="155" t="e">
        <f t="shared" ref="LE81" si="716">LD81/LC81*100</f>
        <v>#DIV/0!</v>
      </c>
      <c r="LF81" s="155">
        <f t="shared" ref="LF81:LG81" si="717">SUM(LF82:LF99)</f>
        <v>0</v>
      </c>
      <c r="LG81" s="155">
        <f t="shared" si="717"/>
        <v>0</v>
      </c>
      <c r="LH81" s="155" t="e">
        <f t="shared" ref="LH81" si="718">LG81/LF81*100</f>
        <v>#DIV/0!</v>
      </c>
      <c r="LI81" s="155">
        <f t="shared" ref="LI81:LJ81" si="719">SUM(LI82:LI99)</f>
        <v>0</v>
      </c>
      <c r="LJ81" s="155">
        <f t="shared" si="719"/>
        <v>0</v>
      </c>
      <c r="LK81" s="155" t="e">
        <f t="shared" ref="LK81" si="720">LJ81/LI81*100</f>
        <v>#DIV/0!</v>
      </c>
      <c r="LL81" s="155">
        <f t="shared" ref="LL81:LM81" si="721">SUM(LL82:LL99)</f>
        <v>0</v>
      </c>
      <c r="LM81" s="155">
        <f t="shared" si="721"/>
        <v>0</v>
      </c>
      <c r="LN81" s="155" t="e">
        <f t="shared" ref="LN81" si="722">LM81/LL81*100</f>
        <v>#DIV/0!</v>
      </c>
      <c r="LO81" s="155">
        <f>SUM(LO82:LO99)</f>
        <v>0</v>
      </c>
      <c r="LP81" s="155">
        <f t="shared" ref="LP81:LQ81" si="723">SUM(LP82:LP99)</f>
        <v>0</v>
      </c>
      <c r="LQ81" s="155">
        <f t="shared" si="723"/>
        <v>0</v>
      </c>
      <c r="LR81" s="155"/>
      <c r="LS81" s="155">
        <f t="shared" ref="LS81:LT81" si="724">SUM(LS82:LS99)</f>
        <v>0</v>
      </c>
      <c r="LT81" s="155">
        <f t="shared" si="724"/>
        <v>0</v>
      </c>
      <c r="LU81" s="155"/>
      <c r="LV81" s="155">
        <f t="shared" ref="LV81:LW81" si="725">SUM(LV82:LV99)</f>
        <v>0</v>
      </c>
      <c r="LW81" s="155">
        <f t="shared" si="725"/>
        <v>0</v>
      </c>
      <c r="LX81" s="155"/>
      <c r="LY81" s="155">
        <f t="shared" ref="LY81:LZ81" si="726">SUM(LY82:LY99)</f>
        <v>111337.07556999999</v>
      </c>
      <c r="LZ81" s="155">
        <f t="shared" si="726"/>
        <v>111337.07557</v>
      </c>
      <c r="MA81" s="155">
        <f t="shared" ref="MA81" si="727">LZ81/LY81*100</f>
        <v>100.00000000000003</v>
      </c>
      <c r="MB81" s="155">
        <f t="shared" ref="MB81:MC81" si="728">SUM(MB82:MB99)</f>
        <v>0</v>
      </c>
      <c r="MC81" s="155">
        <f t="shared" si="728"/>
        <v>0</v>
      </c>
      <c r="MD81" s="155" t="e">
        <f t="shared" ref="MD81" si="729">MC81/MB81*100</f>
        <v>#DIV/0!</v>
      </c>
      <c r="ME81" s="34">
        <f t="shared" ref="ME81:MF81" si="730">SUM(ME82:ME99)</f>
        <v>0</v>
      </c>
      <c r="MF81" s="34">
        <f t="shared" si="730"/>
        <v>0</v>
      </c>
      <c r="MG81" s="63" t="e">
        <f t="shared" ref="MG81" si="731">MF81/ME81*100</f>
        <v>#DIV/0!</v>
      </c>
      <c r="MH81" s="108"/>
      <c r="MI81" s="108"/>
      <c r="MK81" s="34"/>
      <c r="ML81" s="34"/>
      <c r="MM81" s="63"/>
      <c r="MN81" s="39"/>
      <c r="MO81" s="68"/>
      <c r="MP81" s="117"/>
      <c r="MR81" s="116"/>
      <c r="MV81" s="92">
        <v>82842565.019999996</v>
      </c>
    </row>
    <row r="82" spans="1:360" ht="18">
      <c r="A82" s="36" t="s">
        <v>14</v>
      </c>
      <c r="B82" s="110">
        <f t="shared" ref="B82:B99" si="732">I82+S82+V82+Y82+AI82+AS82+BC82+BM82+BW82+CF82+CO82+CY82+DI82+DS82+EC82+EP82+F82+EZ82+FJ82+FT82+GD82+GN82+GX82+HH82+HR82+IB82+IL82+IV82+JF82+JP82+EM82+JS82+JV82+JY82+KB82+KE82+KH82+KK82+KN82+KQ82+KT82+KW82+KZ82+LC82+LF82+LI82+LL82+LO82+LY82+MB82+ME82</f>
        <v>1702.94443</v>
      </c>
      <c r="C82" s="110">
        <f t="shared" ref="C82:C99" si="733">K82+T82+W82+AA82+AK82+AU82+BE82+BO82+BX82+CG82+CQ82+DA82+DK82+DU82+EE82+ER82+G82+FB82+FL82+FV82+GF82+GP82+GZ82+HJ82+HT82+ID82+IN82+IX82+JH82+JQ82+EN82+JT82+JW82+JZ82+KC82+KF82+KI82+KL82+KO82+KR82+KU82+KX82+LA82+LD82+LG82+LJ82+LM82+LQ82+LZ82+MC82+MF82</f>
        <v>1702.94443</v>
      </c>
      <c r="D82" s="110">
        <f t="shared" si="660"/>
        <v>100</v>
      </c>
      <c r="E82" s="110">
        <f t="shared" si="634"/>
        <v>0</v>
      </c>
      <c r="F82" s="110"/>
      <c r="G82" s="110"/>
      <c r="H82" s="110"/>
      <c r="I82" s="110"/>
      <c r="J82" s="110">
        <v>0</v>
      </c>
      <c r="K82" s="110">
        <v>0</v>
      </c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>
        <v>0</v>
      </c>
      <c r="AA82" s="110">
        <v>0</v>
      </c>
      <c r="AB82" s="110"/>
      <c r="AC82" s="110"/>
      <c r="AD82" s="110"/>
      <c r="AE82" s="110"/>
      <c r="AF82" s="110"/>
      <c r="AG82" s="110"/>
      <c r="AH82" s="110"/>
      <c r="AI82" s="110"/>
      <c r="AJ82" s="110">
        <v>0</v>
      </c>
      <c r="AK82" s="110">
        <v>0</v>
      </c>
      <c r="AL82" s="110"/>
      <c r="AM82" s="110"/>
      <c r="AN82" s="110"/>
      <c r="AO82" s="110"/>
      <c r="AP82" s="110"/>
      <c r="AQ82" s="110"/>
      <c r="AR82" s="110"/>
      <c r="AS82" s="110"/>
      <c r="AT82" s="110">
        <v>0</v>
      </c>
      <c r="AU82" s="110">
        <v>0</v>
      </c>
      <c r="AV82" s="110"/>
      <c r="AW82" s="110"/>
      <c r="AX82" s="110"/>
      <c r="AY82" s="110"/>
      <c r="AZ82" s="110"/>
      <c r="BA82" s="110"/>
      <c r="BB82" s="110"/>
      <c r="BC82" s="110"/>
      <c r="BD82" s="110">
        <f>BG82+BJ82</f>
        <v>0</v>
      </c>
      <c r="BE82" s="110">
        <f>BH82+BK82</f>
        <v>0</v>
      </c>
      <c r="BF82" s="110"/>
      <c r="BG82" s="110"/>
      <c r="BH82" s="110"/>
      <c r="BI82" s="110"/>
      <c r="BJ82" s="110"/>
      <c r="BK82" s="110"/>
      <c r="BL82" s="110"/>
      <c r="BM82" s="110">
        <v>611.04314999999997</v>
      </c>
      <c r="BN82" s="110">
        <f>BQ82+BT82</f>
        <v>611.04314999999997</v>
      </c>
      <c r="BO82" s="110">
        <f>BR82+BU82</f>
        <v>611.04314999999997</v>
      </c>
      <c r="BP82" s="110">
        <f t="shared" si="682"/>
        <v>100</v>
      </c>
      <c r="BQ82" s="110">
        <v>598.82228999999995</v>
      </c>
      <c r="BR82" s="110">
        <v>598.82228999999995</v>
      </c>
      <c r="BS82" s="110">
        <f t="shared" ref="BS82:BS97" si="734">BR82/BQ82*100</f>
        <v>100</v>
      </c>
      <c r="BT82" s="110">
        <v>12.22086</v>
      </c>
      <c r="BU82" s="110">
        <v>12.22086</v>
      </c>
      <c r="BV82" s="110">
        <f t="shared" ref="BV82:BV97" si="735">BU82/BT82*100</f>
        <v>100</v>
      </c>
      <c r="BW82" s="110">
        <f t="shared" ref="BW82:BW99" si="736">BZ82+CC82</f>
        <v>381.89128000000005</v>
      </c>
      <c r="BX82" s="110">
        <f>CA82</f>
        <v>381.89127999999999</v>
      </c>
      <c r="BY82" s="110">
        <f>BX82/BW82*100</f>
        <v>99.999999999999986</v>
      </c>
      <c r="BZ82" s="110">
        <v>381.89128000000005</v>
      </c>
      <c r="CA82" s="110">
        <v>381.89127999999999</v>
      </c>
      <c r="CB82" s="110">
        <f t="shared" si="683"/>
        <v>99.999999999999986</v>
      </c>
      <c r="CC82" s="110"/>
      <c r="CD82" s="110"/>
      <c r="CE82" s="110"/>
      <c r="CF82" s="110">
        <f t="shared" ref="CF82:CG99" si="737">CI82+CL82</f>
        <v>0</v>
      </c>
      <c r="CG82" s="110">
        <f t="shared" si="737"/>
        <v>0</v>
      </c>
      <c r="CH82" s="110"/>
      <c r="CI82" s="110"/>
      <c r="CJ82" s="110"/>
      <c r="CK82" s="110"/>
      <c r="CL82" s="110"/>
      <c r="CM82" s="110"/>
      <c r="CN82" s="110"/>
      <c r="CO82" s="110"/>
      <c r="CP82" s="110">
        <v>0</v>
      </c>
      <c r="CQ82" s="110">
        <v>0</v>
      </c>
      <c r="CR82" s="110"/>
      <c r="CS82" s="110"/>
      <c r="CT82" s="110"/>
      <c r="CU82" s="110"/>
      <c r="CV82" s="110"/>
      <c r="CW82" s="110"/>
      <c r="CX82" s="110"/>
      <c r="CY82" s="110"/>
      <c r="CZ82" s="110">
        <f t="shared" ref="CZ82:DA99" si="738">DC82+DF82</f>
        <v>0</v>
      </c>
      <c r="DA82" s="110">
        <f t="shared" si="738"/>
        <v>0</v>
      </c>
      <c r="DB82" s="110"/>
      <c r="DC82" s="110"/>
      <c r="DD82" s="110"/>
      <c r="DE82" s="110"/>
      <c r="DF82" s="110"/>
      <c r="DG82" s="110"/>
      <c r="DH82" s="110"/>
      <c r="DI82" s="110"/>
      <c r="DJ82" s="110">
        <f t="shared" ref="DJ82:DK99" si="739">DM82+DP82</f>
        <v>0</v>
      </c>
      <c r="DK82" s="110">
        <f t="shared" si="739"/>
        <v>0</v>
      </c>
      <c r="DL82" s="110"/>
      <c r="DM82" s="110"/>
      <c r="DN82" s="110"/>
      <c r="DO82" s="110"/>
      <c r="DP82" s="110"/>
      <c r="DQ82" s="110"/>
      <c r="DR82" s="110"/>
      <c r="DS82" s="110"/>
      <c r="DT82" s="110">
        <v>0</v>
      </c>
      <c r="DU82" s="110">
        <v>0</v>
      </c>
      <c r="DV82" s="110"/>
      <c r="DW82" s="110"/>
      <c r="DX82" s="110"/>
      <c r="DY82" s="110"/>
      <c r="DZ82" s="110"/>
      <c r="EA82" s="110"/>
      <c r="EB82" s="110"/>
      <c r="EC82" s="110"/>
      <c r="ED82" s="110">
        <v>0</v>
      </c>
      <c r="EE82" s="110">
        <v>0</v>
      </c>
      <c r="EF82" s="110"/>
      <c r="EG82" s="110"/>
      <c r="EH82" s="110"/>
      <c r="EI82" s="110"/>
      <c r="EJ82" s="110"/>
      <c r="EK82" s="110"/>
      <c r="EL82" s="110"/>
      <c r="EM82" s="110">
        <v>0</v>
      </c>
      <c r="EN82" s="110">
        <v>0</v>
      </c>
      <c r="EO82" s="110"/>
      <c r="EP82" s="110"/>
      <c r="EQ82" s="110">
        <f t="shared" ref="EQ82:ER99" si="740">ET82+EW82</f>
        <v>0</v>
      </c>
      <c r="ER82" s="110">
        <f t="shared" si="740"/>
        <v>0</v>
      </c>
      <c r="ES82" s="155"/>
      <c r="ET82" s="110"/>
      <c r="EU82" s="110"/>
      <c r="EV82" s="110" t="e">
        <f>EU82/ET82*100</f>
        <v>#DIV/0!</v>
      </c>
      <c r="EW82" s="110"/>
      <c r="EX82" s="110"/>
      <c r="EY82" s="110"/>
      <c r="EZ82" s="110"/>
      <c r="FA82" s="110">
        <f t="shared" ref="FA82:FB99" si="741">FD82+FG82</f>
        <v>0</v>
      </c>
      <c r="FB82" s="110">
        <f t="shared" si="741"/>
        <v>0</v>
      </c>
      <c r="FC82" s="110"/>
      <c r="FD82" s="110"/>
      <c r="FE82" s="110"/>
      <c r="FF82" s="110"/>
      <c r="FG82" s="110"/>
      <c r="FH82" s="110"/>
      <c r="FI82" s="110"/>
      <c r="FJ82" s="156"/>
      <c r="FK82" s="110"/>
      <c r="FL82" s="110"/>
      <c r="FM82" s="110"/>
      <c r="FN82" s="110"/>
      <c r="FO82" s="110"/>
      <c r="FP82" s="110"/>
      <c r="FQ82" s="110"/>
      <c r="FR82" s="110"/>
      <c r="FS82" s="110"/>
      <c r="FT82" s="110"/>
      <c r="FU82" s="110">
        <f t="shared" ref="FU82:FV99" si="742">FX82+GA82</f>
        <v>0</v>
      </c>
      <c r="FV82" s="110">
        <f t="shared" si="742"/>
        <v>0</v>
      </c>
      <c r="FW82" s="110"/>
      <c r="FX82" s="110"/>
      <c r="FY82" s="110"/>
      <c r="FZ82" s="110"/>
      <c r="GA82" s="110"/>
      <c r="GB82" s="110"/>
      <c r="GC82" s="110"/>
      <c r="GD82" s="110"/>
      <c r="GE82" s="110">
        <f t="shared" ref="GE82:GF99" si="743">GH82+GK82</f>
        <v>0</v>
      </c>
      <c r="GF82" s="110">
        <f t="shared" si="743"/>
        <v>0</v>
      </c>
      <c r="GG82" s="110"/>
      <c r="GH82" s="110"/>
      <c r="GI82" s="110"/>
      <c r="GJ82" s="110"/>
      <c r="GK82" s="110"/>
      <c r="GL82" s="110"/>
      <c r="GM82" s="110"/>
      <c r="GN82" s="110"/>
      <c r="GO82" s="110">
        <f t="shared" ref="GO82:GP99" si="744">GR82+GU82</f>
        <v>0</v>
      </c>
      <c r="GP82" s="110">
        <f t="shared" si="744"/>
        <v>0</v>
      </c>
      <c r="GQ82" s="110"/>
      <c r="GR82" s="110"/>
      <c r="GS82" s="110"/>
      <c r="GT82" s="110"/>
      <c r="GU82" s="110"/>
      <c r="GV82" s="110"/>
      <c r="GW82" s="110"/>
      <c r="GX82" s="110"/>
      <c r="GY82" s="110">
        <f t="shared" ref="GY82:GZ99" si="745">HB82+HE82</f>
        <v>0</v>
      </c>
      <c r="GZ82" s="110">
        <f t="shared" si="745"/>
        <v>0</v>
      </c>
      <c r="HA82" s="110"/>
      <c r="HB82" s="110"/>
      <c r="HC82" s="110"/>
      <c r="HD82" s="110"/>
      <c r="HE82" s="110"/>
      <c r="HF82" s="110"/>
      <c r="HG82" s="110"/>
      <c r="HH82" s="110"/>
      <c r="HI82" s="110">
        <f t="shared" ref="HI82:HJ99" si="746">HL82+HO82</f>
        <v>0</v>
      </c>
      <c r="HJ82" s="110">
        <f t="shared" si="746"/>
        <v>0</v>
      </c>
      <c r="HK82" s="110"/>
      <c r="HL82" s="110"/>
      <c r="HM82" s="110"/>
      <c r="HN82" s="110"/>
      <c r="HO82" s="110"/>
      <c r="HP82" s="110"/>
      <c r="HQ82" s="110"/>
      <c r="HR82" s="110"/>
      <c r="HS82" s="110">
        <f t="shared" ref="HS82:HT99" si="747">HV82+HY82</f>
        <v>0</v>
      </c>
      <c r="HT82" s="110">
        <f t="shared" si="747"/>
        <v>0</v>
      </c>
      <c r="HU82" s="110"/>
      <c r="HV82" s="110"/>
      <c r="HW82" s="110"/>
      <c r="HX82" s="110"/>
      <c r="HY82" s="110"/>
      <c r="HZ82" s="110"/>
      <c r="IA82" s="110"/>
      <c r="IB82" s="110"/>
      <c r="IC82" s="110">
        <f t="shared" ref="IC82:ID99" si="748">IF82+II82</f>
        <v>0</v>
      </c>
      <c r="ID82" s="110">
        <f t="shared" si="748"/>
        <v>0</v>
      </c>
      <c r="IE82" s="110"/>
      <c r="IF82" s="110"/>
      <c r="IG82" s="110"/>
      <c r="IH82" s="110"/>
      <c r="II82" s="110"/>
      <c r="IJ82" s="110"/>
      <c r="IK82" s="110"/>
      <c r="IL82" s="110"/>
      <c r="IM82" s="110">
        <f t="shared" ref="IM82:IN99" si="749">IP82+IS82</f>
        <v>0</v>
      </c>
      <c r="IN82" s="110">
        <f t="shared" si="749"/>
        <v>0</v>
      </c>
      <c r="IO82" s="110"/>
      <c r="IP82" s="110"/>
      <c r="IQ82" s="110"/>
      <c r="IR82" s="110"/>
      <c r="IS82" s="110"/>
      <c r="IT82" s="110"/>
      <c r="IU82" s="110"/>
      <c r="IV82" s="110"/>
      <c r="IW82" s="110">
        <f t="shared" ref="IW82:IX99" si="750">IZ82+JC82</f>
        <v>0</v>
      </c>
      <c r="IX82" s="110">
        <f t="shared" si="750"/>
        <v>0</v>
      </c>
      <c r="IY82" s="110"/>
      <c r="IZ82" s="110"/>
      <c r="JA82" s="110"/>
      <c r="JB82" s="110"/>
      <c r="JC82" s="110"/>
      <c r="JD82" s="110"/>
      <c r="JE82" s="110"/>
      <c r="JF82" s="110"/>
      <c r="JG82" s="110">
        <v>0</v>
      </c>
      <c r="JH82" s="110">
        <v>0</v>
      </c>
      <c r="JI82" s="110"/>
      <c r="JJ82" s="110"/>
      <c r="JK82" s="110"/>
      <c r="JL82" s="110"/>
      <c r="JM82" s="110"/>
      <c r="JN82" s="110"/>
      <c r="JO82" s="110"/>
      <c r="JP82" s="110"/>
      <c r="JQ82" s="110"/>
      <c r="JR82" s="110"/>
      <c r="JS82" s="110"/>
      <c r="JT82" s="110"/>
      <c r="JU82" s="110" t="e">
        <f t="shared" si="692"/>
        <v>#DIV/0!</v>
      </c>
      <c r="JV82" s="110">
        <v>320.45999999999998</v>
      </c>
      <c r="JW82" s="110">
        <v>320.45999999999998</v>
      </c>
      <c r="JX82" s="110">
        <f t="shared" si="694"/>
        <v>100</v>
      </c>
      <c r="JY82" s="110"/>
      <c r="JZ82" s="110"/>
      <c r="KA82" s="110" t="e">
        <f t="shared" si="696"/>
        <v>#DIV/0!</v>
      </c>
      <c r="KB82" s="110"/>
      <c r="KC82" s="110"/>
      <c r="KD82" s="110" t="e">
        <f t="shared" si="698"/>
        <v>#DIV/0!</v>
      </c>
      <c r="KE82" s="110"/>
      <c r="KF82" s="110"/>
      <c r="KG82" s="110" t="e">
        <f t="shared" si="700"/>
        <v>#DIV/0!</v>
      </c>
      <c r="KH82" s="110"/>
      <c r="KI82" s="110"/>
      <c r="KJ82" s="110" t="e">
        <f t="shared" si="702"/>
        <v>#DIV/0!</v>
      </c>
      <c r="KK82" s="110"/>
      <c r="KL82" s="110"/>
      <c r="KM82" s="110" t="e">
        <f t="shared" si="704"/>
        <v>#DIV/0!</v>
      </c>
      <c r="KN82" s="110"/>
      <c r="KO82" s="110"/>
      <c r="KP82" s="110"/>
      <c r="KQ82" s="110"/>
      <c r="KR82" s="110"/>
      <c r="KS82" s="110"/>
      <c r="KT82" s="110"/>
      <c r="KU82" s="110"/>
      <c r="KV82" s="110"/>
      <c r="KW82" s="110">
        <v>389.55</v>
      </c>
      <c r="KX82" s="110">
        <v>389.55</v>
      </c>
      <c r="KY82" s="110">
        <v>0</v>
      </c>
      <c r="KZ82" s="110"/>
      <c r="LA82" s="110"/>
      <c r="LB82" s="110"/>
      <c r="LC82" s="110"/>
      <c r="LD82" s="110"/>
      <c r="LE82" s="110"/>
      <c r="LF82" s="110"/>
      <c r="LG82" s="110"/>
      <c r="LH82" s="110"/>
      <c r="LI82" s="110"/>
      <c r="LJ82" s="110"/>
      <c r="LK82" s="110"/>
      <c r="LL82" s="110"/>
      <c r="LM82" s="110"/>
      <c r="LN82" s="110"/>
      <c r="LO82" s="110"/>
      <c r="LP82" s="110">
        <v>0</v>
      </c>
      <c r="LQ82" s="110">
        <v>0</v>
      </c>
      <c r="LR82" s="110"/>
      <c r="LS82" s="110"/>
      <c r="LT82" s="110"/>
      <c r="LU82" s="110"/>
      <c r="LV82" s="110"/>
      <c r="LW82" s="110"/>
      <c r="LX82" s="110"/>
      <c r="LY82" s="110"/>
      <c r="LZ82" s="110"/>
      <c r="MA82" s="110"/>
      <c r="MB82" s="110"/>
      <c r="MC82" s="110"/>
      <c r="MD82" s="110"/>
      <c r="ME82" s="110"/>
      <c r="MF82" s="4"/>
      <c r="MG82" s="5"/>
      <c r="MH82" s="37"/>
      <c r="MI82" s="37"/>
      <c r="MJ82" s="38"/>
      <c r="MK82" s="4"/>
      <c r="ML82" s="4"/>
      <c r="MM82" s="5"/>
      <c r="MN82" s="39"/>
      <c r="MO82" s="40"/>
      <c r="MP82" s="41"/>
      <c r="MR82" s="116"/>
      <c r="MV82" s="11">
        <v>52731411.850000001</v>
      </c>
    </row>
    <row r="83" spans="1:360" ht="18">
      <c r="A83" s="36" t="s">
        <v>73</v>
      </c>
      <c r="B83" s="110">
        <f t="shared" si="732"/>
        <v>872.37170999999989</v>
      </c>
      <c r="C83" s="110">
        <f t="shared" si="733"/>
        <v>872.37171000000001</v>
      </c>
      <c r="D83" s="110">
        <f t="shared" si="660"/>
        <v>100.00000000000003</v>
      </c>
      <c r="E83" s="110">
        <f t="shared" si="634"/>
        <v>0</v>
      </c>
      <c r="F83" s="110"/>
      <c r="G83" s="110"/>
      <c r="H83" s="110"/>
      <c r="I83" s="110"/>
      <c r="J83" s="110">
        <v>0</v>
      </c>
      <c r="K83" s="110">
        <v>0</v>
      </c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>
        <v>0</v>
      </c>
      <c r="AA83" s="110">
        <v>0</v>
      </c>
      <c r="AB83" s="110"/>
      <c r="AC83" s="110"/>
      <c r="AD83" s="110"/>
      <c r="AE83" s="110"/>
      <c r="AF83" s="110"/>
      <c r="AG83" s="110"/>
      <c r="AH83" s="110"/>
      <c r="AI83" s="110"/>
      <c r="AJ83" s="110">
        <v>0</v>
      </c>
      <c r="AK83" s="110">
        <v>0</v>
      </c>
      <c r="AL83" s="110"/>
      <c r="AM83" s="110"/>
      <c r="AN83" s="110"/>
      <c r="AO83" s="110"/>
      <c r="AP83" s="110"/>
      <c r="AQ83" s="110"/>
      <c r="AR83" s="110"/>
      <c r="AS83" s="110"/>
      <c r="AT83" s="110">
        <v>0</v>
      </c>
      <c r="AU83" s="110">
        <v>0</v>
      </c>
      <c r="AV83" s="110"/>
      <c r="AW83" s="110"/>
      <c r="AX83" s="110"/>
      <c r="AY83" s="110"/>
      <c r="AZ83" s="110"/>
      <c r="BA83" s="110"/>
      <c r="BB83" s="110"/>
      <c r="BC83" s="110"/>
      <c r="BD83" s="110">
        <f t="shared" ref="BD83:BE99" si="751">BG83+BJ83</f>
        <v>0</v>
      </c>
      <c r="BE83" s="110">
        <f t="shared" si="751"/>
        <v>0</v>
      </c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>
        <f t="shared" si="736"/>
        <v>528.19468999999992</v>
      </c>
      <c r="BX83" s="110">
        <f>CA83</f>
        <v>528.19469000000004</v>
      </c>
      <c r="BY83" s="110"/>
      <c r="BZ83" s="110">
        <v>528.19468999999992</v>
      </c>
      <c r="CA83" s="110">
        <v>528.19469000000004</v>
      </c>
      <c r="CB83" s="110">
        <f t="shared" si="683"/>
        <v>100.00000000000003</v>
      </c>
      <c r="CC83" s="110"/>
      <c r="CD83" s="110"/>
      <c r="CE83" s="110"/>
      <c r="CF83" s="110">
        <f t="shared" si="737"/>
        <v>0</v>
      </c>
      <c r="CG83" s="110">
        <f t="shared" si="737"/>
        <v>0</v>
      </c>
      <c r="CH83" s="110"/>
      <c r="CI83" s="110"/>
      <c r="CJ83" s="110"/>
      <c r="CK83" s="110"/>
      <c r="CL83" s="110"/>
      <c r="CM83" s="110"/>
      <c r="CN83" s="110"/>
      <c r="CO83" s="110"/>
      <c r="CP83" s="110">
        <v>0</v>
      </c>
      <c r="CQ83" s="110">
        <v>0</v>
      </c>
      <c r="CR83" s="110"/>
      <c r="CS83" s="110"/>
      <c r="CT83" s="110"/>
      <c r="CU83" s="110"/>
      <c r="CV83" s="110"/>
      <c r="CW83" s="110"/>
      <c r="CX83" s="110"/>
      <c r="CY83" s="110"/>
      <c r="CZ83" s="110">
        <f t="shared" si="738"/>
        <v>0</v>
      </c>
      <c r="DA83" s="110">
        <f t="shared" si="738"/>
        <v>0</v>
      </c>
      <c r="DB83" s="110"/>
      <c r="DC83" s="110"/>
      <c r="DD83" s="110"/>
      <c r="DE83" s="110"/>
      <c r="DF83" s="110"/>
      <c r="DG83" s="110"/>
      <c r="DH83" s="110"/>
      <c r="DI83" s="110"/>
      <c r="DJ83" s="110">
        <f t="shared" si="739"/>
        <v>0</v>
      </c>
      <c r="DK83" s="110">
        <f t="shared" si="739"/>
        <v>0</v>
      </c>
      <c r="DL83" s="110" t="e">
        <f>DK83/DJ83*100</f>
        <v>#DIV/0!</v>
      </c>
      <c r="DM83" s="110"/>
      <c r="DN83" s="110"/>
      <c r="DO83" s="110" t="e">
        <f>DN83/DM83*100</f>
        <v>#DIV/0!</v>
      </c>
      <c r="DP83" s="110"/>
      <c r="DQ83" s="110"/>
      <c r="DR83" s="110" t="e">
        <f>DQ83/DP83*100</f>
        <v>#DIV/0!</v>
      </c>
      <c r="DS83" s="110"/>
      <c r="DT83" s="110">
        <v>0</v>
      </c>
      <c r="DU83" s="110">
        <v>0</v>
      </c>
      <c r="DV83" s="110"/>
      <c r="DW83" s="110"/>
      <c r="DX83" s="110"/>
      <c r="DY83" s="110"/>
      <c r="DZ83" s="110"/>
      <c r="EA83" s="110"/>
      <c r="EB83" s="110"/>
      <c r="EC83" s="110"/>
      <c r="ED83" s="110">
        <v>0</v>
      </c>
      <c r="EE83" s="110">
        <v>0</v>
      </c>
      <c r="EF83" s="110"/>
      <c r="EG83" s="110"/>
      <c r="EH83" s="110"/>
      <c r="EI83" s="110"/>
      <c r="EJ83" s="110"/>
      <c r="EK83" s="110"/>
      <c r="EL83" s="110"/>
      <c r="EM83" s="110">
        <v>0</v>
      </c>
      <c r="EN83" s="110">
        <v>0</v>
      </c>
      <c r="EO83" s="110"/>
      <c r="EP83" s="110"/>
      <c r="EQ83" s="110">
        <f t="shared" si="740"/>
        <v>0</v>
      </c>
      <c r="ER83" s="110">
        <f t="shared" si="740"/>
        <v>0</v>
      </c>
      <c r="ES83" s="155"/>
      <c r="ET83" s="110"/>
      <c r="EU83" s="110"/>
      <c r="EV83" s="110"/>
      <c r="EW83" s="110"/>
      <c r="EX83" s="110"/>
      <c r="EY83" s="110"/>
      <c r="EZ83" s="110"/>
      <c r="FA83" s="110">
        <f t="shared" si="741"/>
        <v>0</v>
      </c>
      <c r="FB83" s="110">
        <f t="shared" si="741"/>
        <v>0</v>
      </c>
      <c r="FC83" s="110"/>
      <c r="FD83" s="110"/>
      <c r="FE83" s="110"/>
      <c r="FF83" s="110"/>
      <c r="FG83" s="110"/>
      <c r="FH83" s="110"/>
      <c r="FI83" s="110"/>
      <c r="FJ83" s="156"/>
      <c r="FK83" s="110"/>
      <c r="FL83" s="110"/>
      <c r="FM83" s="110"/>
      <c r="FN83" s="110"/>
      <c r="FO83" s="110"/>
      <c r="FP83" s="110"/>
      <c r="FQ83" s="110"/>
      <c r="FR83" s="110"/>
      <c r="FS83" s="110"/>
      <c r="FT83" s="110"/>
      <c r="FU83" s="110">
        <f t="shared" si="742"/>
        <v>0</v>
      </c>
      <c r="FV83" s="110">
        <f t="shared" si="742"/>
        <v>0</v>
      </c>
      <c r="FW83" s="110"/>
      <c r="FX83" s="110"/>
      <c r="FY83" s="110"/>
      <c r="FZ83" s="110"/>
      <c r="GA83" s="110"/>
      <c r="GB83" s="110"/>
      <c r="GC83" s="110"/>
      <c r="GD83" s="110"/>
      <c r="GE83" s="110">
        <f t="shared" si="743"/>
        <v>0</v>
      </c>
      <c r="GF83" s="110">
        <f t="shared" si="743"/>
        <v>0</v>
      </c>
      <c r="GG83" s="110"/>
      <c r="GH83" s="110"/>
      <c r="GI83" s="110"/>
      <c r="GJ83" s="110"/>
      <c r="GK83" s="110"/>
      <c r="GL83" s="110"/>
      <c r="GM83" s="110"/>
      <c r="GN83" s="110"/>
      <c r="GO83" s="110">
        <f t="shared" si="744"/>
        <v>0</v>
      </c>
      <c r="GP83" s="110">
        <f t="shared" si="744"/>
        <v>0</v>
      </c>
      <c r="GQ83" s="110"/>
      <c r="GR83" s="110"/>
      <c r="GS83" s="110"/>
      <c r="GT83" s="110"/>
      <c r="GU83" s="110"/>
      <c r="GV83" s="110"/>
      <c r="GW83" s="110"/>
      <c r="GX83" s="110"/>
      <c r="GY83" s="110">
        <f t="shared" si="745"/>
        <v>0</v>
      </c>
      <c r="GZ83" s="110">
        <f t="shared" si="745"/>
        <v>0</v>
      </c>
      <c r="HA83" s="110"/>
      <c r="HB83" s="110"/>
      <c r="HC83" s="110"/>
      <c r="HD83" s="110"/>
      <c r="HE83" s="110"/>
      <c r="HF83" s="110"/>
      <c r="HG83" s="110"/>
      <c r="HH83" s="110"/>
      <c r="HI83" s="110">
        <f t="shared" si="746"/>
        <v>0</v>
      </c>
      <c r="HJ83" s="110">
        <f t="shared" si="746"/>
        <v>0</v>
      </c>
      <c r="HK83" s="110"/>
      <c r="HL83" s="110"/>
      <c r="HM83" s="110"/>
      <c r="HN83" s="110"/>
      <c r="HO83" s="110"/>
      <c r="HP83" s="110"/>
      <c r="HQ83" s="110"/>
      <c r="HR83" s="110"/>
      <c r="HS83" s="110">
        <f t="shared" si="747"/>
        <v>0</v>
      </c>
      <c r="HT83" s="110">
        <f t="shared" si="747"/>
        <v>0</v>
      </c>
      <c r="HU83" s="110"/>
      <c r="HV83" s="110"/>
      <c r="HW83" s="110"/>
      <c r="HX83" s="110"/>
      <c r="HY83" s="110"/>
      <c r="HZ83" s="110"/>
      <c r="IA83" s="110"/>
      <c r="IB83" s="110"/>
      <c r="IC83" s="110">
        <f t="shared" si="748"/>
        <v>0</v>
      </c>
      <c r="ID83" s="110">
        <f t="shared" si="748"/>
        <v>0</v>
      </c>
      <c r="IE83" s="110"/>
      <c r="IF83" s="110"/>
      <c r="IG83" s="110"/>
      <c r="IH83" s="110"/>
      <c r="II83" s="110"/>
      <c r="IJ83" s="110"/>
      <c r="IK83" s="110"/>
      <c r="IL83" s="110"/>
      <c r="IM83" s="110">
        <f t="shared" si="749"/>
        <v>0</v>
      </c>
      <c r="IN83" s="110">
        <f t="shared" si="749"/>
        <v>0</v>
      </c>
      <c r="IO83" s="110"/>
      <c r="IP83" s="110"/>
      <c r="IQ83" s="110"/>
      <c r="IR83" s="110"/>
      <c r="IS83" s="110"/>
      <c r="IT83" s="110"/>
      <c r="IU83" s="110"/>
      <c r="IV83" s="110"/>
      <c r="IW83" s="110">
        <f t="shared" si="750"/>
        <v>0</v>
      </c>
      <c r="IX83" s="110">
        <f t="shared" si="750"/>
        <v>0</v>
      </c>
      <c r="IY83" s="110"/>
      <c r="IZ83" s="110"/>
      <c r="JA83" s="110"/>
      <c r="JB83" s="110"/>
      <c r="JC83" s="110"/>
      <c r="JD83" s="110"/>
      <c r="JE83" s="110"/>
      <c r="JF83" s="110"/>
      <c r="JG83" s="110">
        <v>0</v>
      </c>
      <c r="JH83" s="110">
        <v>0</v>
      </c>
      <c r="JI83" s="110"/>
      <c r="JJ83" s="110"/>
      <c r="JK83" s="110"/>
      <c r="JL83" s="110"/>
      <c r="JM83" s="110"/>
      <c r="JN83" s="110"/>
      <c r="JO83" s="110"/>
      <c r="JP83" s="110"/>
      <c r="JQ83" s="110"/>
      <c r="JR83" s="110"/>
      <c r="JS83" s="110">
        <v>13.917020000000001</v>
      </c>
      <c r="JT83" s="110">
        <v>13.917020000000001</v>
      </c>
      <c r="JU83" s="110">
        <f t="shared" si="692"/>
        <v>100</v>
      </c>
      <c r="JV83" s="110">
        <v>330.26</v>
      </c>
      <c r="JW83" s="110">
        <v>330.26</v>
      </c>
      <c r="JX83" s="110">
        <f t="shared" si="694"/>
        <v>100</v>
      </c>
      <c r="JY83" s="110"/>
      <c r="JZ83" s="110"/>
      <c r="KA83" s="110" t="e">
        <f t="shared" si="696"/>
        <v>#DIV/0!</v>
      </c>
      <c r="KB83" s="110"/>
      <c r="KC83" s="110"/>
      <c r="KD83" s="110" t="e">
        <f t="shared" si="698"/>
        <v>#DIV/0!</v>
      </c>
      <c r="KE83" s="110"/>
      <c r="KF83" s="110"/>
      <c r="KG83" s="110" t="e">
        <f t="shared" si="700"/>
        <v>#DIV/0!</v>
      </c>
      <c r="KH83" s="110"/>
      <c r="KI83" s="110"/>
      <c r="KJ83" s="110" t="e">
        <f t="shared" si="702"/>
        <v>#DIV/0!</v>
      </c>
      <c r="KK83" s="110"/>
      <c r="KL83" s="110"/>
      <c r="KM83" s="110" t="e">
        <f t="shared" si="704"/>
        <v>#DIV/0!</v>
      </c>
      <c r="KN83" s="110"/>
      <c r="KO83" s="110"/>
      <c r="KP83" s="110"/>
      <c r="KQ83" s="110"/>
      <c r="KR83" s="110"/>
      <c r="KS83" s="110"/>
      <c r="KT83" s="110"/>
      <c r="KU83" s="110"/>
      <c r="KV83" s="110"/>
      <c r="KW83" s="110"/>
      <c r="KX83" s="110"/>
      <c r="KY83" s="110"/>
      <c r="KZ83" s="110"/>
      <c r="LA83" s="110"/>
      <c r="LB83" s="110"/>
      <c r="LC83" s="110"/>
      <c r="LD83" s="110"/>
      <c r="LE83" s="110"/>
      <c r="LF83" s="110"/>
      <c r="LG83" s="110"/>
      <c r="LH83" s="110"/>
      <c r="LI83" s="110"/>
      <c r="LJ83" s="110"/>
      <c r="LK83" s="110"/>
      <c r="LL83" s="110"/>
      <c r="LM83" s="110"/>
      <c r="LN83" s="110"/>
      <c r="LO83" s="110"/>
      <c r="LP83" s="110">
        <v>0</v>
      </c>
      <c r="LQ83" s="110">
        <v>0</v>
      </c>
      <c r="LR83" s="110"/>
      <c r="LS83" s="110"/>
      <c r="LT83" s="110"/>
      <c r="LU83" s="110"/>
      <c r="LV83" s="110"/>
      <c r="LW83" s="110"/>
      <c r="LX83" s="110"/>
      <c r="LY83" s="110"/>
      <c r="LZ83" s="110"/>
      <c r="MA83" s="110"/>
      <c r="MB83" s="110"/>
      <c r="MC83" s="110"/>
      <c r="MD83" s="110"/>
      <c r="ME83" s="4"/>
      <c r="MF83" s="4"/>
      <c r="MG83" s="5"/>
      <c r="MH83" s="37"/>
      <c r="MI83" s="37"/>
      <c r="MJ83" s="38"/>
      <c r="MK83" s="4"/>
      <c r="ML83" s="4"/>
      <c r="MM83" s="5"/>
      <c r="MN83" s="39"/>
      <c r="MO83" s="40"/>
      <c r="MP83" s="41"/>
      <c r="MR83" s="116"/>
    </row>
    <row r="84" spans="1:360" ht="18">
      <c r="A84" s="36" t="s">
        <v>11</v>
      </c>
      <c r="B84" s="110">
        <f t="shared" si="732"/>
        <v>160547.58645999999</v>
      </c>
      <c r="C84" s="110">
        <f t="shared" si="733"/>
        <v>160547.58546999999</v>
      </c>
      <c r="D84" s="110">
        <f t="shared" si="660"/>
        <v>99.99999938336039</v>
      </c>
      <c r="E84" s="110">
        <f t="shared" si="634"/>
        <v>0</v>
      </c>
      <c r="F84" s="110"/>
      <c r="G84" s="110"/>
      <c r="H84" s="110"/>
      <c r="I84" s="110"/>
      <c r="J84" s="110">
        <v>0</v>
      </c>
      <c r="K84" s="110">
        <v>0</v>
      </c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>
        <v>0</v>
      </c>
      <c r="AA84" s="110">
        <v>0</v>
      </c>
      <c r="AB84" s="110"/>
      <c r="AC84" s="110"/>
      <c r="AD84" s="110"/>
      <c r="AE84" s="110"/>
      <c r="AF84" s="110"/>
      <c r="AG84" s="110"/>
      <c r="AH84" s="110"/>
      <c r="AI84" s="110"/>
      <c r="AJ84" s="110">
        <v>0</v>
      </c>
      <c r="AK84" s="110">
        <v>0</v>
      </c>
      <c r="AL84" s="110"/>
      <c r="AM84" s="110"/>
      <c r="AN84" s="110"/>
      <c r="AO84" s="110"/>
      <c r="AP84" s="110"/>
      <c r="AQ84" s="110"/>
      <c r="AR84" s="110"/>
      <c r="AS84" s="110"/>
      <c r="AT84" s="110">
        <v>0</v>
      </c>
      <c r="AU84" s="110">
        <v>0</v>
      </c>
      <c r="AV84" s="110"/>
      <c r="AW84" s="110"/>
      <c r="AX84" s="110"/>
      <c r="AY84" s="110"/>
      <c r="AZ84" s="110"/>
      <c r="BA84" s="110"/>
      <c r="BB84" s="110"/>
      <c r="BC84" s="110"/>
      <c r="BD84" s="110">
        <f t="shared" si="751"/>
        <v>0</v>
      </c>
      <c r="BE84" s="110">
        <f t="shared" si="751"/>
        <v>0</v>
      </c>
      <c r="BF84" s="110"/>
      <c r="BG84" s="110"/>
      <c r="BH84" s="110"/>
      <c r="BI84" s="110"/>
      <c r="BJ84" s="110"/>
      <c r="BK84" s="110"/>
      <c r="BL84" s="110"/>
      <c r="BM84" s="110">
        <v>7661.5410700000002</v>
      </c>
      <c r="BN84" s="110">
        <f t="shared" ref="BN84:BO97" si="752">BQ84+BT84</f>
        <v>7661.5410700000002</v>
      </c>
      <c r="BO84" s="110">
        <f t="shared" si="752"/>
        <v>7661.5410700000002</v>
      </c>
      <c r="BP84" s="110">
        <f t="shared" si="682"/>
        <v>100</v>
      </c>
      <c r="BQ84" s="110">
        <v>7508.3102399999998</v>
      </c>
      <c r="BR84" s="110">
        <v>7508.3102399999998</v>
      </c>
      <c r="BS84" s="110">
        <f t="shared" si="734"/>
        <v>100</v>
      </c>
      <c r="BT84" s="110">
        <v>153.23083</v>
      </c>
      <c r="BU84" s="110">
        <v>153.23083</v>
      </c>
      <c r="BV84" s="110">
        <f t="shared" si="735"/>
        <v>100</v>
      </c>
      <c r="BW84" s="110">
        <f t="shared" si="736"/>
        <v>1706.77279</v>
      </c>
      <c r="BX84" s="110">
        <f t="shared" ref="BX84:BX99" si="753">CA84</f>
        <v>1706.77279</v>
      </c>
      <c r="BY84" s="110"/>
      <c r="BZ84" s="110">
        <v>1706.77279</v>
      </c>
      <c r="CA84" s="110">
        <v>1706.77279</v>
      </c>
      <c r="CB84" s="110">
        <f t="shared" si="683"/>
        <v>100</v>
      </c>
      <c r="CC84" s="110"/>
      <c r="CD84" s="110"/>
      <c r="CE84" s="110"/>
      <c r="CF84" s="110">
        <f t="shared" si="737"/>
        <v>0</v>
      </c>
      <c r="CG84" s="110">
        <f t="shared" si="737"/>
        <v>0</v>
      </c>
      <c r="CH84" s="110"/>
      <c r="CI84" s="110"/>
      <c r="CJ84" s="110"/>
      <c r="CK84" s="110"/>
      <c r="CL84" s="110"/>
      <c r="CM84" s="110"/>
      <c r="CN84" s="110"/>
      <c r="CO84" s="110"/>
      <c r="CP84" s="110">
        <v>0</v>
      </c>
      <c r="CQ84" s="110">
        <v>0</v>
      </c>
      <c r="CR84" s="110"/>
      <c r="CS84" s="110"/>
      <c r="CT84" s="110"/>
      <c r="CU84" s="110"/>
      <c r="CV84" s="110"/>
      <c r="CW84" s="110"/>
      <c r="CX84" s="110"/>
      <c r="CY84" s="110"/>
      <c r="CZ84" s="110">
        <f t="shared" si="738"/>
        <v>0</v>
      </c>
      <c r="DA84" s="110">
        <f t="shared" si="738"/>
        <v>0</v>
      </c>
      <c r="DB84" s="110"/>
      <c r="DC84" s="110"/>
      <c r="DD84" s="110"/>
      <c r="DE84" s="110"/>
      <c r="DF84" s="110"/>
      <c r="DG84" s="110"/>
      <c r="DH84" s="110"/>
      <c r="DI84" s="110"/>
      <c r="DJ84" s="110">
        <f t="shared" si="739"/>
        <v>0</v>
      </c>
      <c r="DK84" s="110">
        <f t="shared" si="739"/>
        <v>0</v>
      </c>
      <c r="DL84" s="110"/>
      <c r="DM84" s="110"/>
      <c r="DN84" s="110"/>
      <c r="DO84" s="110"/>
      <c r="DP84" s="110"/>
      <c r="DQ84" s="110"/>
      <c r="DR84" s="110"/>
      <c r="DS84" s="110"/>
      <c r="DT84" s="110">
        <v>0</v>
      </c>
      <c r="DU84" s="110">
        <v>0</v>
      </c>
      <c r="DV84" s="110"/>
      <c r="DW84" s="110"/>
      <c r="DX84" s="110"/>
      <c r="DY84" s="110"/>
      <c r="DZ84" s="110"/>
      <c r="EA84" s="110"/>
      <c r="EB84" s="110"/>
      <c r="EC84" s="110"/>
      <c r="ED84" s="110">
        <v>0</v>
      </c>
      <c r="EE84" s="110">
        <v>0</v>
      </c>
      <c r="EF84" s="110"/>
      <c r="EG84" s="110"/>
      <c r="EH84" s="110"/>
      <c r="EI84" s="110"/>
      <c r="EJ84" s="110"/>
      <c r="EK84" s="110"/>
      <c r="EL84" s="110"/>
      <c r="EM84" s="110">
        <v>0</v>
      </c>
      <c r="EN84" s="110">
        <v>0</v>
      </c>
      <c r="EO84" s="110"/>
      <c r="EP84" s="110">
        <v>3437.44463</v>
      </c>
      <c r="EQ84" s="110">
        <f t="shared" si="740"/>
        <v>3437.44463</v>
      </c>
      <c r="ER84" s="110">
        <f t="shared" si="740"/>
        <v>3437.44364</v>
      </c>
      <c r="ES84" s="155"/>
      <c r="ET84" s="110">
        <f>3583.70908-146.26445</f>
        <v>3437.44463</v>
      </c>
      <c r="EU84" s="110">
        <v>3437.44364</v>
      </c>
      <c r="EV84" s="110"/>
      <c r="EW84" s="110"/>
      <c r="EX84" s="110"/>
      <c r="EY84" s="110"/>
      <c r="EZ84" s="110"/>
      <c r="FA84" s="110">
        <f t="shared" si="741"/>
        <v>0</v>
      </c>
      <c r="FB84" s="110">
        <f t="shared" si="741"/>
        <v>0</v>
      </c>
      <c r="FC84" s="110"/>
      <c r="FD84" s="110"/>
      <c r="FE84" s="110"/>
      <c r="FF84" s="110"/>
      <c r="FG84" s="110"/>
      <c r="FH84" s="110"/>
      <c r="FI84" s="110"/>
      <c r="FJ84" s="156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>
        <f t="shared" si="742"/>
        <v>0</v>
      </c>
      <c r="FV84" s="110">
        <f t="shared" si="742"/>
        <v>0</v>
      </c>
      <c r="FW84" s="110"/>
      <c r="FX84" s="110"/>
      <c r="FY84" s="110"/>
      <c r="FZ84" s="110"/>
      <c r="GA84" s="110"/>
      <c r="GB84" s="110"/>
      <c r="GC84" s="110"/>
      <c r="GD84" s="110"/>
      <c r="GE84" s="110">
        <f t="shared" si="743"/>
        <v>0</v>
      </c>
      <c r="GF84" s="110">
        <f t="shared" si="743"/>
        <v>0</v>
      </c>
      <c r="GG84" s="110"/>
      <c r="GH84" s="110"/>
      <c r="GI84" s="110"/>
      <c r="GJ84" s="110"/>
      <c r="GK84" s="110"/>
      <c r="GL84" s="110"/>
      <c r="GM84" s="110"/>
      <c r="GN84" s="110"/>
      <c r="GO84" s="110">
        <f t="shared" si="744"/>
        <v>0</v>
      </c>
      <c r="GP84" s="110">
        <f t="shared" si="744"/>
        <v>0</v>
      </c>
      <c r="GQ84" s="110"/>
      <c r="GR84" s="110"/>
      <c r="GS84" s="110"/>
      <c r="GT84" s="110"/>
      <c r="GU84" s="110"/>
      <c r="GV84" s="110"/>
      <c r="GW84" s="110"/>
      <c r="GX84" s="110"/>
      <c r="GY84" s="110">
        <f t="shared" si="745"/>
        <v>0</v>
      </c>
      <c r="GZ84" s="110">
        <f t="shared" si="745"/>
        <v>0</v>
      </c>
      <c r="HA84" s="110"/>
      <c r="HB84" s="110"/>
      <c r="HC84" s="110"/>
      <c r="HD84" s="110"/>
      <c r="HE84" s="110"/>
      <c r="HF84" s="110"/>
      <c r="HG84" s="110"/>
      <c r="HH84" s="110"/>
      <c r="HI84" s="110">
        <f t="shared" si="746"/>
        <v>0</v>
      </c>
      <c r="HJ84" s="110">
        <f t="shared" si="746"/>
        <v>0</v>
      </c>
      <c r="HK84" s="110"/>
      <c r="HL84" s="110"/>
      <c r="HM84" s="110"/>
      <c r="HN84" s="110"/>
      <c r="HO84" s="110"/>
      <c r="HP84" s="110"/>
      <c r="HQ84" s="110"/>
      <c r="HR84" s="110">
        <v>35819.6924</v>
      </c>
      <c r="HS84" s="110">
        <f t="shared" si="747"/>
        <v>35819.6924</v>
      </c>
      <c r="HT84" s="110">
        <f t="shared" si="747"/>
        <v>35819.6924</v>
      </c>
      <c r="HU84" s="110"/>
      <c r="HV84" s="110"/>
      <c r="HW84" s="110"/>
      <c r="HX84" s="110"/>
      <c r="HY84" s="110">
        <f>26960.1332+10913.68957-2054.13037</f>
        <v>35819.6924</v>
      </c>
      <c r="HZ84" s="110">
        <v>35819.6924</v>
      </c>
      <c r="IA84" s="110"/>
      <c r="IB84" s="110"/>
      <c r="IC84" s="110">
        <f t="shared" si="748"/>
        <v>0</v>
      </c>
      <c r="ID84" s="110">
        <f t="shared" si="748"/>
        <v>0</v>
      </c>
      <c r="IE84" s="110"/>
      <c r="IF84" s="110"/>
      <c r="IG84" s="110"/>
      <c r="IH84" s="110"/>
      <c r="II84" s="110"/>
      <c r="IJ84" s="110"/>
      <c r="IK84" s="110"/>
      <c r="IL84" s="110"/>
      <c r="IM84" s="110">
        <f t="shared" si="749"/>
        <v>0</v>
      </c>
      <c r="IN84" s="110">
        <f t="shared" si="749"/>
        <v>0</v>
      </c>
      <c r="IO84" s="110"/>
      <c r="IP84" s="110"/>
      <c r="IQ84" s="110"/>
      <c r="IR84" s="110"/>
      <c r="IS84" s="110"/>
      <c r="IT84" s="110"/>
      <c r="IU84" s="110"/>
      <c r="IV84" s="110"/>
      <c r="IW84" s="110">
        <f t="shared" si="750"/>
        <v>0</v>
      </c>
      <c r="IX84" s="110">
        <f t="shared" si="750"/>
        <v>0</v>
      </c>
      <c r="IY84" s="110"/>
      <c r="IZ84" s="110"/>
      <c r="JA84" s="110"/>
      <c r="JB84" s="110"/>
      <c r="JC84" s="110"/>
      <c r="JD84" s="110"/>
      <c r="JE84" s="110"/>
      <c r="JF84" s="110"/>
      <c r="JG84" s="110">
        <v>0</v>
      </c>
      <c r="JH84" s="110">
        <v>0</v>
      </c>
      <c r="JI84" s="110"/>
      <c r="JJ84" s="110"/>
      <c r="JK84" s="110"/>
      <c r="JL84" s="110"/>
      <c r="JM84" s="110"/>
      <c r="JN84" s="110"/>
      <c r="JO84" s="110"/>
      <c r="JP84" s="110"/>
      <c r="JQ84" s="110"/>
      <c r="JR84" s="110"/>
      <c r="JS84" s="110"/>
      <c r="JT84" s="110"/>
      <c r="JU84" s="110"/>
      <c r="JV84" s="110">
        <v>585.05999999999995</v>
      </c>
      <c r="JW84" s="110">
        <v>585.05999999999995</v>
      </c>
      <c r="JX84" s="110">
        <f t="shared" si="694"/>
        <v>100</v>
      </c>
      <c r="JY84" s="110"/>
      <c r="JZ84" s="110"/>
      <c r="KA84" s="110" t="e">
        <f t="shared" si="696"/>
        <v>#DIV/0!</v>
      </c>
      <c r="KB84" s="110"/>
      <c r="KC84" s="110"/>
      <c r="KD84" s="110" t="e">
        <f t="shared" si="698"/>
        <v>#DIV/0!</v>
      </c>
      <c r="KE84" s="110"/>
      <c r="KF84" s="110"/>
      <c r="KG84" s="110" t="e">
        <f t="shared" si="700"/>
        <v>#DIV/0!</v>
      </c>
      <c r="KH84" s="110"/>
      <c r="KI84" s="110"/>
      <c r="KJ84" s="110" t="e">
        <f t="shared" si="702"/>
        <v>#DIV/0!</v>
      </c>
      <c r="KK84" s="110"/>
      <c r="KL84" s="110"/>
      <c r="KM84" s="110" t="e">
        <f t="shared" si="704"/>
        <v>#DIV/0!</v>
      </c>
      <c r="KN84" s="110"/>
      <c r="KO84" s="110"/>
      <c r="KP84" s="110"/>
      <c r="KQ84" s="110"/>
      <c r="KR84" s="110"/>
      <c r="KS84" s="110"/>
      <c r="KT84" s="110"/>
      <c r="KU84" s="110"/>
      <c r="KV84" s="110"/>
      <c r="KW84" s="110"/>
      <c r="KX84" s="110"/>
      <c r="KY84" s="110"/>
      <c r="KZ84" s="110"/>
      <c r="LA84" s="110"/>
      <c r="LB84" s="110"/>
      <c r="LC84" s="110"/>
      <c r="LD84" s="110"/>
      <c r="LE84" s="110"/>
      <c r="LF84" s="110"/>
      <c r="LG84" s="110"/>
      <c r="LH84" s="110"/>
      <c r="LI84" s="110"/>
      <c r="LJ84" s="110"/>
      <c r="LK84" s="110"/>
      <c r="LL84" s="110"/>
      <c r="LM84" s="110"/>
      <c r="LN84" s="110"/>
      <c r="LO84" s="110"/>
      <c r="LP84" s="110">
        <v>0</v>
      </c>
      <c r="LQ84" s="110">
        <v>0</v>
      </c>
      <c r="LR84" s="110"/>
      <c r="LS84" s="110"/>
      <c r="LT84" s="110"/>
      <c r="LU84" s="110"/>
      <c r="LV84" s="110"/>
      <c r="LW84" s="110"/>
      <c r="LX84" s="110"/>
      <c r="LY84" s="110">
        <v>111337.07556999999</v>
      </c>
      <c r="LZ84" s="110">
        <v>111337.07557</v>
      </c>
      <c r="MA84" s="110"/>
      <c r="MB84" s="110"/>
      <c r="MC84" s="110"/>
      <c r="MD84" s="110"/>
      <c r="ME84" s="4"/>
      <c r="MF84" s="4"/>
      <c r="MG84" s="5"/>
      <c r="MH84" s="37"/>
      <c r="MI84" s="37"/>
      <c r="MJ84" s="38"/>
      <c r="MK84" s="4"/>
      <c r="ML84" s="4"/>
      <c r="MM84" s="5"/>
      <c r="MN84" s="39"/>
      <c r="MO84" s="40"/>
      <c r="MP84" s="41"/>
      <c r="MR84" s="116"/>
    </row>
    <row r="85" spans="1:360" ht="18">
      <c r="A85" s="36" t="s">
        <v>21</v>
      </c>
      <c r="B85" s="110">
        <f t="shared" si="732"/>
        <v>2526.6709199999996</v>
      </c>
      <c r="C85" s="110">
        <f t="shared" si="733"/>
        <v>2526.67092</v>
      </c>
      <c r="D85" s="110">
        <f t="shared" si="660"/>
        <v>100.00000000000003</v>
      </c>
      <c r="E85" s="110">
        <f t="shared" si="634"/>
        <v>6.8212102632969618E-13</v>
      </c>
      <c r="F85" s="110"/>
      <c r="G85" s="110"/>
      <c r="H85" s="110"/>
      <c r="I85" s="110"/>
      <c r="J85" s="110">
        <v>0</v>
      </c>
      <c r="K85" s="110">
        <v>0</v>
      </c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>
        <v>0</v>
      </c>
      <c r="AA85" s="110">
        <v>0</v>
      </c>
      <c r="AB85" s="110"/>
      <c r="AC85" s="110"/>
      <c r="AD85" s="110"/>
      <c r="AE85" s="110"/>
      <c r="AF85" s="110"/>
      <c r="AG85" s="110"/>
      <c r="AH85" s="110"/>
      <c r="AI85" s="110"/>
      <c r="AJ85" s="110">
        <v>0</v>
      </c>
      <c r="AK85" s="110">
        <v>0</v>
      </c>
      <c r="AL85" s="110"/>
      <c r="AM85" s="110"/>
      <c r="AN85" s="110"/>
      <c r="AO85" s="110"/>
      <c r="AP85" s="110"/>
      <c r="AQ85" s="110"/>
      <c r="AR85" s="110"/>
      <c r="AS85" s="110"/>
      <c r="AT85" s="110">
        <v>0</v>
      </c>
      <c r="AU85" s="110">
        <v>0</v>
      </c>
      <c r="AV85" s="110"/>
      <c r="AW85" s="110"/>
      <c r="AX85" s="110"/>
      <c r="AY85" s="110"/>
      <c r="AZ85" s="110"/>
      <c r="BA85" s="110"/>
      <c r="BB85" s="110"/>
      <c r="BC85" s="153">
        <v>1020.51811</v>
      </c>
      <c r="BD85" s="110">
        <f t="shared" si="751"/>
        <v>1020.51811</v>
      </c>
      <c r="BE85" s="110">
        <f t="shared" si="751"/>
        <v>1020.51811</v>
      </c>
      <c r="BF85" s="110"/>
      <c r="BG85" s="110">
        <f>1123.71739-123.60965</f>
        <v>1000.10774</v>
      </c>
      <c r="BH85" s="110">
        <v>1000.10774</v>
      </c>
      <c r="BI85" s="110">
        <f>BH85/BG85*100</f>
        <v>100</v>
      </c>
      <c r="BJ85" s="110">
        <f>22.93301-2.52264</f>
        <v>20.41037</v>
      </c>
      <c r="BK85" s="110">
        <v>20.41037</v>
      </c>
      <c r="BL85" s="110">
        <f>BK85/BJ85*100</f>
        <v>100</v>
      </c>
      <c r="BM85" s="110">
        <v>564.03982999999994</v>
      </c>
      <c r="BN85" s="110">
        <f t="shared" si="752"/>
        <v>564.03983000000005</v>
      </c>
      <c r="BO85" s="110">
        <f t="shared" si="752"/>
        <v>564.03983000000005</v>
      </c>
      <c r="BP85" s="110">
        <f t="shared" si="682"/>
        <v>100</v>
      </c>
      <c r="BQ85" s="110">
        <v>552.75903000000005</v>
      </c>
      <c r="BR85" s="110">
        <v>552.75903000000005</v>
      </c>
      <c r="BS85" s="110">
        <f t="shared" si="734"/>
        <v>100</v>
      </c>
      <c r="BT85" s="110">
        <v>11.280799999999999</v>
      </c>
      <c r="BU85" s="110">
        <v>11.280799999999999</v>
      </c>
      <c r="BV85" s="110">
        <f t="shared" si="735"/>
        <v>100</v>
      </c>
      <c r="BW85" s="110">
        <f t="shared" si="736"/>
        <v>346.05508000000003</v>
      </c>
      <c r="BX85" s="110">
        <f t="shared" si="753"/>
        <v>346.05507999999998</v>
      </c>
      <c r="BY85" s="110"/>
      <c r="BZ85" s="110">
        <v>346.05508000000003</v>
      </c>
      <c r="CA85" s="110">
        <v>346.05507999999998</v>
      </c>
      <c r="CB85" s="110">
        <f t="shared" si="683"/>
        <v>99.999999999999986</v>
      </c>
      <c r="CC85" s="110"/>
      <c r="CD85" s="110"/>
      <c r="CE85" s="110"/>
      <c r="CF85" s="110">
        <f t="shared" si="737"/>
        <v>0</v>
      </c>
      <c r="CG85" s="110">
        <f t="shared" si="737"/>
        <v>0</v>
      </c>
      <c r="CH85" s="110"/>
      <c r="CI85" s="110"/>
      <c r="CJ85" s="110"/>
      <c r="CK85" s="110"/>
      <c r="CL85" s="110"/>
      <c r="CM85" s="110"/>
      <c r="CN85" s="110"/>
      <c r="CO85" s="110"/>
      <c r="CP85" s="110">
        <v>0</v>
      </c>
      <c r="CQ85" s="110">
        <v>0</v>
      </c>
      <c r="CR85" s="110"/>
      <c r="CS85" s="110"/>
      <c r="CT85" s="110"/>
      <c r="CU85" s="110"/>
      <c r="CV85" s="110"/>
      <c r="CW85" s="110"/>
      <c r="CX85" s="110"/>
      <c r="CY85" s="110"/>
      <c r="CZ85" s="110">
        <f t="shared" si="738"/>
        <v>0</v>
      </c>
      <c r="DA85" s="110">
        <f t="shared" si="738"/>
        <v>0</v>
      </c>
      <c r="DB85" s="110"/>
      <c r="DC85" s="110"/>
      <c r="DD85" s="110"/>
      <c r="DE85" s="110"/>
      <c r="DF85" s="110"/>
      <c r="DG85" s="110"/>
      <c r="DH85" s="110"/>
      <c r="DI85" s="110"/>
      <c r="DJ85" s="110">
        <f t="shared" si="739"/>
        <v>0</v>
      </c>
      <c r="DK85" s="110">
        <f t="shared" si="739"/>
        <v>0</v>
      </c>
      <c r="DL85" s="110"/>
      <c r="DM85" s="110"/>
      <c r="DN85" s="110"/>
      <c r="DO85" s="110"/>
      <c r="DP85" s="110"/>
      <c r="DQ85" s="110"/>
      <c r="DR85" s="110"/>
      <c r="DS85" s="110"/>
      <c r="DT85" s="110">
        <v>0</v>
      </c>
      <c r="DU85" s="110">
        <v>0</v>
      </c>
      <c r="DV85" s="110"/>
      <c r="DW85" s="110"/>
      <c r="DX85" s="110"/>
      <c r="DY85" s="110"/>
      <c r="DZ85" s="110"/>
      <c r="EA85" s="110"/>
      <c r="EB85" s="110"/>
      <c r="EC85" s="110"/>
      <c r="ED85" s="110">
        <v>0</v>
      </c>
      <c r="EE85" s="110">
        <v>0</v>
      </c>
      <c r="EF85" s="110"/>
      <c r="EG85" s="110"/>
      <c r="EH85" s="110"/>
      <c r="EI85" s="110"/>
      <c r="EJ85" s="110"/>
      <c r="EK85" s="110"/>
      <c r="EL85" s="110"/>
      <c r="EM85" s="110">
        <v>0</v>
      </c>
      <c r="EN85" s="110">
        <v>0</v>
      </c>
      <c r="EO85" s="110"/>
      <c r="EP85" s="110"/>
      <c r="EQ85" s="110">
        <f t="shared" si="740"/>
        <v>0</v>
      </c>
      <c r="ER85" s="110">
        <f t="shared" si="740"/>
        <v>0</v>
      </c>
      <c r="ES85" s="155"/>
      <c r="ET85" s="110"/>
      <c r="EU85" s="110"/>
      <c r="EV85" s="110"/>
      <c r="EW85" s="110"/>
      <c r="EX85" s="110"/>
      <c r="EY85" s="110"/>
      <c r="EZ85" s="110"/>
      <c r="FA85" s="110">
        <f t="shared" si="741"/>
        <v>0</v>
      </c>
      <c r="FB85" s="110">
        <f t="shared" si="741"/>
        <v>0</v>
      </c>
      <c r="FC85" s="110"/>
      <c r="FD85" s="110"/>
      <c r="FE85" s="110"/>
      <c r="FF85" s="110"/>
      <c r="FG85" s="110"/>
      <c r="FH85" s="110"/>
      <c r="FI85" s="110"/>
      <c r="FJ85" s="156"/>
      <c r="FK85" s="110"/>
      <c r="FL85" s="110"/>
      <c r="FM85" s="110"/>
      <c r="FN85" s="110"/>
      <c r="FO85" s="110"/>
      <c r="FP85" s="110"/>
      <c r="FQ85" s="110"/>
      <c r="FR85" s="110"/>
      <c r="FS85" s="110"/>
      <c r="FT85" s="110"/>
      <c r="FU85" s="110">
        <f t="shared" si="742"/>
        <v>0</v>
      </c>
      <c r="FV85" s="110">
        <f t="shared" si="742"/>
        <v>0</v>
      </c>
      <c r="FW85" s="110"/>
      <c r="FX85" s="110"/>
      <c r="FY85" s="110"/>
      <c r="FZ85" s="110"/>
      <c r="GA85" s="110"/>
      <c r="GB85" s="110"/>
      <c r="GC85" s="110"/>
      <c r="GD85" s="110"/>
      <c r="GE85" s="110">
        <f t="shared" si="743"/>
        <v>0</v>
      </c>
      <c r="GF85" s="110">
        <f t="shared" si="743"/>
        <v>0</v>
      </c>
      <c r="GG85" s="110"/>
      <c r="GH85" s="110"/>
      <c r="GI85" s="110"/>
      <c r="GJ85" s="110"/>
      <c r="GK85" s="110"/>
      <c r="GL85" s="110"/>
      <c r="GM85" s="110"/>
      <c r="GN85" s="110"/>
      <c r="GO85" s="110">
        <f t="shared" si="744"/>
        <v>0</v>
      </c>
      <c r="GP85" s="110">
        <f t="shared" si="744"/>
        <v>0</v>
      </c>
      <c r="GQ85" s="110"/>
      <c r="GR85" s="110"/>
      <c r="GS85" s="110"/>
      <c r="GT85" s="110"/>
      <c r="GU85" s="110"/>
      <c r="GV85" s="110"/>
      <c r="GW85" s="110"/>
      <c r="GX85" s="110"/>
      <c r="GY85" s="110">
        <f t="shared" si="745"/>
        <v>0</v>
      </c>
      <c r="GZ85" s="110">
        <f t="shared" si="745"/>
        <v>0</v>
      </c>
      <c r="HA85" s="110"/>
      <c r="HB85" s="110"/>
      <c r="HC85" s="110"/>
      <c r="HD85" s="110"/>
      <c r="HE85" s="110"/>
      <c r="HF85" s="110"/>
      <c r="HG85" s="110"/>
      <c r="HH85" s="110"/>
      <c r="HI85" s="110">
        <f t="shared" si="746"/>
        <v>0</v>
      </c>
      <c r="HJ85" s="110">
        <f t="shared" si="746"/>
        <v>0</v>
      </c>
      <c r="HK85" s="110"/>
      <c r="HL85" s="110"/>
      <c r="HM85" s="110"/>
      <c r="HN85" s="110"/>
      <c r="HO85" s="110"/>
      <c r="HP85" s="110"/>
      <c r="HQ85" s="110"/>
      <c r="HR85" s="110"/>
      <c r="HS85" s="110">
        <f t="shared" si="747"/>
        <v>0</v>
      </c>
      <c r="HT85" s="110">
        <f t="shared" si="747"/>
        <v>0</v>
      </c>
      <c r="HU85" s="110"/>
      <c r="HV85" s="110"/>
      <c r="HW85" s="110"/>
      <c r="HX85" s="110"/>
      <c r="HY85" s="110"/>
      <c r="HZ85" s="110"/>
      <c r="IA85" s="110"/>
      <c r="IB85" s="110"/>
      <c r="IC85" s="110">
        <f t="shared" si="748"/>
        <v>0</v>
      </c>
      <c r="ID85" s="110">
        <f t="shared" si="748"/>
        <v>0</v>
      </c>
      <c r="IE85" s="110"/>
      <c r="IF85" s="110"/>
      <c r="IG85" s="110"/>
      <c r="IH85" s="110"/>
      <c r="II85" s="110"/>
      <c r="IJ85" s="110"/>
      <c r="IK85" s="110"/>
      <c r="IL85" s="110"/>
      <c r="IM85" s="110">
        <f t="shared" si="749"/>
        <v>0</v>
      </c>
      <c r="IN85" s="110">
        <f t="shared" si="749"/>
        <v>0</v>
      </c>
      <c r="IO85" s="110"/>
      <c r="IP85" s="110"/>
      <c r="IQ85" s="110"/>
      <c r="IR85" s="110"/>
      <c r="IS85" s="110"/>
      <c r="IT85" s="110"/>
      <c r="IU85" s="110"/>
      <c r="IV85" s="110"/>
      <c r="IW85" s="110">
        <f t="shared" si="750"/>
        <v>0</v>
      </c>
      <c r="IX85" s="110">
        <f t="shared" si="750"/>
        <v>0</v>
      </c>
      <c r="IY85" s="110"/>
      <c r="IZ85" s="110"/>
      <c r="JA85" s="110"/>
      <c r="JB85" s="110"/>
      <c r="JC85" s="110"/>
      <c r="JD85" s="110"/>
      <c r="JE85" s="110"/>
      <c r="JF85" s="110"/>
      <c r="JG85" s="110">
        <v>0</v>
      </c>
      <c r="JH85" s="110">
        <v>0</v>
      </c>
      <c r="JI85" s="110"/>
      <c r="JJ85" s="110"/>
      <c r="JK85" s="110"/>
      <c r="JL85" s="110"/>
      <c r="JM85" s="110"/>
      <c r="JN85" s="110"/>
      <c r="JO85" s="110"/>
      <c r="JP85" s="110"/>
      <c r="JQ85" s="110"/>
      <c r="JR85" s="110"/>
      <c r="JS85" s="110">
        <v>15.8979</v>
      </c>
      <c r="JT85" s="110">
        <v>15.8979</v>
      </c>
      <c r="JU85" s="110">
        <f t="shared" si="692"/>
        <v>100</v>
      </c>
      <c r="JV85" s="110">
        <v>320.45999999999998</v>
      </c>
      <c r="JW85" s="110">
        <v>320.45999999999998</v>
      </c>
      <c r="JX85" s="110">
        <f t="shared" si="694"/>
        <v>100</v>
      </c>
      <c r="JY85" s="110"/>
      <c r="JZ85" s="110"/>
      <c r="KA85" s="110" t="e">
        <f t="shared" si="696"/>
        <v>#DIV/0!</v>
      </c>
      <c r="KB85" s="110"/>
      <c r="KC85" s="110"/>
      <c r="KD85" s="110" t="e">
        <f t="shared" si="698"/>
        <v>#DIV/0!</v>
      </c>
      <c r="KE85" s="110"/>
      <c r="KF85" s="110"/>
      <c r="KG85" s="110" t="e">
        <f t="shared" si="700"/>
        <v>#DIV/0!</v>
      </c>
      <c r="KH85" s="110"/>
      <c r="KI85" s="110"/>
      <c r="KJ85" s="110" t="e">
        <f t="shared" si="702"/>
        <v>#DIV/0!</v>
      </c>
      <c r="KK85" s="110"/>
      <c r="KL85" s="110"/>
      <c r="KM85" s="110" t="e">
        <f t="shared" si="704"/>
        <v>#DIV/0!</v>
      </c>
      <c r="KN85" s="110"/>
      <c r="KO85" s="110"/>
      <c r="KP85" s="110"/>
      <c r="KQ85" s="110"/>
      <c r="KR85" s="110"/>
      <c r="KS85" s="110"/>
      <c r="KT85" s="110"/>
      <c r="KU85" s="110"/>
      <c r="KV85" s="110"/>
      <c r="KW85" s="110">
        <v>259.7</v>
      </c>
      <c r="KX85" s="110">
        <v>259.7</v>
      </c>
      <c r="KY85" s="110">
        <v>0</v>
      </c>
      <c r="KZ85" s="110"/>
      <c r="LA85" s="110"/>
      <c r="LB85" s="110"/>
      <c r="LC85" s="110"/>
      <c r="LD85" s="110"/>
      <c r="LE85" s="110"/>
      <c r="LF85" s="110"/>
      <c r="LG85" s="110"/>
      <c r="LH85" s="110"/>
      <c r="LI85" s="110"/>
      <c r="LJ85" s="110"/>
      <c r="LK85" s="110"/>
      <c r="LL85" s="110"/>
      <c r="LM85" s="110"/>
      <c r="LN85" s="110"/>
      <c r="LO85" s="110"/>
      <c r="LP85" s="110">
        <v>0</v>
      </c>
      <c r="LQ85" s="110">
        <v>0</v>
      </c>
      <c r="LR85" s="110"/>
      <c r="LS85" s="110"/>
      <c r="LT85" s="110"/>
      <c r="LU85" s="110"/>
      <c r="LV85" s="110"/>
      <c r="LW85" s="110"/>
      <c r="LX85" s="110"/>
      <c r="LY85" s="110"/>
      <c r="LZ85" s="110"/>
      <c r="MA85" s="110"/>
      <c r="MB85" s="110"/>
      <c r="MC85" s="110"/>
      <c r="MD85" s="110"/>
      <c r="ME85" s="110"/>
      <c r="MF85" s="4"/>
      <c r="MG85" s="5"/>
      <c r="MH85" s="37"/>
      <c r="MI85" s="37"/>
      <c r="MJ85" s="38"/>
      <c r="MK85" s="4"/>
      <c r="ML85" s="4"/>
      <c r="MM85" s="5"/>
      <c r="MN85" s="39"/>
      <c r="MO85" s="40"/>
      <c r="MP85" s="41"/>
      <c r="MR85" s="116"/>
    </row>
    <row r="86" spans="1:360" ht="18">
      <c r="A86" s="36" t="s">
        <v>24</v>
      </c>
      <c r="B86" s="110">
        <f t="shared" si="732"/>
        <v>2560.5460800000001</v>
      </c>
      <c r="C86" s="110">
        <f t="shared" si="733"/>
        <v>2560.5460800000001</v>
      </c>
      <c r="D86" s="110">
        <f t="shared" si="660"/>
        <v>100</v>
      </c>
      <c r="E86" s="110">
        <f t="shared" si="634"/>
        <v>-1.1368683772161603E-13</v>
      </c>
      <c r="F86" s="110"/>
      <c r="G86" s="110"/>
      <c r="H86" s="110"/>
      <c r="I86" s="110"/>
      <c r="J86" s="110">
        <v>0</v>
      </c>
      <c r="K86" s="110">
        <v>0</v>
      </c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>
        <v>0</v>
      </c>
      <c r="AA86" s="110">
        <v>0</v>
      </c>
      <c r="AB86" s="110"/>
      <c r="AC86" s="110"/>
      <c r="AD86" s="110"/>
      <c r="AE86" s="110"/>
      <c r="AF86" s="110"/>
      <c r="AG86" s="110"/>
      <c r="AH86" s="110"/>
      <c r="AI86" s="110"/>
      <c r="AJ86" s="110">
        <v>0</v>
      </c>
      <c r="AK86" s="110">
        <v>0</v>
      </c>
      <c r="AL86" s="110"/>
      <c r="AM86" s="110"/>
      <c r="AN86" s="110"/>
      <c r="AO86" s="110"/>
      <c r="AP86" s="110"/>
      <c r="AQ86" s="110"/>
      <c r="AR86" s="110"/>
      <c r="AS86" s="110"/>
      <c r="AT86" s="110">
        <v>0</v>
      </c>
      <c r="AU86" s="110">
        <v>0</v>
      </c>
      <c r="AV86" s="110"/>
      <c r="AW86" s="110"/>
      <c r="AX86" s="110"/>
      <c r="AY86" s="110"/>
      <c r="AZ86" s="110"/>
      <c r="BA86" s="110"/>
      <c r="BB86" s="110"/>
      <c r="BC86" s="110"/>
      <c r="BD86" s="110">
        <f t="shared" si="751"/>
        <v>0</v>
      </c>
      <c r="BE86" s="110">
        <f t="shared" si="751"/>
        <v>0</v>
      </c>
      <c r="BF86" s="110"/>
      <c r="BG86" s="110"/>
      <c r="BH86" s="110"/>
      <c r="BI86" s="110"/>
      <c r="BJ86" s="110"/>
      <c r="BK86" s="110"/>
      <c r="BL86" s="110"/>
      <c r="BM86" s="110">
        <v>1551.1095299999999</v>
      </c>
      <c r="BN86" s="110">
        <f t="shared" si="752"/>
        <v>1551.1095299999999</v>
      </c>
      <c r="BO86" s="110">
        <f t="shared" si="752"/>
        <v>1551.1095299999999</v>
      </c>
      <c r="BP86" s="110">
        <f t="shared" si="682"/>
        <v>100</v>
      </c>
      <c r="BQ86" s="110">
        <v>1520.08734</v>
      </c>
      <c r="BR86" s="110">
        <v>1520.08734</v>
      </c>
      <c r="BS86" s="110">
        <f t="shared" si="734"/>
        <v>100</v>
      </c>
      <c r="BT86" s="110">
        <v>31.022189999999998</v>
      </c>
      <c r="BU86" s="110">
        <v>31.022189999999998</v>
      </c>
      <c r="BV86" s="110">
        <f t="shared" si="735"/>
        <v>100</v>
      </c>
      <c r="BW86" s="110">
        <f t="shared" si="736"/>
        <v>439.07655</v>
      </c>
      <c r="BX86" s="110">
        <f t="shared" si="753"/>
        <v>439.07655</v>
      </c>
      <c r="BY86" s="110"/>
      <c r="BZ86" s="110">
        <v>439.07655</v>
      </c>
      <c r="CA86" s="110">
        <v>439.07655</v>
      </c>
      <c r="CB86" s="110">
        <f t="shared" si="683"/>
        <v>100</v>
      </c>
      <c r="CC86" s="110"/>
      <c r="CD86" s="110"/>
      <c r="CE86" s="110"/>
      <c r="CF86" s="110">
        <f t="shared" si="737"/>
        <v>0</v>
      </c>
      <c r="CG86" s="110">
        <f t="shared" si="737"/>
        <v>0</v>
      </c>
      <c r="CH86" s="110"/>
      <c r="CI86" s="110"/>
      <c r="CJ86" s="110"/>
      <c r="CK86" s="110"/>
      <c r="CL86" s="110"/>
      <c r="CM86" s="110"/>
      <c r="CN86" s="110"/>
      <c r="CO86" s="110"/>
      <c r="CP86" s="110">
        <v>0</v>
      </c>
      <c r="CQ86" s="110">
        <v>0</v>
      </c>
      <c r="CR86" s="110"/>
      <c r="CS86" s="110"/>
      <c r="CT86" s="110"/>
      <c r="CU86" s="110"/>
      <c r="CV86" s="110"/>
      <c r="CW86" s="110"/>
      <c r="CX86" s="110"/>
      <c r="CY86" s="110"/>
      <c r="CZ86" s="110">
        <f t="shared" si="738"/>
        <v>0</v>
      </c>
      <c r="DA86" s="110">
        <f t="shared" si="738"/>
        <v>0</v>
      </c>
      <c r="DB86" s="110"/>
      <c r="DC86" s="110"/>
      <c r="DD86" s="110"/>
      <c r="DE86" s="110"/>
      <c r="DF86" s="110"/>
      <c r="DG86" s="110"/>
      <c r="DH86" s="110"/>
      <c r="DI86" s="110"/>
      <c r="DJ86" s="110">
        <f t="shared" si="739"/>
        <v>0</v>
      </c>
      <c r="DK86" s="110">
        <f t="shared" si="739"/>
        <v>0</v>
      </c>
      <c r="DL86" s="110"/>
      <c r="DM86" s="110"/>
      <c r="DN86" s="110"/>
      <c r="DO86" s="110"/>
      <c r="DP86" s="110"/>
      <c r="DQ86" s="110"/>
      <c r="DR86" s="110"/>
      <c r="DS86" s="110"/>
      <c r="DT86" s="110">
        <v>0</v>
      </c>
      <c r="DU86" s="110">
        <v>0</v>
      </c>
      <c r="DV86" s="110"/>
      <c r="DW86" s="110"/>
      <c r="DX86" s="110"/>
      <c r="DY86" s="110"/>
      <c r="DZ86" s="110"/>
      <c r="EA86" s="110"/>
      <c r="EB86" s="110"/>
      <c r="EC86" s="110"/>
      <c r="ED86" s="110">
        <v>0</v>
      </c>
      <c r="EE86" s="110">
        <v>0</v>
      </c>
      <c r="EF86" s="110"/>
      <c r="EG86" s="110"/>
      <c r="EH86" s="110"/>
      <c r="EI86" s="110"/>
      <c r="EJ86" s="110"/>
      <c r="EK86" s="110"/>
      <c r="EL86" s="110"/>
      <c r="EM86" s="110">
        <v>0</v>
      </c>
      <c r="EN86" s="110">
        <v>0</v>
      </c>
      <c r="EO86" s="110"/>
      <c r="EP86" s="110"/>
      <c r="EQ86" s="110">
        <f t="shared" si="740"/>
        <v>0</v>
      </c>
      <c r="ER86" s="110">
        <f t="shared" si="740"/>
        <v>0</v>
      </c>
      <c r="ES86" s="155"/>
      <c r="ET86" s="110"/>
      <c r="EU86" s="110"/>
      <c r="EV86" s="110"/>
      <c r="EW86" s="110"/>
      <c r="EX86" s="110"/>
      <c r="EY86" s="110"/>
      <c r="EZ86" s="110"/>
      <c r="FA86" s="110">
        <f t="shared" si="741"/>
        <v>0</v>
      </c>
      <c r="FB86" s="110">
        <f t="shared" si="741"/>
        <v>0</v>
      </c>
      <c r="FC86" s="110"/>
      <c r="FD86" s="110"/>
      <c r="FE86" s="110"/>
      <c r="FF86" s="110"/>
      <c r="FG86" s="110"/>
      <c r="FH86" s="110"/>
      <c r="FI86" s="110"/>
      <c r="FJ86" s="156"/>
      <c r="FK86" s="110"/>
      <c r="FL86" s="110"/>
      <c r="FM86" s="110"/>
      <c r="FN86" s="110"/>
      <c r="FO86" s="110"/>
      <c r="FP86" s="110"/>
      <c r="FQ86" s="110"/>
      <c r="FR86" s="110"/>
      <c r="FS86" s="110"/>
      <c r="FT86" s="110"/>
      <c r="FU86" s="110">
        <f t="shared" si="742"/>
        <v>0</v>
      </c>
      <c r="FV86" s="110">
        <f t="shared" si="742"/>
        <v>0</v>
      </c>
      <c r="FW86" s="110"/>
      <c r="FX86" s="110"/>
      <c r="FY86" s="110"/>
      <c r="FZ86" s="110"/>
      <c r="GA86" s="110"/>
      <c r="GB86" s="110"/>
      <c r="GC86" s="110"/>
      <c r="GD86" s="110"/>
      <c r="GE86" s="110">
        <f t="shared" si="743"/>
        <v>0</v>
      </c>
      <c r="GF86" s="110">
        <f t="shared" si="743"/>
        <v>0</v>
      </c>
      <c r="GG86" s="110"/>
      <c r="GH86" s="110"/>
      <c r="GI86" s="110"/>
      <c r="GJ86" s="110"/>
      <c r="GK86" s="110"/>
      <c r="GL86" s="110"/>
      <c r="GM86" s="110"/>
      <c r="GN86" s="110"/>
      <c r="GO86" s="110">
        <f t="shared" si="744"/>
        <v>0</v>
      </c>
      <c r="GP86" s="110">
        <f t="shared" si="744"/>
        <v>0</v>
      </c>
      <c r="GQ86" s="110"/>
      <c r="GR86" s="110"/>
      <c r="GS86" s="110"/>
      <c r="GT86" s="110"/>
      <c r="GU86" s="110"/>
      <c r="GV86" s="110"/>
      <c r="GW86" s="110"/>
      <c r="GX86" s="110"/>
      <c r="GY86" s="110">
        <f t="shared" si="745"/>
        <v>0</v>
      </c>
      <c r="GZ86" s="110">
        <f t="shared" si="745"/>
        <v>0</v>
      </c>
      <c r="HA86" s="110"/>
      <c r="HB86" s="110"/>
      <c r="HC86" s="110"/>
      <c r="HD86" s="110"/>
      <c r="HE86" s="110"/>
      <c r="HF86" s="110"/>
      <c r="HG86" s="110"/>
      <c r="HH86" s="110"/>
      <c r="HI86" s="110">
        <f t="shared" si="746"/>
        <v>0</v>
      </c>
      <c r="HJ86" s="110">
        <f t="shared" si="746"/>
        <v>0</v>
      </c>
      <c r="HK86" s="110"/>
      <c r="HL86" s="110"/>
      <c r="HM86" s="110"/>
      <c r="HN86" s="110"/>
      <c r="HO86" s="110"/>
      <c r="HP86" s="110"/>
      <c r="HQ86" s="110"/>
      <c r="HR86" s="110"/>
      <c r="HS86" s="110">
        <f t="shared" si="747"/>
        <v>0</v>
      </c>
      <c r="HT86" s="110">
        <f t="shared" si="747"/>
        <v>0</v>
      </c>
      <c r="HU86" s="110"/>
      <c r="HV86" s="110"/>
      <c r="HW86" s="110"/>
      <c r="HX86" s="110"/>
      <c r="HY86" s="110"/>
      <c r="HZ86" s="110"/>
      <c r="IA86" s="110"/>
      <c r="IB86" s="110"/>
      <c r="IC86" s="110">
        <f t="shared" si="748"/>
        <v>0</v>
      </c>
      <c r="ID86" s="110">
        <f t="shared" si="748"/>
        <v>0</v>
      </c>
      <c r="IE86" s="110"/>
      <c r="IF86" s="110"/>
      <c r="IG86" s="110"/>
      <c r="IH86" s="110"/>
      <c r="II86" s="110"/>
      <c r="IJ86" s="110"/>
      <c r="IK86" s="110"/>
      <c r="IL86" s="110"/>
      <c r="IM86" s="110">
        <f t="shared" si="749"/>
        <v>0</v>
      </c>
      <c r="IN86" s="110">
        <f t="shared" si="749"/>
        <v>0</v>
      </c>
      <c r="IO86" s="110"/>
      <c r="IP86" s="110"/>
      <c r="IQ86" s="110"/>
      <c r="IR86" s="110"/>
      <c r="IS86" s="110"/>
      <c r="IT86" s="110"/>
      <c r="IU86" s="110"/>
      <c r="IV86" s="110"/>
      <c r="IW86" s="110">
        <f t="shared" si="750"/>
        <v>0</v>
      </c>
      <c r="IX86" s="110">
        <f t="shared" si="750"/>
        <v>0</v>
      </c>
      <c r="IY86" s="110"/>
      <c r="IZ86" s="110"/>
      <c r="JA86" s="110"/>
      <c r="JB86" s="110"/>
      <c r="JC86" s="110"/>
      <c r="JD86" s="110"/>
      <c r="JE86" s="110"/>
      <c r="JF86" s="110"/>
      <c r="JG86" s="110">
        <v>0</v>
      </c>
      <c r="JH86" s="110">
        <v>0</v>
      </c>
      <c r="JI86" s="110"/>
      <c r="JJ86" s="110"/>
      <c r="JK86" s="110"/>
      <c r="JL86" s="110"/>
      <c r="JM86" s="110"/>
      <c r="JN86" s="110"/>
      <c r="JO86" s="110"/>
      <c r="JP86" s="110"/>
      <c r="JQ86" s="110"/>
      <c r="JR86" s="110"/>
      <c r="JS86" s="110"/>
      <c r="JT86" s="110"/>
      <c r="JU86" s="110"/>
      <c r="JV86" s="110">
        <v>570.36</v>
      </c>
      <c r="JW86" s="110">
        <v>570.36</v>
      </c>
      <c r="JX86" s="110">
        <f t="shared" si="694"/>
        <v>100</v>
      </c>
      <c r="JY86" s="110"/>
      <c r="JZ86" s="110"/>
      <c r="KA86" s="110" t="e">
        <f t="shared" si="696"/>
        <v>#DIV/0!</v>
      </c>
      <c r="KB86" s="110"/>
      <c r="KC86" s="110"/>
      <c r="KD86" s="110" t="e">
        <f t="shared" si="698"/>
        <v>#DIV/0!</v>
      </c>
      <c r="KE86" s="110"/>
      <c r="KF86" s="110"/>
      <c r="KG86" s="110" t="e">
        <f t="shared" si="700"/>
        <v>#DIV/0!</v>
      </c>
      <c r="KH86" s="110"/>
      <c r="KI86" s="110"/>
      <c r="KJ86" s="110" t="e">
        <f t="shared" si="702"/>
        <v>#DIV/0!</v>
      </c>
      <c r="KK86" s="110"/>
      <c r="KL86" s="110"/>
      <c r="KM86" s="110" t="e">
        <f t="shared" si="704"/>
        <v>#DIV/0!</v>
      </c>
      <c r="KN86" s="110"/>
      <c r="KO86" s="110"/>
      <c r="KP86" s="110"/>
      <c r="KQ86" s="110"/>
      <c r="KR86" s="110"/>
      <c r="KS86" s="110"/>
      <c r="KT86" s="110"/>
      <c r="KU86" s="110"/>
      <c r="KV86" s="110"/>
      <c r="KW86" s="110"/>
      <c r="KX86" s="110"/>
      <c r="KY86" s="110"/>
      <c r="KZ86" s="110"/>
      <c r="LA86" s="110"/>
      <c r="LB86" s="110"/>
      <c r="LC86" s="110"/>
      <c r="LD86" s="110"/>
      <c r="LE86" s="110"/>
      <c r="LF86" s="110"/>
      <c r="LG86" s="110"/>
      <c r="LH86" s="110"/>
      <c r="LI86" s="110"/>
      <c r="LJ86" s="110"/>
      <c r="LK86" s="110"/>
      <c r="LL86" s="110"/>
      <c r="LM86" s="110"/>
      <c r="LN86" s="110"/>
      <c r="LO86" s="110"/>
      <c r="LP86" s="110">
        <v>0</v>
      </c>
      <c r="LQ86" s="110">
        <v>0</v>
      </c>
      <c r="LR86" s="110"/>
      <c r="LS86" s="110"/>
      <c r="LT86" s="110"/>
      <c r="LU86" s="110"/>
      <c r="LV86" s="110"/>
      <c r="LW86" s="110"/>
      <c r="LX86" s="110"/>
      <c r="LY86" s="110"/>
      <c r="LZ86" s="110"/>
      <c r="MA86" s="110"/>
      <c r="MB86" s="110"/>
      <c r="MC86" s="110"/>
      <c r="MD86" s="110"/>
      <c r="ME86" s="4"/>
      <c r="MF86" s="4"/>
      <c r="MG86" s="5"/>
      <c r="MH86" s="37"/>
      <c r="MI86" s="37"/>
      <c r="MJ86" s="38"/>
      <c r="MK86" s="4"/>
      <c r="ML86" s="4"/>
      <c r="MM86" s="5"/>
      <c r="MN86" s="39"/>
      <c r="MO86" s="40"/>
      <c r="MP86" s="41"/>
      <c r="MR86" s="116"/>
    </row>
    <row r="87" spans="1:360" ht="18">
      <c r="A87" s="36" t="s">
        <v>25</v>
      </c>
      <c r="B87" s="110">
        <f t="shared" si="732"/>
        <v>1833.0850399999999</v>
      </c>
      <c r="C87" s="110">
        <f t="shared" si="733"/>
        <v>1833.0850399999999</v>
      </c>
      <c r="D87" s="110">
        <f t="shared" si="660"/>
        <v>100</v>
      </c>
      <c r="E87" s="110">
        <f t="shared" si="634"/>
        <v>-1.1368683772161603E-13</v>
      </c>
      <c r="F87" s="110"/>
      <c r="G87" s="110"/>
      <c r="H87" s="110"/>
      <c r="I87" s="110"/>
      <c r="J87" s="110">
        <v>0</v>
      </c>
      <c r="K87" s="110">
        <v>0</v>
      </c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>
        <v>0</v>
      </c>
      <c r="AA87" s="110">
        <v>0</v>
      </c>
      <c r="AB87" s="110"/>
      <c r="AC87" s="110"/>
      <c r="AD87" s="110"/>
      <c r="AE87" s="110"/>
      <c r="AF87" s="110"/>
      <c r="AG87" s="110"/>
      <c r="AH87" s="110"/>
      <c r="AI87" s="110"/>
      <c r="AJ87" s="110">
        <v>0</v>
      </c>
      <c r="AK87" s="110">
        <v>0</v>
      </c>
      <c r="AL87" s="110"/>
      <c r="AM87" s="110"/>
      <c r="AN87" s="110"/>
      <c r="AO87" s="110"/>
      <c r="AP87" s="110"/>
      <c r="AQ87" s="110"/>
      <c r="AR87" s="110"/>
      <c r="AS87" s="110"/>
      <c r="AT87" s="110">
        <v>0</v>
      </c>
      <c r="AU87" s="110">
        <v>0</v>
      </c>
      <c r="AV87" s="110"/>
      <c r="AW87" s="110"/>
      <c r="AX87" s="110"/>
      <c r="AY87" s="110"/>
      <c r="AZ87" s="110"/>
      <c r="BA87" s="110"/>
      <c r="BB87" s="110"/>
      <c r="BC87" s="110">
        <v>168.00577999999999</v>
      </c>
      <c r="BD87" s="110">
        <f t="shared" si="751"/>
        <v>168.00577999999999</v>
      </c>
      <c r="BE87" s="110">
        <f t="shared" si="751"/>
        <v>168.00577999999999</v>
      </c>
      <c r="BF87" s="110"/>
      <c r="BG87" s="110">
        <v>164.64567</v>
      </c>
      <c r="BH87" s="110">
        <v>164.64567</v>
      </c>
      <c r="BI87" s="110"/>
      <c r="BJ87" s="110">
        <v>3.3601100000000002</v>
      </c>
      <c r="BK87" s="110">
        <v>3.3601100000000002</v>
      </c>
      <c r="BL87" s="110"/>
      <c r="BM87" s="110">
        <v>1081.07635</v>
      </c>
      <c r="BN87" s="110">
        <f t="shared" si="752"/>
        <v>1081.0763499999998</v>
      </c>
      <c r="BO87" s="110">
        <f t="shared" si="752"/>
        <v>1081.0763499999998</v>
      </c>
      <c r="BP87" s="110">
        <f t="shared" si="682"/>
        <v>100</v>
      </c>
      <c r="BQ87" s="110">
        <v>1059.4548199999999</v>
      </c>
      <c r="BR87" s="110">
        <v>1059.4548199999999</v>
      </c>
      <c r="BS87" s="110">
        <f t="shared" si="734"/>
        <v>100</v>
      </c>
      <c r="BT87" s="110">
        <v>21.62153</v>
      </c>
      <c r="BU87" s="110">
        <v>21.62153</v>
      </c>
      <c r="BV87" s="110">
        <f t="shared" si="735"/>
        <v>100</v>
      </c>
      <c r="BW87" s="110">
        <f t="shared" si="736"/>
        <v>0</v>
      </c>
      <c r="BX87" s="110">
        <f t="shared" si="753"/>
        <v>0</v>
      </c>
      <c r="BY87" s="110" t="e">
        <f>BX87/BW87*100</f>
        <v>#DIV/0!</v>
      </c>
      <c r="BZ87" s="110"/>
      <c r="CA87" s="110"/>
      <c r="CB87" s="110"/>
      <c r="CC87" s="110"/>
      <c r="CD87" s="110"/>
      <c r="CE87" s="110"/>
      <c r="CF87" s="110">
        <f t="shared" si="737"/>
        <v>0</v>
      </c>
      <c r="CG87" s="110">
        <f t="shared" si="737"/>
        <v>0</v>
      </c>
      <c r="CH87" s="110"/>
      <c r="CI87" s="110"/>
      <c r="CJ87" s="110"/>
      <c r="CK87" s="110"/>
      <c r="CL87" s="110"/>
      <c r="CM87" s="110"/>
      <c r="CN87" s="110"/>
      <c r="CO87" s="110"/>
      <c r="CP87" s="110">
        <v>0</v>
      </c>
      <c r="CQ87" s="110">
        <v>0</v>
      </c>
      <c r="CR87" s="110"/>
      <c r="CS87" s="110"/>
      <c r="CT87" s="110"/>
      <c r="CU87" s="110"/>
      <c r="CV87" s="110"/>
      <c r="CW87" s="110"/>
      <c r="CX87" s="110"/>
      <c r="CY87" s="110"/>
      <c r="CZ87" s="110">
        <f t="shared" si="738"/>
        <v>0</v>
      </c>
      <c r="DA87" s="110">
        <f t="shared" si="738"/>
        <v>0</v>
      </c>
      <c r="DB87" s="110"/>
      <c r="DC87" s="110"/>
      <c r="DD87" s="110"/>
      <c r="DE87" s="110"/>
      <c r="DF87" s="110"/>
      <c r="DG87" s="110"/>
      <c r="DH87" s="110"/>
      <c r="DI87" s="110"/>
      <c r="DJ87" s="110">
        <f t="shared" si="739"/>
        <v>0</v>
      </c>
      <c r="DK87" s="110">
        <f t="shared" si="739"/>
        <v>0</v>
      </c>
      <c r="DL87" s="110" t="e">
        <f>DK87/DJ87*100</f>
        <v>#DIV/0!</v>
      </c>
      <c r="DM87" s="110"/>
      <c r="DN87" s="110"/>
      <c r="DO87" s="110" t="e">
        <f>DN87/DM87*100</f>
        <v>#DIV/0!</v>
      </c>
      <c r="DP87" s="110"/>
      <c r="DQ87" s="110"/>
      <c r="DR87" s="110" t="e">
        <f>DQ87/DP87*100</f>
        <v>#DIV/0!</v>
      </c>
      <c r="DS87" s="110"/>
      <c r="DT87" s="110">
        <v>0</v>
      </c>
      <c r="DU87" s="110">
        <v>0</v>
      </c>
      <c r="DV87" s="110"/>
      <c r="DW87" s="110"/>
      <c r="DX87" s="110"/>
      <c r="DY87" s="110"/>
      <c r="DZ87" s="110"/>
      <c r="EA87" s="110"/>
      <c r="EB87" s="110"/>
      <c r="EC87" s="110"/>
      <c r="ED87" s="110">
        <v>0</v>
      </c>
      <c r="EE87" s="110">
        <v>0</v>
      </c>
      <c r="EF87" s="110"/>
      <c r="EG87" s="110"/>
      <c r="EH87" s="110"/>
      <c r="EI87" s="110"/>
      <c r="EJ87" s="110"/>
      <c r="EK87" s="110"/>
      <c r="EL87" s="110"/>
      <c r="EM87" s="110">
        <v>0</v>
      </c>
      <c r="EN87" s="110">
        <v>0</v>
      </c>
      <c r="EO87" s="110"/>
      <c r="EP87" s="110"/>
      <c r="EQ87" s="110">
        <f t="shared" si="740"/>
        <v>0</v>
      </c>
      <c r="ER87" s="110">
        <f t="shared" si="740"/>
        <v>0</v>
      </c>
      <c r="ES87" s="155"/>
      <c r="ET87" s="110"/>
      <c r="EU87" s="110"/>
      <c r="EV87" s="110" t="e">
        <f>EU87/ET87*100</f>
        <v>#DIV/0!</v>
      </c>
      <c r="EW87" s="110"/>
      <c r="EX87" s="110"/>
      <c r="EY87" s="110"/>
      <c r="EZ87" s="110"/>
      <c r="FA87" s="110">
        <f t="shared" si="741"/>
        <v>0</v>
      </c>
      <c r="FB87" s="110">
        <f t="shared" si="741"/>
        <v>0</v>
      </c>
      <c r="FC87" s="110"/>
      <c r="FD87" s="110"/>
      <c r="FE87" s="110"/>
      <c r="FF87" s="110"/>
      <c r="FG87" s="110"/>
      <c r="FH87" s="110"/>
      <c r="FI87" s="110"/>
      <c r="FJ87" s="156"/>
      <c r="FK87" s="110"/>
      <c r="FL87" s="110"/>
      <c r="FM87" s="110"/>
      <c r="FN87" s="110"/>
      <c r="FO87" s="110"/>
      <c r="FP87" s="110"/>
      <c r="FQ87" s="110"/>
      <c r="FR87" s="110"/>
      <c r="FS87" s="110"/>
      <c r="FT87" s="110"/>
      <c r="FU87" s="110">
        <f t="shared" si="742"/>
        <v>0</v>
      </c>
      <c r="FV87" s="110">
        <f t="shared" si="742"/>
        <v>0</v>
      </c>
      <c r="FW87" s="110"/>
      <c r="FX87" s="110"/>
      <c r="FY87" s="110"/>
      <c r="FZ87" s="110"/>
      <c r="GA87" s="110"/>
      <c r="GB87" s="110"/>
      <c r="GC87" s="110"/>
      <c r="GD87" s="110"/>
      <c r="GE87" s="110">
        <f t="shared" si="743"/>
        <v>0</v>
      </c>
      <c r="GF87" s="110">
        <f t="shared" si="743"/>
        <v>0</v>
      </c>
      <c r="GG87" s="110"/>
      <c r="GH87" s="110"/>
      <c r="GI87" s="110"/>
      <c r="GJ87" s="110"/>
      <c r="GK87" s="110"/>
      <c r="GL87" s="110"/>
      <c r="GM87" s="110"/>
      <c r="GN87" s="110"/>
      <c r="GO87" s="110">
        <f t="shared" si="744"/>
        <v>0</v>
      </c>
      <c r="GP87" s="110">
        <f t="shared" si="744"/>
        <v>0</v>
      </c>
      <c r="GQ87" s="110"/>
      <c r="GR87" s="110"/>
      <c r="GS87" s="110"/>
      <c r="GT87" s="110"/>
      <c r="GU87" s="110"/>
      <c r="GV87" s="110"/>
      <c r="GW87" s="110"/>
      <c r="GX87" s="110"/>
      <c r="GY87" s="110">
        <f t="shared" si="745"/>
        <v>0</v>
      </c>
      <c r="GZ87" s="110">
        <f t="shared" si="745"/>
        <v>0</v>
      </c>
      <c r="HA87" s="110"/>
      <c r="HB87" s="110"/>
      <c r="HC87" s="110"/>
      <c r="HD87" s="110"/>
      <c r="HE87" s="110"/>
      <c r="HF87" s="110"/>
      <c r="HG87" s="110"/>
      <c r="HH87" s="110"/>
      <c r="HI87" s="110">
        <f t="shared" si="746"/>
        <v>0</v>
      </c>
      <c r="HJ87" s="110">
        <f t="shared" si="746"/>
        <v>0</v>
      </c>
      <c r="HK87" s="110"/>
      <c r="HL87" s="110"/>
      <c r="HM87" s="110"/>
      <c r="HN87" s="110"/>
      <c r="HO87" s="110"/>
      <c r="HP87" s="110"/>
      <c r="HQ87" s="110"/>
      <c r="HR87" s="110"/>
      <c r="HS87" s="110">
        <f t="shared" si="747"/>
        <v>0</v>
      </c>
      <c r="HT87" s="110">
        <f t="shared" si="747"/>
        <v>0</v>
      </c>
      <c r="HU87" s="110"/>
      <c r="HV87" s="110"/>
      <c r="HW87" s="110"/>
      <c r="HX87" s="110"/>
      <c r="HY87" s="110"/>
      <c r="HZ87" s="110"/>
      <c r="IA87" s="110"/>
      <c r="IB87" s="110"/>
      <c r="IC87" s="110">
        <f t="shared" si="748"/>
        <v>0</v>
      </c>
      <c r="ID87" s="110">
        <f t="shared" si="748"/>
        <v>0</v>
      </c>
      <c r="IE87" s="110"/>
      <c r="IF87" s="110"/>
      <c r="IG87" s="110"/>
      <c r="IH87" s="110"/>
      <c r="II87" s="110"/>
      <c r="IJ87" s="110"/>
      <c r="IK87" s="110"/>
      <c r="IL87" s="110"/>
      <c r="IM87" s="110">
        <f t="shared" si="749"/>
        <v>0</v>
      </c>
      <c r="IN87" s="110">
        <f t="shared" si="749"/>
        <v>0</v>
      </c>
      <c r="IO87" s="110"/>
      <c r="IP87" s="110"/>
      <c r="IQ87" s="110"/>
      <c r="IR87" s="110"/>
      <c r="IS87" s="110"/>
      <c r="IT87" s="110"/>
      <c r="IU87" s="110"/>
      <c r="IV87" s="110"/>
      <c r="IW87" s="110">
        <f t="shared" si="750"/>
        <v>0</v>
      </c>
      <c r="IX87" s="110">
        <f t="shared" si="750"/>
        <v>0</v>
      </c>
      <c r="IY87" s="110"/>
      <c r="IZ87" s="110"/>
      <c r="JA87" s="110"/>
      <c r="JB87" s="110"/>
      <c r="JC87" s="110"/>
      <c r="JD87" s="110"/>
      <c r="JE87" s="110"/>
      <c r="JF87" s="110"/>
      <c r="JG87" s="110">
        <v>0</v>
      </c>
      <c r="JH87" s="110">
        <v>0</v>
      </c>
      <c r="JI87" s="110"/>
      <c r="JJ87" s="110"/>
      <c r="JK87" s="110"/>
      <c r="JL87" s="110"/>
      <c r="JM87" s="110"/>
      <c r="JN87" s="110"/>
      <c r="JO87" s="110"/>
      <c r="JP87" s="110"/>
      <c r="JQ87" s="110"/>
      <c r="JR87" s="110"/>
      <c r="JS87" s="110">
        <v>584.00291000000004</v>
      </c>
      <c r="JT87" s="110">
        <v>584.00291000000004</v>
      </c>
      <c r="JU87" s="110">
        <f t="shared" si="692"/>
        <v>100</v>
      </c>
      <c r="JV87" s="110"/>
      <c r="JW87" s="110"/>
      <c r="JX87" s="110"/>
      <c r="JY87" s="110"/>
      <c r="JZ87" s="110"/>
      <c r="KA87" s="110"/>
      <c r="KB87" s="110"/>
      <c r="KC87" s="110"/>
      <c r="KD87" s="110"/>
      <c r="KE87" s="110"/>
      <c r="KF87" s="110"/>
      <c r="KG87" s="110"/>
      <c r="KH87" s="110"/>
      <c r="KI87" s="110"/>
      <c r="KJ87" s="110"/>
      <c r="KK87" s="110"/>
      <c r="KL87" s="110"/>
      <c r="KM87" s="110"/>
      <c r="KN87" s="110"/>
      <c r="KO87" s="110"/>
      <c r="KP87" s="110"/>
      <c r="KQ87" s="110"/>
      <c r="KR87" s="110"/>
      <c r="KS87" s="110"/>
      <c r="KT87" s="110"/>
      <c r="KU87" s="110"/>
      <c r="KV87" s="110"/>
      <c r="KW87" s="110"/>
      <c r="KX87" s="110"/>
      <c r="KY87" s="110"/>
      <c r="KZ87" s="110"/>
      <c r="LA87" s="110"/>
      <c r="LB87" s="110"/>
      <c r="LC87" s="110"/>
      <c r="LD87" s="110"/>
      <c r="LE87" s="110"/>
      <c r="LF87" s="110"/>
      <c r="LG87" s="110"/>
      <c r="LH87" s="110"/>
      <c r="LI87" s="110"/>
      <c r="LJ87" s="110"/>
      <c r="LK87" s="110"/>
      <c r="LL87" s="110"/>
      <c r="LM87" s="110"/>
      <c r="LN87" s="110"/>
      <c r="LO87" s="110"/>
      <c r="LP87" s="110">
        <v>0</v>
      </c>
      <c r="LQ87" s="110">
        <v>0</v>
      </c>
      <c r="LR87" s="110"/>
      <c r="LS87" s="110"/>
      <c r="LT87" s="110"/>
      <c r="LU87" s="110"/>
      <c r="LV87" s="110"/>
      <c r="LW87" s="110"/>
      <c r="LX87" s="110"/>
      <c r="LY87" s="110"/>
      <c r="LZ87" s="110"/>
      <c r="MA87" s="110"/>
      <c r="MB87" s="110"/>
      <c r="MC87" s="110"/>
      <c r="MD87" s="110"/>
      <c r="ME87" s="4"/>
      <c r="MF87" s="4"/>
      <c r="MG87" s="5"/>
      <c r="MH87" s="37"/>
      <c r="MI87" s="37"/>
      <c r="MJ87" s="38"/>
      <c r="MK87" s="4"/>
      <c r="ML87" s="4"/>
      <c r="MM87" s="5"/>
      <c r="MN87" s="39"/>
      <c r="MO87" s="40"/>
      <c r="MP87" s="41"/>
      <c r="MR87" s="116"/>
    </row>
    <row r="88" spans="1:360" ht="18">
      <c r="A88" s="36" t="s">
        <v>26</v>
      </c>
      <c r="B88" s="110">
        <f t="shared" si="732"/>
        <v>2602.1727000000001</v>
      </c>
      <c r="C88" s="110">
        <f t="shared" si="733"/>
        <v>2602.1726999999996</v>
      </c>
      <c r="D88" s="110">
        <f t="shared" si="660"/>
        <v>99.999999999999972</v>
      </c>
      <c r="E88" s="110">
        <f t="shared" si="634"/>
        <v>-4.5474735088646412E-13</v>
      </c>
      <c r="F88" s="110"/>
      <c r="G88" s="110"/>
      <c r="H88" s="110"/>
      <c r="I88" s="110"/>
      <c r="J88" s="110">
        <v>0</v>
      </c>
      <c r="K88" s="110">
        <v>0</v>
      </c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>
        <v>0</v>
      </c>
      <c r="AA88" s="110">
        <v>0</v>
      </c>
      <c r="AB88" s="110"/>
      <c r="AC88" s="110"/>
      <c r="AD88" s="110"/>
      <c r="AE88" s="110"/>
      <c r="AF88" s="110"/>
      <c r="AG88" s="110"/>
      <c r="AH88" s="110"/>
      <c r="AI88" s="110"/>
      <c r="AJ88" s="110">
        <v>0</v>
      </c>
      <c r="AK88" s="110">
        <v>0</v>
      </c>
      <c r="AL88" s="110"/>
      <c r="AM88" s="110"/>
      <c r="AN88" s="110"/>
      <c r="AO88" s="110"/>
      <c r="AP88" s="110"/>
      <c r="AQ88" s="110"/>
      <c r="AR88" s="110"/>
      <c r="AS88" s="110"/>
      <c r="AT88" s="110">
        <v>0</v>
      </c>
      <c r="AU88" s="110">
        <v>0</v>
      </c>
      <c r="AV88" s="110"/>
      <c r="AW88" s="110"/>
      <c r="AX88" s="110"/>
      <c r="AY88" s="110"/>
      <c r="AZ88" s="110"/>
      <c r="BA88" s="110"/>
      <c r="BB88" s="110"/>
      <c r="BC88" s="110"/>
      <c r="BD88" s="110">
        <f t="shared" si="751"/>
        <v>0</v>
      </c>
      <c r="BE88" s="110">
        <f t="shared" si="751"/>
        <v>0</v>
      </c>
      <c r="BF88" s="110"/>
      <c r="BG88" s="110"/>
      <c r="BH88" s="110"/>
      <c r="BI88" s="110"/>
      <c r="BJ88" s="110"/>
      <c r="BK88" s="110"/>
      <c r="BL88" s="110"/>
      <c r="BM88" s="110">
        <v>2162.1527000000001</v>
      </c>
      <c r="BN88" s="110">
        <f t="shared" si="752"/>
        <v>2162.1526999999996</v>
      </c>
      <c r="BO88" s="110">
        <f t="shared" si="752"/>
        <v>2162.1526999999996</v>
      </c>
      <c r="BP88" s="110">
        <f t="shared" si="682"/>
        <v>100</v>
      </c>
      <c r="BQ88" s="110">
        <v>2118.9096399999999</v>
      </c>
      <c r="BR88" s="110">
        <v>2118.9096399999999</v>
      </c>
      <c r="BS88" s="110">
        <f t="shared" si="734"/>
        <v>100</v>
      </c>
      <c r="BT88" s="110">
        <v>43.24306</v>
      </c>
      <c r="BU88" s="110">
        <v>43.24306</v>
      </c>
      <c r="BV88" s="110">
        <f t="shared" si="735"/>
        <v>100</v>
      </c>
      <c r="BW88" s="110">
        <f t="shared" si="736"/>
        <v>0</v>
      </c>
      <c r="BX88" s="110">
        <f t="shared" si="753"/>
        <v>0</v>
      </c>
      <c r="BY88" s="110"/>
      <c r="BZ88" s="110"/>
      <c r="CA88" s="110"/>
      <c r="CB88" s="110"/>
      <c r="CC88" s="110"/>
      <c r="CD88" s="110"/>
      <c r="CE88" s="110"/>
      <c r="CF88" s="110">
        <f t="shared" si="737"/>
        <v>0</v>
      </c>
      <c r="CG88" s="110">
        <f t="shared" si="737"/>
        <v>0</v>
      </c>
      <c r="CH88" s="110"/>
      <c r="CI88" s="110"/>
      <c r="CJ88" s="110"/>
      <c r="CK88" s="110"/>
      <c r="CL88" s="110"/>
      <c r="CM88" s="110"/>
      <c r="CN88" s="110"/>
      <c r="CO88" s="110"/>
      <c r="CP88" s="110">
        <v>0</v>
      </c>
      <c r="CQ88" s="110">
        <v>0</v>
      </c>
      <c r="CR88" s="110"/>
      <c r="CS88" s="110"/>
      <c r="CT88" s="110"/>
      <c r="CU88" s="110"/>
      <c r="CV88" s="110"/>
      <c r="CW88" s="110"/>
      <c r="CX88" s="110"/>
      <c r="CY88" s="110"/>
      <c r="CZ88" s="110">
        <f t="shared" si="738"/>
        <v>0</v>
      </c>
      <c r="DA88" s="110">
        <f t="shared" si="738"/>
        <v>0</v>
      </c>
      <c r="DB88" s="110"/>
      <c r="DC88" s="110"/>
      <c r="DD88" s="110"/>
      <c r="DE88" s="110"/>
      <c r="DF88" s="110"/>
      <c r="DG88" s="110"/>
      <c r="DH88" s="110"/>
      <c r="DI88" s="110"/>
      <c r="DJ88" s="110">
        <f t="shared" si="739"/>
        <v>0</v>
      </c>
      <c r="DK88" s="110">
        <f t="shared" si="739"/>
        <v>0</v>
      </c>
      <c r="DL88" s="110"/>
      <c r="DM88" s="110"/>
      <c r="DN88" s="110"/>
      <c r="DO88" s="110"/>
      <c r="DP88" s="110"/>
      <c r="DQ88" s="110"/>
      <c r="DR88" s="110"/>
      <c r="DS88" s="110"/>
      <c r="DT88" s="110">
        <v>0</v>
      </c>
      <c r="DU88" s="110">
        <v>0</v>
      </c>
      <c r="DV88" s="110"/>
      <c r="DW88" s="110"/>
      <c r="DX88" s="110"/>
      <c r="DY88" s="110"/>
      <c r="DZ88" s="110"/>
      <c r="EA88" s="110"/>
      <c r="EB88" s="110"/>
      <c r="EC88" s="110"/>
      <c r="ED88" s="110">
        <v>0</v>
      </c>
      <c r="EE88" s="110">
        <v>0</v>
      </c>
      <c r="EF88" s="110"/>
      <c r="EG88" s="110"/>
      <c r="EH88" s="110"/>
      <c r="EI88" s="110"/>
      <c r="EJ88" s="110"/>
      <c r="EK88" s="110"/>
      <c r="EL88" s="110"/>
      <c r="EM88" s="110">
        <v>0</v>
      </c>
      <c r="EN88" s="110">
        <v>0</v>
      </c>
      <c r="EO88" s="110"/>
      <c r="EP88" s="110"/>
      <c r="EQ88" s="110">
        <f t="shared" si="740"/>
        <v>0</v>
      </c>
      <c r="ER88" s="110">
        <f t="shared" si="740"/>
        <v>0</v>
      </c>
      <c r="ES88" s="155"/>
      <c r="ET88" s="110"/>
      <c r="EU88" s="110"/>
      <c r="EV88" s="110"/>
      <c r="EW88" s="110"/>
      <c r="EX88" s="110"/>
      <c r="EY88" s="110"/>
      <c r="EZ88" s="110"/>
      <c r="FA88" s="110">
        <f t="shared" si="741"/>
        <v>0</v>
      </c>
      <c r="FB88" s="110">
        <f t="shared" si="741"/>
        <v>0</v>
      </c>
      <c r="FC88" s="110"/>
      <c r="FD88" s="110"/>
      <c r="FE88" s="110"/>
      <c r="FF88" s="110"/>
      <c r="FG88" s="110"/>
      <c r="FH88" s="110"/>
      <c r="FI88" s="110"/>
      <c r="FJ88" s="156"/>
      <c r="FK88" s="110"/>
      <c r="FL88" s="110"/>
      <c r="FM88" s="110"/>
      <c r="FN88" s="110"/>
      <c r="FO88" s="110"/>
      <c r="FP88" s="110"/>
      <c r="FQ88" s="110"/>
      <c r="FR88" s="110"/>
      <c r="FS88" s="110"/>
      <c r="FT88" s="110"/>
      <c r="FU88" s="110">
        <f t="shared" si="742"/>
        <v>0</v>
      </c>
      <c r="FV88" s="110">
        <f t="shared" si="742"/>
        <v>0</v>
      </c>
      <c r="FW88" s="110"/>
      <c r="FX88" s="110"/>
      <c r="FY88" s="110"/>
      <c r="FZ88" s="110"/>
      <c r="GA88" s="110"/>
      <c r="GB88" s="110"/>
      <c r="GC88" s="110"/>
      <c r="GD88" s="110"/>
      <c r="GE88" s="110">
        <f t="shared" si="743"/>
        <v>0</v>
      </c>
      <c r="GF88" s="110">
        <f t="shared" si="743"/>
        <v>0</v>
      </c>
      <c r="GG88" s="110"/>
      <c r="GH88" s="110"/>
      <c r="GI88" s="110"/>
      <c r="GJ88" s="110"/>
      <c r="GK88" s="110"/>
      <c r="GL88" s="110"/>
      <c r="GM88" s="110"/>
      <c r="GN88" s="110"/>
      <c r="GO88" s="110">
        <f t="shared" si="744"/>
        <v>0</v>
      </c>
      <c r="GP88" s="110">
        <f t="shared" si="744"/>
        <v>0</v>
      </c>
      <c r="GQ88" s="110"/>
      <c r="GR88" s="110"/>
      <c r="GS88" s="110"/>
      <c r="GT88" s="110"/>
      <c r="GU88" s="110"/>
      <c r="GV88" s="110"/>
      <c r="GW88" s="110"/>
      <c r="GX88" s="110"/>
      <c r="GY88" s="110">
        <f t="shared" si="745"/>
        <v>0</v>
      </c>
      <c r="GZ88" s="110">
        <f t="shared" si="745"/>
        <v>0</v>
      </c>
      <c r="HA88" s="110"/>
      <c r="HB88" s="110"/>
      <c r="HC88" s="110"/>
      <c r="HD88" s="110"/>
      <c r="HE88" s="110"/>
      <c r="HF88" s="110"/>
      <c r="HG88" s="110"/>
      <c r="HH88" s="110"/>
      <c r="HI88" s="110">
        <f t="shared" si="746"/>
        <v>0</v>
      </c>
      <c r="HJ88" s="110">
        <f t="shared" si="746"/>
        <v>0</v>
      </c>
      <c r="HK88" s="110"/>
      <c r="HL88" s="110"/>
      <c r="HM88" s="110"/>
      <c r="HN88" s="110"/>
      <c r="HO88" s="110"/>
      <c r="HP88" s="110"/>
      <c r="HQ88" s="110"/>
      <c r="HR88" s="110"/>
      <c r="HS88" s="110">
        <f t="shared" si="747"/>
        <v>0</v>
      </c>
      <c r="HT88" s="110">
        <f t="shared" si="747"/>
        <v>0</v>
      </c>
      <c r="HU88" s="110"/>
      <c r="HV88" s="110"/>
      <c r="HW88" s="110"/>
      <c r="HX88" s="110"/>
      <c r="HY88" s="110"/>
      <c r="HZ88" s="110"/>
      <c r="IA88" s="110"/>
      <c r="IB88" s="110"/>
      <c r="IC88" s="110">
        <f t="shared" si="748"/>
        <v>0</v>
      </c>
      <c r="ID88" s="110">
        <f t="shared" si="748"/>
        <v>0</v>
      </c>
      <c r="IE88" s="110"/>
      <c r="IF88" s="110"/>
      <c r="IG88" s="110"/>
      <c r="IH88" s="110"/>
      <c r="II88" s="110"/>
      <c r="IJ88" s="110"/>
      <c r="IK88" s="110"/>
      <c r="IL88" s="110"/>
      <c r="IM88" s="110">
        <f t="shared" si="749"/>
        <v>0</v>
      </c>
      <c r="IN88" s="110">
        <f t="shared" si="749"/>
        <v>0</v>
      </c>
      <c r="IO88" s="110"/>
      <c r="IP88" s="110"/>
      <c r="IQ88" s="110"/>
      <c r="IR88" s="110"/>
      <c r="IS88" s="110"/>
      <c r="IT88" s="110"/>
      <c r="IU88" s="110"/>
      <c r="IV88" s="110"/>
      <c r="IW88" s="110">
        <f t="shared" si="750"/>
        <v>0</v>
      </c>
      <c r="IX88" s="110">
        <f t="shared" si="750"/>
        <v>0</v>
      </c>
      <c r="IY88" s="110"/>
      <c r="IZ88" s="110"/>
      <c r="JA88" s="110"/>
      <c r="JB88" s="110"/>
      <c r="JC88" s="110"/>
      <c r="JD88" s="110"/>
      <c r="JE88" s="110"/>
      <c r="JF88" s="110"/>
      <c r="JG88" s="110">
        <v>0</v>
      </c>
      <c r="JH88" s="110">
        <v>0</v>
      </c>
      <c r="JI88" s="110"/>
      <c r="JJ88" s="110"/>
      <c r="JK88" s="110"/>
      <c r="JL88" s="110"/>
      <c r="JM88" s="110"/>
      <c r="JN88" s="110"/>
      <c r="JO88" s="110"/>
      <c r="JP88" s="110"/>
      <c r="JQ88" s="110"/>
      <c r="JR88" s="110"/>
      <c r="JS88" s="110"/>
      <c r="JT88" s="110"/>
      <c r="JU88" s="110"/>
      <c r="JV88" s="110">
        <v>440.02</v>
      </c>
      <c r="JW88" s="110">
        <v>440.02</v>
      </c>
      <c r="JX88" s="110">
        <f t="shared" si="694"/>
        <v>100</v>
      </c>
      <c r="JY88" s="110"/>
      <c r="JZ88" s="110"/>
      <c r="KA88" s="110" t="e">
        <f t="shared" ref="KA88:KA92" si="754">JZ88/JY88*100</f>
        <v>#DIV/0!</v>
      </c>
      <c r="KB88" s="110"/>
      <c r="KC88" s="110"/>
      <c r="KD88" s="110" t="e">
        <f t="shared" ref="KD88:KD92" si="755">KC88/KB88*100</f>
        <v>#DIV/0!</v>
      </c>
      <c r="KE88" s="110"/>
      <c r="KF88" s="110"/>
      <c r="KG88" s="110" t="e">
        <f t="shared" ref="KG88:KG92" si="756">KF88/KE88*100</f>
        <v>#DIV/0!</v>
      </c>
      <c r="KH88" s="110"/>
      <c r="KI88" s="110"/>
      <c r="KJ88" s="110" t="e">
        <f t="shared" ref="KJ88:KJ92" si="757">KI88/KH88*100</f>
        <v>#DIV/0!</v>
      </c>
      <c r="KK88" s="110"/>
      <c r="KL88" s="110"/>
      <c r="KM88" s="110" t="e">
        <f t="shared" ref="KM88:KM92" si="758">KL88/KK88*100</f>
        <v>#DIV/0!</v>
      </c>
      <c r="KN88" s="110"/>
      <c r="KO88" s="110"/>
      <c r="KP88" s="110"/>
      <c r="KQ88" s="110"/>
      <c r="KR88" s="110"/>
      <c r="KS88" s="110"/>
      <c r="KT88" s="110"/>
      <c r="KU88" s="110"/>
      <c r="KV88" s="110"/>
      <c r="KW88" s="110"/>
      <c r="KX88" s="110"/>
      <c r="KY88" s="110"/>
      <c r="KZ88" s="110"/>
      <c r="LA88" s="110"/>
      <c r="LB88" s="110"/>
      <c r="LC88" s="110"/>
      <c r="LD88" s="110"/>
      <c r="LE88" s="110"/>
      <c r="LF88" s="110"/>
      <c r="LG88" s="110"/>
      <c r="LH88" s="110"/>
      <c r="LI88" s="110"/>
      <c r="LJ88" s="110"/>
      <c r="LK88" s="110"/>
      <c r="LL88" s="110"/>
      <c r="LM88" s="110"/>
      <c r="LN88" s="110"/>
      <c r="LO88" s="110"/>
      <c r="LP88" s="110">
        <v>0</v>
      </c>
      <c r="LQ88" s="110">
        <v>0</v>
      </c>
      <c r="LR88" s="110"/>
      <c r="LS88" s="110"/>
      <c r="LT88" s="110"/>
      <c r="LU88" s="110"/>
      <c r="LV88" s="110"/>
      <c r="LW88" s="110"/>
      <c r="LX88" s="110"/>
      <c r="LY88" s="110"/>
      <c r="LZ88" s="110"/>
      <c r="MA88" s="110"/>
      <c r="MB88" s="110"/>
      <c r="MC88" s="110"/>
      <c r="MD88" s="110"/>
      <c r="ME88" s="4"/>
      <c r="MF88" s="4"/>
      <c r="MG88" s="5"/>
      <c r="MH88" s="37"/>
      <c r="MI88" s="37"/>
      <c r="MJ88" s="38"/>
      <c r="MK88" s="4"/>
      <c r="ML88" s="4"/>
      <c r="MM88" s="5"/>
      <c r="MN88" s="39"/>
      <c r="MO88" s="40"/>
      <c r="MP88" s="41"/>
      <c r="MR88" s="116"/>
    </row>
    <row r="89" spans="1:360" ht="18">
      <c r="A89" s="36" t="s">
        <v>22</v>
      </c>
      <c r="B89" s="110">
        <f t="shared" si="732"/>
        <v>1750.98442</v>
      </c>
      <c r="C89" s="110">
        <f t="shared" si="733"/>
        <v>1750.98442</v>
      </c>
      <c r="D89" s="110">
        <f t="shared" si="660"/>
        <v>100</v>
      </c>
      <c r="E89" s="110">
        <f t="shared" si="634"/>
        <v>-5.6843418860808015E-14</v>
      </c>
      <c r="F89" s="110"/>
      <c r="G89" s="110"/>
      <c r="H89" s="110"/>
      <c r="I89" s="110"/>
      <c r="J89" s="110">
        <v>0</v>
      </c>
      <c r="K89" s="110">
        <v>0</v>
      </c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>
        <v>0</v>
      </c>
      <c r="AA89" s="110">
        <v>0</v>
      </c>
      <c r="AB89" s="110"/>
      <c r="AC89" s="110"/>
      <c r="AD89" s="110"/>
      <c r="AE89" s="110"/>
      <c r="AF89" s="110"/>
      <c r="AG89" s="110"/>
      <c r="AH89" s="110"/>
      <c r="AI89" s="110"/>
      <c r="AJ89" s="110">
        <v>0</v>
      </c>
      <c r="AK89" s="110">
        <v>0</v>
      </c>
      <c r="AL89" s="110"/>
      <c r="AM89" s="110"/>
      <c r="AN89" s="110"/>
      <c r="AO89" s="110"/>
      <c r="AP89" s="110"/>
      <c r="AQ89" s="110"/>
      <c r="AR89" s="110"/>
      <c r="AS89" s="110"/>
      <c r="AT89" s="110">
        <v>0</v>
      </c>
      <c r="AU89" s="110">
        <v>0</v>
      </c>
      <c r="AV89" s="110"/>
      <c r="AW89" s="110"/>
      <c r="AX89" s="110"/>
      <c r="AY89" s="110"/>
      <c r="AZ89" s="110"/>
      <c r="BA89" s="110"/>
      <c r="BB89" s="110"/>
      <c r="BC89" s="110"/>
      <c r="BD89" s="110">
        <f t="shared" si="751"/>
        <v>0</v>
      </c>
      <c r="BE89" s="110">
        <f t="shared" si="751"/>
        <v>0</v>
      </c>
      <c r="BF89" s="110"/>
      <c r="BG89" s="110"/>
      <c r="BH89" s="110"/>
      <c r="BI89" s="110"/>
      <c r="BJ89" s="110"/>
      <c r="BK89" s="110"/>
      <c r="BL89" s="110"/>
      <c r="BM89" s="110">
        <v>1175.0829799999999</v>
      </c>
      <c r="BN89" s="110">
        <f t="shared" si="752"/>
        <v>1175.0829799999999</v>
      </c>
      <c r="BO89" s="110">
        <f t="shared" si="752"/>
        <v>1175.0829799999999</v>
      </c>
      <c r="BP89" s="110">
        <f t="shared" si="682"/>
        <v>100</v>
      </c>
      <c r="BQ89" s="110">
        <v>1151.58132</v>
      </c>
      <c r="BR89" s="110">
        <v>1151.58132</v>
      </c>
      <c r="BS89" s="110">
        <f t="shared" si="734"/>
        <v>100</v>
      </c>
      <c r="BT89" s="110">
        <v>23.501660000000001</v>
      </c>
      <c r="BU89" s="110">
        <v>23.501660000000001</v>
      </c>
      <c r="BV89" s="110">
        <f t="shared" si="735"/>
        <v>100</v>
      </c>
      <c r="BW89" s="110">
        <f t="shared" si="736"/>
        <v>0</v>
      </c>
      <c r="BX89" s="110">
        <f t="shared" si="753"/>
        <v>0</v>
      </c>
      <c r="BY89" s="110"/>
      <c r="BZ89" s="110"/>
      <c r="CA89" s="110"/>
      <c r="CB89" s="110"/>
      <c r="CC89" s="110"/>
      <c r="CD89" s="110"/>
      <c r="CE89" s="110"/>
      <c r="CF89" s="110">
        <f t="shared" si="737"/>
        <v>0</v>
      </c>
      <c r="CG89" s="110">
        <f t="shared" si="737"/>
        <v>0</v>
      </c>
      <c r="CH89" s="110"/>
      <c r="CI89" s="110"/>
      <c r="CJ89" s="110"/>
      <c r="CK89" s="110"/>
      <c r="CL89" s="110"/>
      <c r="CM89" s="110"/>
      <c r="CN89" s="110"/>
      <c r="CO89" s="110"/>
      <c r="CP89" s="110">
        <v>0</v>
      </c>
      <c r="CQ89" s="110">
        <v>0</v>
      </c>
      <c r="CR89" s="110"/>
      <c r="CS89" s="110"/>
      <c r="CT89" s="110"/>
      <c r="CU89" s="110"/>
      <c r="CV89" s="110"/>
      <c r="CW89" s="110"/>
      <c r="CX89" s="110"/>
      <c r="CY89" s="110"/>
      <c r="CZ89" s="110">
        <f t="shared" si="738"/>
        <v>0</v>
      </c>
      <c r="DA89" s="110">
        <f t="shared" si="738"/>
        <v>0</v>
      </c>
      <c r="DB89" s="110"/>
      <c r="DC89" s="110"/>
      <c r="DD89" s="110"/>
      <c r="DE89" s="110"/>
      <c r="DF89" s="110"/>
      <c r="DG89" s="110"/>
      <c r="DH89" s="110"/>
      <c r="DI89" s="110"/>
      <c r="DJ89" s="110">
        <f t="shared" si="739"/>
        <v>0</v>
      </c>
      <c r="DK89" s="110">
        <f t="shared" si="739"/>
        <v>0</v>
      </c>
      <c r="DL89" s="110" t="e">
        <f>DK89/DJ89*100</f>
        <v>#DIV/0!</v>
      </c>
      <c r="DM89" s="110"/>
      <c r="DN89" s="110"/>
      <c r="DO89" s="110" t="e">
        <f>DN89/DM89*100</f>
        <v>#DIV/0!</v>
      </c>
      <c r="DP89" s="110"/>
      <c r="DQ89" s="110"/>
      <c r="DR89" s="110" t="e">
        <f>DQ89/DP89*100</f>
        <v>#DIV/0!</v>
      </c>
      <c r="DS89" s="110"/>
      <c r="DT89" s="110">
        <v>0</v>
      </c>
      <c r="DU89" s="110">
        <v>0</v>
      </c>
      <c r="DV89" s="110"/>
      <c r="DW89" s="110"/>
      <c r="DX89" s="110"/>
      <c r="DY89" s="110"/>
      <c r="DZ89" s="110"/>
      <c r="EA89" s="110"/>
      <c r="EB89" s="110"/>
      <c r="EC89" s="110"/>
      <c r="ED89" s="110">
        <v>0</v>
      </c>
      <c r="EE89" s="110">
        <v>0</v>
      </c>
      <c r="EF89" s="110"/>
      <c r="EG89" s="110"/>
      <c r="EH89" s="110"/>
      <c r="EI89" s="110"/>
      <c r="EJ89" s="110"/>
      <c r="EK89" s="110"/>
      <c r="EL89" s="110"/>
      <c r="EM89" s="110">
        <v>0</v>
      </c>
      <c r="EN89" s="110">
        <v>0</v>
      </c>
      <c r="EO89" s="110"/>
      <c r="EP89" s="110"/>
      <c r="EQ89" s="110">
        <f t="shared" si="740"/>
        <v>0</v>
      </c>
      <c r="ER89" s="110">
        <f t="shared" si="740"/>
        <v>0</v>
      </c>
      <c r="ES89" s="155"/>
      <c r="ET89" s="110"/>
      <c r="EU89" s="110"/>
      <c r="EV89" s="110"/>
      <c r="EW89" s="110"/>
      <c r="EX89" s="110"/>
      <c r="EY89" s="110"/>
      <c r="EZ89" s="110"/>
      <c r="FA89" s="110">
        <f t="shared" si="741"/>
        <v>0</v>
      </c>
      <c r="FB89" s="110">
        <f t="shared" si="741"/>
        <v>0</v>
      </c>
      <c r="FC89" s="110"/>
      <c r="FD89" s="110"/>
      <c r="FE89" s="110"/>
      <c r="FF89" s="110"/>
      <c r="FG89" s="110"/>
      <c r="FH89" s="110"/>
      <c r="FI89" s="110"/>
      <c r="FJ89" s="156"/>
      <c r="FK89" s="110"/>
      <c r="FL89" s="110"/>
      <c r="FM89" s="110"/>
      <c r="FN89" s="110"/>
      <c r="FO89" s="110"/>
      <c r="FP89" s="110"/>
      <c r="FQ89" s="110"/>
      <c r="FR89" s="110"/>
      <c r="FS89" s="110"/>
      <c r="FT89" s="110"/>
      <c r="FU89" s="110">
        <f t="shared" si="742"/>
        <v>0</v>
      </c>
      <c r="FV89" s="110">
        <f t="shared" si="742"/>
        <v>0</v>
      </c>
      <c r="FW89" s="110"/>
      <c r="FX89" s="110"/>
      <c r="FY89" s="110"/>
      <c r="FZ89" s="110"/>
      <c r="GA89" s="110"/>
      <c r="GB89" s="110"/>
      <c r="GC89" s="110"/>
      <c r="GD89" s="110"/>
      <c r="GE89" s="110">
        <f t="shared" si="743"/>
        <v>0</v>
      </c>
      <c r="GF89" s="110">
        <f t="shared" si="743"/>
        <v>0</v>
      </c>
      <c r="GG89" s="110"/>
      <c r="GH89" s="110"/>
      <c r="GI89" s="110"/>
      <c r="GJ89" s="110"/>
      <c r="GK89" s="110"/>
      <c r="GL89" s="110"/>
      <c r="GM89" s="110"/>
      <c r="GN89" s="110"/>
      <c r="GO89" s="110">
        <f t="shared" si="744"/>
        <v>0</v>
      </c>
      <c r="GP89" s="110">
        <f t="shared" si="744"/>
        <v>0</v>
      </c>
      <c r="GQ89" s="110"/>
      <c r="GR89" s="110"/>
      <c r="GS89" s="110"/>
      <c r="GT89" s="110"/>
      <c r="GU89" s="110"/>
      <c r="GV89" s="110"/>
      <c r="GW89" s="110"/>
      <c r="GX89" s="110"/>
      <c r="GY89" s="110">
        <f t="shared" si="745"/>
        <v>0</v>
      </c>
      <c r="GZ89" s="110">
        <f t="shared" si="745"/>
        <v>0</v>
      </c>
      <c r="HA89" s="110"/>
      <c r="HB89" s="110"/>
      <c r="HC89" s="110"/>
      <c r="HD89" s="110"/>
      <c r="HE89" s="110"/>
      <c r="HF89" s="110"/>
      <c r="HG89" s="110"/>
      <c r="HH89" s="110"/>
      <c r="HI89" s="110">
        <f t="shared" si="746"/>
        <v>0</v>
      </c>
      <c r="HJ89" s="110">
        <f t="shared" si="746"/>
        <v>0</v>
      </c>
      <c r="HK89" s="110"/>
      <c r="HL89" s="110"/>
      <c r="HM89" s="110"/>
      <c r="HN89" s="110"/>
      <c r="HO89" s="110"/>
      <c r="HP89" s="110"/>
      <c r="HQ89" s="110"/>
      <c r="HR89" s="110"/>
      <c r="HS89" s="110">
        <f t="shared" si="747"/>
        <v>0</v>
      </c>
      <c r="HT89" s="110">
        <f t="shared" si="747"/>
        <v>0</v>
      </c>
      <c r="HU89" s="110"/>
      <c r="HV89" s="110"/>
      <c r="HW89" s="110"/>
      <c r="HX89" s="110"/>
      <c r="HY89" s="110"/>
      <c r="HZ89" s="110"/>
      <c r="IA89" s="110"/>
      <c r="IB89" s="110"/>
      <c r="IC89" s="110">
        <f t="shared" si="748"/>
        <v>0</v>
      </c>
      <c r="ID89" s="110">
        <f t="shared" si="748"/>
        <v>0</v>
      </c>
      <c r="IE89" s="110"/>
      <c r="IF89" s="110"/>
      <c r="IG89" s="110"/>
      <c r="IH89" s="110"/>
      <c r="II89" s="110"/>
      <c r="IJ89" s="110"/>
      <c r="IK89" s="110"/>
      <c r="IL89" s="110"/>
      <c r="IM89" s="110">
        <f t="shared" si="749"/>
        <v>0</v>
      </c>
      <c r="IN89" s="110">
        <f t="shared" si="749"/>
        <v>0</v>
      </c>
      <c r="IO89" s="110"/>
      <c r="IP89" s="110"/>
      <c r="IQ89" s="110"/>
      <c r="IR89" s="110"/>
      <c r="IS89" s="110"/>
      <c r="IT89" s="110"/>
      <c r="IU89" s="110"/>
      <c r="IV89" s="110"/>
      <c r="IW89" s="110">
        <f t="shared" si="750"/>
        <v>0</v>
      </c>
      <c r="IX89" s="110">
        <f t="shared" si="750"/>
        <v>0</v>
      </c>
      <c r="IY89" s="110"/>
      <c r="IZ89" s="110"/>
      <c r="JA89" s="110"/>
      <c r="JB89" s="110"/>
      <c r="JC89" s="110"/>
      <c r="JD89" s="110"/>
      <c r="JE89" s="110"/>
      <c r="JF89" s="110"/>
      <c r="JG89" s="110">
        <v>0</v>
      </c>
      <c r="JH89" s="110">
        <v>0</v>
      </c>
      <c r="JI89" s="110"/>
      <c r="JJ89" s="110"/>
      <c r="JK89" s="110"/>
      <c r="JL89" s="110"/>
      <c r="JM89" s="110"/>
      <c r="JN89" s="110"/>
      <c r="JO89" s="110"/>
      <c r="JP89" s="110"/>
      <c r="JQ89" s="110"/>
      <c r="JR89" s="110"/>
      <c r="JS89" s="110">
        <v>155.48143999999999</v>
      </c>
      <c r="JT89" s="110">
        <v>155.48143999999999</v>
      </c>
      <c r="JU89" s="110">
        <f t="shared" si="692"/>
        <v>100</v>
      </c>
      <c r="JV89" s="110">
        <v>420.42</v>
      </c>
      <c r="JW89" s="110">
        <v>420.42</v>
      </c>
      <c r="JX89" s="110">
        <f t="shared" si="694"/>
        <v>100</v>
      </c>
      <c r="JY89" s="110"/>
      <c r="JZ89" s="110"/>
      <c r="KA89" s="110" t="e">
        <f t="shared" si="754"/>
        <v>#DIV/0!</v>
      </c>
      <c r="KB89" s="110"/>
      <c r="KC89" s="110"/>
      <c r="KD89" s="110" t="e">
        <f t="shared" si="755"/>
        <v>#DIV/0!</v>
      </c>
      <c r="KE89" s="110"/>
      <c r="KF89" s="110"/>
      <c r="KG89" s="110" t="e">
        <f t="shared" si="756"/>
        <v>#DIV/0!</v>
      </c>
      <c r="KH89" s="110"/>
      <c r="KI89" s="110"/>
      <c r="KJ89" s="110" t="e">
        <f t="shared" si="757"/>
        <v>#DIV/0!</v>
      </c>
      <c r="KK89" s="110"/>
      <c r="KL89" s="110"/>
      <c r="KM89" s="110" t="e">
        <f t="shared" si="758"/>
        <v>#DIV/0!</v>
      </c>
      <c r="KN89" s="110"/>
      <c r="KO89" s="110"/>
      <c r="KP89" s="110"/>
      <c r="KQ89" s="110"/>
      <c r="KR89" s="110"/>
      <c r="KS89" s="110"/>
      <c r="KT89" s="110"/>
      <c r="KU89" s="110"/>
      <c r="KV89" s="110"/>
      <c r="KW89" s="110"/>
      <c r="KX89" s="110"/>
      <c r="KY89" s="110"/>
      <c r="KZ89" s="110"/>
      <c r="LA89" s="110"/>
      <c r="LB89" s="110"/>
      <c r="LC89" s="110"/>
      <c r="LD89" s="110"/>
      <c r="LE89" s="110"/>
      <c r="LF89" s="110"/>
      <c r="LG89" s="110"/>
      <c r="LH89" s="110"/>
      <c r="LI89" s="110"/>
      <c r="LJ89" s="110"/>
      <c r="LK89" s="110"/>
      <c r="LL89" s="110"/>
      <c r="LM89" s="110"/>
      <c r="LN89" s="110"/>
      <c r="LO89" s="110"/>
      <c r="LP89" s="110">
        <v>0</v>
      </c>
      <c r="LQ89" s="110">
        <v>0</v>
      </c>
      <c r="LR89" s="110"/>
      <c r="LS89" s="110"/>
      <c r="LT89" s="110"/>
      <c r="LU89" s="110"/>
      <c r="LV89" s="110"/>
      <c r="LW89" s="110"/>
      <c r="LX89" s="110"/>
      <c r="LY89" s="110"/>
      <c r="LZ89" s="110"/>
      <c r="MA89" s="110"/>
      <c r="MB89" s="110"/>
      <c r="MC89" s="110"/>
      <c r="MD89" s="110"/>
      <c r="ME89" s="4"/>
      <c r="MF89" s="4"/>
      <c r="MG89" s="5"/>
      <c r="MH89" s="37"/>
      <c r="MI89" s="37"/>
      <c r="MJ89" s="38"/>
      <c r="MK89" s="4"/>
      <c r="ML89" s="4"/>
      <c r="MM89" s="5"/>
      <c r="MN89" s="39"/>
      <c r="MO89" s="40"/>
      <c r="MP89" s="41"/>
      <c r="MR89" s="116"/>
    </row>
    <row r="90" spans="1:360" ht="18">
      <c r="A90" s="36" t="s">
        <v>27</v>
      </c>
      <c r="B90" s="110">
        <f t="shared" si="732"/>
        <v>1041.26315</v>
      </c>
      <c r="C90" s="110">
        <f t="shared" si="733"/>
        <v>1041.26315</v>
      </c>
      <c r="D90" s="110">
        <f t="shared" si="660"/>
        <v>100</v>
      </c>
      <c r="E90" s="110">
        <f t="shared" si="634"/>
        <v>0</v>
      </c>
      <c r="F90" s="110"/>
      <c r="G90" s="110"/>
      <c r="H90" s="110"/>
      <c r="I90" s="110"/>
      <c r="J90" s="110">
        <v>0</v>
      </c>
      <c r="K90" s="110">
        <v>0</v>
      </c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>
        <v>0</v>
      </c>
      <c r="AA90" s="110">
        <v>0</v>
      </c>
      <c r="AB90" s="110"/>
      <c r="AC90" s="110"/>
      <c r="AD90" s="110"/>
      <c r="AE90" s="110"/>
      <c r="AF90" s="110"/>
      <c r="AG90" s="110"/>
      <c r="AH90" s="110"/>
      <c r="AI90" s="110"/>
      <c r="AJ90" s="110">
        <v>0</v>
      </c>
      <c r="AK90" s="110">
        <v>0</v>
      </c>
      <c r="AL90" s="110"/>
      <c r="AM90" s="110"/>
      <c r="AN90" s="110"/>
      <c r="AO90" s="110"/>
      <c r="AP90" s="110"/>
      <c r="AQ90" s="110"/>
      <c r="AR90" s="110"/>
      <c r="AS90" s="110"/>
      <c r="AT90" s="110">
        <v>0</v>
      </c>
      <c r="AU90" s="110">
        <v>0</v>
      </c>
      <c r="AV90" s="110"/>
      <c r="AW90" s="110"/>
      <c r="AX90" s="110"/>
      <c r="AY90" s="110"/>
      <c r="AZ90" s="110"/>
      <c r="BA90" s="110"/>
      <c r="BB90" s="110"/>
      <c r="BC90" s="110"/>
      <c r="BD90" s="110">
        <f t="shared" si="751"/>
        <v>0</v>
      </c>
      <c r="BE90" s="110">
        <f t="shared" si="751"/>
        <v>0</v>
      </c>
      <c r="BF90" s="110"/>
      <c r="BG90" s="110"/>
      <c r="BH90" s="110"/>
      <c r="BI90" s="110"/>
      <c r="BJ90" s="110"/>
      <c r="BK90" s="110"/>
      <c r="BL90" s="110"/>
      <c r="BM90" s="110">
        <v>611.04314999999997</v>
      </c>
      <c r="BN90" s="110">
        <f t="shared" si="752"/>
        <v>611.04314999999997</v>
      </c>
      <c r="BO90" s="110">
        <f t="shared" si="752"/>
        <v>611.04314999999997</v>
      </c>
      <c r="BP90" s="110">
        <f t="shared" si="682"/>
        <v>100</v>
      </c>
      <c r="BQ90" s="110">
        <v>598.82228999999995</v>
      </c>
      <c r="BR90" s="110">
        <v>598.82228999999995</v>
      </c>
      <c r="BS90" s="110">
        <f t="shared" si="734"/>
        <v>100</v>
      </c>
      <c r="BT90" s="110">
        <v>12.22086</v>
      </c>
      <c r="BU90" s="110">
        <v>12.22086</v>
      </c>
      <c r="BV90" s="110">
        <f t="shared" si="735"/>
        <v>100</v>
      </c>
      <c r="BW90" s="110">
        <f t="shared" si="736"/>
        <v>0</v>
      </c>
      <c r="BX90" s="110">
        <f t="shared" si="753"/>
        <v>0</v>
      </c>
      <c r="BY90" s="110"/>
      <c r="BZ90" s="110"/>
      <c r="CA90" s="110"/>
      <c r="CB90" s="110"/>
      <c r="CC90" s="110"/>
      <c r="CD90" s="110"/>
      <c r="CE90" s="110"/>
      <c r="CF90" s="110">
        <f t="shared" si="737"/>
        <v>0</v>
      </c>
      <c r="CG90" s="110">
        <f t="shared" si="737"/>
        <v>0</v>
      </c>
      <c r="CH90" s="110"/>
      <c r="CI90" s="110"/>
      <c r="CJ90" s="110"/>
      <c r="CK90" s="110"/>
      <c r="CL90" s="110"/>
      <c r="CM90" s="110"/>
      <c r="CN90" s="110"/>
      <c r="CO90" s="110"/>
      <c r="CP90" s="110">
        <v>0</v>
      </c>
      <c r="CQ90" s="110">
        <v>0</v>
      </c>
      <c r="CR90" s="110"/>
      <c r="CS90" s="110"/>
      <c r="CT90" s="110"/>
      <c r="CU90" s="110"/>
      <c r="CV90" s="110"/>
      <c r="CW90" s="110"/>
      <c r="CX90" s="110"/>
      <c r="CY90" s="110"/>
      <c r="CZ90" s="110">
        <f t="shared" si="738"/>
        <v>0</v>
      </c>
      <c r="DA90" s="110">
        <f t="shared" si="738"/>
        <v>0</v>
      </c>
      <c r="DB90" s="110"/>
      <c r="DC90" s="110"/>
      <c r="DD90" s="110"/>
      <c r="DE90" s="110"/>
      <c r="DF90" s="110"/>
      <c r="DG90" s="110"/>
      <c r="DH90" s="110"/>
      <c r="DI90" s="110"/>
      <c r="DJ90" s="110">
        <f t="shared" si="739"/>
        <v>0</v>
      </c>
      <c r="DK90" s="110">
        <f t="shared" si="739"/>
        <v>0</v>
      </c>
      <c r="DL90" s="110" t="e">
        <f>DK90/DJ90*100</f>
        <v>#DIV/0!</v>
      </c>
      <c r="DM90" s="110"/>
      <c r="DN90" s="110"/>
      <c r="DO90" s="110" t="e">
        <f>DN90/DM90*100</f>
        <v>#DIV/0!</v>
      </c>
      <c r="DP90" s="110"/>
      <c r="DQ90" s="110"/>
      <c r="DR90" s="110" t="e">
        <f>DQ90/DP90*100</f>
        <v>#DIV/0!</v>
      </c>
      <c r="DS90" s="110"/>
      <c r="DT90" s="110">
        <v>0</v>
      </c>
      <c r="DU90" s="110">
        <v>0</v>
      </c>
      <c r="DV90" s="110"/>
      <c r="DW90" s="110"/>
      <c r="DX90" s="110"/>
      <c r="DY90" s="110"/>
      <c r="DZ90" s="110"/>
      <c r="EA90" s="110"/>
      <c r="EB90" s="110"/>
      <c r="EC90" s="110"/>
      <c r="ED90" s="110">
        <v>0</v>
      </c>
      <c r="EE90" s="110">
        <v>0</v>
      </c>
      <c r="EF90" s="110"/>
      <c r="EG90" s="110"/>
      <c r="EH90" s="110"/>
      <c r="EI90" s="110"/>
      <c r="EJ90" s="110"/>
      <c r="EK90" s="110"/>
      <c r="EL90" s="110"/>
      <c r="EM90" s="110">
        <v>0</v>
      </c>
      <c r="EN90" s="110">
        <v>0</v>
      </c>
      <c r="EO90" s="110"/>
      <c r="EP90" s="110"/>
      <c r="EQ90" s="110">
        <f t="shared" si="740"/>
        <v>0</v>
      </c>
      <c r="ER90" s="110">
        <f t="shared" si="740"/>
        <v>0</v>
      </c>
      <c r="ES90" s="155"/>
      <c r="ET90" s="110"/>
      <c r="EU90" s="110"/>
      <c r="EV90" s="110"/>
      <c r="EW90" s="110"/>
      <c r="EX90" s="110"/>
      <c r="EY90" s="110"/>
      <c r="EZ90" s="110"/>
      <c r="FA90" s="110">
        <f t="shared" si="741"/>
        <v>0</v>
      </c>
      <c r="FB90" s="110">
        <f t="shared" si="741"/>
        <v>0</v>
      </c>
      <c r="FC90" s="110"/>
      <c r="FD90" s="110"/>
      <c r="FE90" s="110"/>
      <c r="FF90" s="110"/>
      <c r="FG90" s="110"/>
      <c r="FH90" s="110"/>
      <c r="FI90" s="110"/>
      <c r="FJ90" s="156"/>
      <c r="FK90" s="110"/>
      <c r="FL90" s="110"/>
      <c r="FM90" s="110"/>
      <c r="FN90" s="110"/>
      <c r="FO90" s="110"/>
      <c r="FP90" s="110"/>
      <c r="FQ90" s="110"/>
      <c r="FR90" s="110"/>
      <c r="FS90" s="110"/>
      <c r="FT90" s="110"/>
      <c r="FU90" s="110">
        <f t="shared" si="742"/>
        <v>0</v>
      </c>
      <c r="FV90" s="110">
        <f t="shared" si="742"/>
        <v>0</v>
      </c>
      <c r="FW90" s="110"/>
      <c r="FX90" s="110"/>
      <c r="FY90" s="110"/>
      <c r="FZ90" s="110"/>
      <c r="GA90" s="110"/>
      <c r="GB90" s="110"/>
      <c r="GC90" s="110"/>
      <c r="GD90" s="110"/>
      <c r="GE90" s="110">
        <f t="shared" si="743"/>
        <v>0</v>
      </c>
      <c r="GF90" s="110">
        <f t="shared" si="743"/>
        <v>0</v>
      </c>
      <c r="GG90" s="110"/>
      <c r="GH90" s="110"/>
      <c r="GI90" s="110"/>
      <c r="GJ90" s="110"/>
      <c r="GK90" s="110"/>
      <c r="GL90" s="110"/>
      <c r="GM90" s="110"/>
      <c r="GN90" s="110"/>
      <c r="GO90" s="110">
        <f t="shared" si="744"/>
        <v>0</v>
      </c>
      <c r="GP90" s="110">
        <f t="shared" si="744"/>
        <v>0</v>
      </c>
      <c r="GQ90" s="110"/>
      <c r="GR90" s="110"/>
      <c r="GS90" s="110"/>
      <c r="GT90" s="110"/>
      <c r="GU90" s="110"/>
      <c r="GV90" s="110"/>
      <c r="GW90" s="110"/>
      <c r="GX90" s="110"/>
      <c r="GY90" s="110">
        <f t="shared" si="745"/>
        <v>0</v>
      </c>
      <c r="GZ90" s="110">
        <f t="shared" si="745"/>
        <v>0</v>
      </c>
      <c r="HA90" s="110"/>
      <c r="HB90" s="110"/>
      <c r="HC90" s="110"/>
      <c r="HD90" s="110"/>
      <c r="HE90" s="110"/>
      <c r="HF90" s="110"/>
      <c r="HG90" s="110"/>
      <c r="HH90" s="110"/>
      <c r="HI90" s="110">
        <f t="shared" si="746"/>
        <v>0</v>
      </c>
      <c r="HJ90" s="110">
        <f t="shared" si="746"/>
        <v>0</v>
      </c>
      <c r="HK90" s="110"/>
      <c r="HL90" s="110"/>
      <c r="HM90" s="110"/>
      <c r="HN90" s="110"/>
      <c r="HO90" s="110"/>
      <c r="HP90" s="110"/>
      <c r="HQ90" s="110"/>
      <c r="HR90" s="110"/>
      <c r="HS90" s="110">
        <f t="shared" si="747"/>
        <v>0</v>
      </c>
      <c r="HT90" s="110">
        <f t="shared" si="747"/>
        <v>0</v>
      </c>
      <c r="HU90" s="110"/>
      <c r="HV90" s="110"/>
      <c r="HW90" s="110"/>
      <c r="HX90" s="110"/>
      <c r="HY90" s="110"/>
      <c r="HZ90" s="110"/>
      <c r="IA90" s="110"/>
      <c r="IB90" s="110"/>
      <c r="IC90" s="110">
        <f t="shared" si="748"/>
        <v>0</v>
      </c>
      <c r="ID90" s="110">
        <f t="shared" si="748"/>
        <v>0</v>
      </c>
      <c r="IE90" s="110"/>
      <c r="IF90" s="110"/>
      <c r="IG90" s="110"/>
      <c r="IH90" s="110"/>
      <c r="II90" s="110"/>
      <c r="IJ90" s="110"/>
      <c r="IK90" s="110"/>
      <c r="IL90" s="110"/>
      <c r="IM90" s="110">
        <f t="shared" si="749"/>
        <v>0</v>
      </c>
      <c r="IN90" s="110">
        <f t="shared" si="749"/>
        <v>0</v>
      </c>
      <c r="IO90" s="110"/>
      <c r="IP90" s="110"/>
      <c r="IQ90" s="110"/>
      <c r="IR90" s="110"/>
      <c r="IS90" s="110"/>
      <c r="IT90" s="110"/>
      <c r="IU90" s="110"/>
      <c r="IV90" s="110"/>
      <c r="IW90" s="110">
        <f t="shared" si="750"/>
        <v>0</v>
      </c>
      <c r="IX90" s="110">
        <f t="shared" si="750"/>
        <v>0</v>
      </c>
      <c r="IY90" s="110"/>
      <c r="IZ90" s="110"/>
      <c r="JA90" s="110"/>
      <c r="JB90" s="110"/>
      <c r="JC90" s="110"/>
      <c r="JD90" s="110"/>
      <c r="JE90" s="110"/>
      <c r="JF90" s="110"/>
      <c r="JG90" s="110">
        <v>0</v>
      </c>
      <c r="JH90" s="110">
        <v>0</v>
      </c>
      <c r="JI90" s="110"/>
      <c r="JJ90" s="110"/>
      <c r="JK90" s="110"/>
      <c r="JL90" s="110"/>
      <c r="JM90" s="110"/>
      <c r="JN90" s="110"/>
      <c r="JO90" s="110"/>
      <c r="JP90" s="110"/>
      <c r="JQ90" s="110"/>
      <c r="JR90" s="110"/>
      <c r="JS90" s="110"/>
      <c r="JT90" s="110"/>
      <c r="JU90" s="110"/>
      <c r="JV90" s="110">
        <v>430.22</v>
      </c>
      <c r="JW90" s="110">
        <v>430.22</v>
      </c>
      <c r="JX90" s="110">
        <f t="shared" si="694"/>
        <v>100</v>
      </c>
      <c r="JY90" s="110"/>
      <c r="JZ90" s="110"/>
      <c r="KA90" s="110" t="e">
        <f t="shared" si="754"/>
        <v>#DIV/0!</v>
      </c>
      <c r="KB90" s="110"/>
      <c r="KC90" s="110"/>
      <c r="KD90" s="110" t="e">
        <f t="shared" si="755"/>
        <v>#DIV/0!</v>
      </c>
      <c r="KE90" s="110"/>
      <c r="KF90" s="110"/>
      <c r="KG90" s="110" t="e">
        <f t="shared" si="756"/>
        <v>#DIV/0!</v>
      </c>
      <c r="KH90" s="110"/>
      <c r="KI90" s="110"/>
      <c r="KJ90" s="110" t="e">
        <f t="shared" si="757"/>
        <v>#DIV/0!</v>
      </c>
      <c r="KK90" s="110"/>
      <c r="KL90" s="110"/>
      <c r="KM90" s="110" t="e">
        <f t="shared" si="758"/>
        <v>#DIV/0!</v>
      </c>
      <c r="KN90" s="110"/>
      <c r="KO90" s="110"/>
      <c r="KP90" s="110"/>
      <c r="KQ90" s="110"/>
      <c r="KR90" s="110"/>
      <c r="KS90" s="110"/>
      <c r="KT90" s="110"/>
      <c r="KU90" s="110"/>
      <c r="KV90" s="110"/>
      <c r="KW90" s="110"/>
      <c r="KX90" s="110"/>
      <c r="KY90" s="110"/>
      <c r="KZ90" s="110"/>
      <c r="LA90" s="110"/>
      <c r="LB90" s="110"/>
      <c r="LC90" s="110"/>
      <c r="LD90" s="110"/>
      <c r="LE90" s="110"/>
      <c r="LF90" s="110"/>
      <c r="LG90" s="110"/>
      <c r="LH90" s="110"/>
      <c r="LI90" s="110"/>
      <c r="LJ90" s="110"/>
      <c r="LK90" s="110"/>
      <c r="LL90" s="110"/>
      <c r="LM90" s="110"/>
      <c r="LN90" s="110"/>
      <c r="LO90" s="110"/>
      <c r="LP90" s="110">
        <v>0</v>
      </c>
      <c r="LQ90" s="110">
        <v>0</v>
      </c>
      <c r="LR90" s="110"/>
      <c r="LS90" s="110"/>
      <c r="LT90" s="110"/>
      <c r="LU90" s="110"/>
      <c r="LV90" s="110"/>
      <c r="LW90" s="110"/>
      <c r="LX90" s="110"/>
      <c r="LY90" s="110"/>
      <c r="LZ90" s="110"/>
      <c r="MA90" s="110"/>
      <c r="MB90" s="110"/>
      <c r="MC90" s="110"/>
      <c r="MD90" s="110"/>
      <c r="ME90" s="4"/>
      <c r="MF90" s="4"/>
      <c r="MG90" s="5"/>
      <c r="MH90" s="37"/>
      <c r="MI90" s="37"/>
      <c r="MJ90" s="38"/>
      <c r="MK90" s="4"/>
      <c r="ML90" s="4"/>
      <c r="MM90" s="5"/>
      <c r="MN90" s="39"/>
      <c r="MO90" s="40"/>
      <c r="MP90" s="41"/>
      <c r="MR90" s="116"/>
    </row>
    <row r="91" spans="1:360" ht="18">
      <c r="A91" s="36" t="s">
        <v>28</v>
      </c>
      <c r="B91" s="110">
        <f t="shared" si="732"/>
        <v>2033.8802700000001</v>
      </c>
      <c r="C91" s="110">
        <f t="shared" si="733"/>
        <v>2033.8802699999999</v>
      </c>
      <c r="D91" s="110">
        <f t="shared" si="660"/>
        <v>99.999999999999986</v>
      </c>
      <c r="E91" s="110">
        <f t="shared" si="634"/>
        <v>-2.2737367544323206E-13</v>
      </c>
      <c r="F91" s="110"/>
      <c r="G91" s="110"/>
      <c r="H91" s="110"/>
      <c r="I91" s="110"/>
      <c r="J91" s="110">
        <v>0</v>
      </c>
      <c r="K91" s="110">
        <v>0</v>
      </c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>
        <v>0</v>
      </c>
      <c r="AA91" s="110">
        <v>0</v>
      </c>
      <c r="AB91" s="110"/>
      <c r="AC91" s="110"/>
      <c r="AD91" s="110"/>
      <c r="AE91" s="110"/>
      <c r="AF91" s="110"/>
      <c r="AG91" s="110"/>
      <c r="AH91" s="110"/>
      <c r="AI91" s="110"/>
      <c r="AJ91" s="110">
        <v>0</v>
      </c>
      <c r="AK91" s="110">
        <v>0</v>
      </c>
      <c r="AL91" s="110"/>
      <c r="AM91" s="110"/>
      <c r="AN91" s="110"/>
      <c r="AO91" s="110"/>
      <c r="AP91" s="110"/>
      <c r="AQ91" s="110"/>
      <c r="AR91" s="110"/>
      <c r="AS91" s="110"/>
      <c r="AT91" s="110">
        <v>0</v>
      </c>
      <c r="AU91" s="110">
        <v>0</v>
      </c>
      <c r="AV91" s="110"/>
      <c r="AW91" s="110"/>
      <c r="AX91" s="110"/>
      <c r="AY91" s="110"/>
      <c r="AZ91" s="110"/>
      <c r="BA91" s="110"/>
      <c r="BB91" s="110"/>
      <c r="BC91" s="110"/>
      <c r="BD91" s="110">
        <f t="shared" si="751"/>
        <v>0</v>
      </c>
      <c r="BE91" s="110">
        <f t="shared" si="751"/>
        <v>0</v>
      </c>
      <c r="BF91" s="110"/>
      <c r="BG91" s="110"/>
      <c r="BH91" s="110"/>
      <c r="BI91" s="110"/>
      <c r="BJ91" s="110"/>
      <c r="BK91" s="110"/>
      <c r="BL91" s="110"/>
      <c r="BM91" s="110">
        <v>940.06639000000007</v>
      </c>
      <c r="BN91" s="110">
        <f t="shared" si="752"/>
        <v>940.06638999999996</v>
      </c>
      <c r="BO91" s="110">
        <f t="shared" si="752"/>
        <v>940.06638999999996</v>
      </c>
      <c r="BP91" s="110">
        <f t="shared" si="682"/>
        <v>100</v>
      </c>
      <c r="BQ91" s="110">
        <v>921.26505999999995</v>
      </c>
      <c r="BR91" s="110">
        <v>921.26505999999995</v>
      </c>
      <c r="BS91" s="110">
        <f t="shared" si="734"/>
        <v>100</v>
      </c>
      <c r="BT91" s="110">
        <v>18.80133</v>
      </c>
      <c r="BU91" s="110">
        <v>18.80133</v>
      </c>
      <c r="BV91" s="110">
        <f t="shared" si="735"/>
        <v>100</v>
      </c>
      <c r="BW91" s="110">
        <f t="shared" si="736"/>
        <v>763.55388000000005</v>
      </c>
      <c r="BX91" s="110">
        <f t="shared" si="753"/>
        <v>763.55388000000005</v>
      </c>
      <c r="BY91" s="110">
        <f>BX91/BW91*100</f>
        <v>100</v>
      </c>
      <c r="BZ91" s="110">
        <v>763.55388000000005</v>
      </c>
      <c r="CA91" s="110">
        <v>763.55388000000005</v>
      </c>
      <c r="CB91" s="110">
        <f>CA91/BZ91*100</f>
        <v>100</v>
      </c>
      <c r="CC91" s="110"/>
      <c r="CD91" s="110"/>
      <c r="CE91" s="110"/>
      <c r="CF91" s="110">
        <f t="shared" si="737"/>
        <v>0</v>
      </c>
      <c r="CG91" s="110">
        <f t="shared" si="737"/>
        <v>0</v>
      </c>
      <c r="CH91" s="110"/>
      <c r="CI91" s="110"/>
      <c r="CJ91" s="110"/>
      <c r="CK91" s="110"/>
      <c r="CL91" s="110"/>
      <c r="CM91" s="110"/>
      <c r="CN91" s="110"/>
      <c r="CO91" s="110"/>
      <c r="CP91" s="110">
        <v>0</v>
      </c>
      <c r="CQ91" s="110">
        <v>0</v>
      </c>
      <c r="CR91" s="110"/>
      <c r="CS91" s="110"/>
      <c r="CT91" s="110"/>
      <c r="CU91" s="110"/>
      <c r="CV91" s="110"/>
      <c r="CW91" s="110"/>
      <c r="CX91" s="110"/>
      <c r="CY91" s="110"/>
      <c r="CZ91" s="110">
        <f t="shared" si="738"/>
        <v>0</v>
      </c>
      <c r="DA91" s="110">
        <f t="shared" si="738"/>
        <v>0</v>
      </c>
      <c r="DB91" s="110"/>
      <c r="DC91" s="110"/>
      <c r="DD91" s="110"/>
      <c r="DE91" s="110"/>
      <c r="DF91" s="110"/>
      <c r="DG91" s="110"/>
      <c r="DH91" s="110"/>
      <c r="DI91" s="110"/>
      <c r="DJ91" s="110">
        <f t="shared" si="739"/>
        <v>0</v>
      </c>
      <c r="DK91" s="110">
        <f t="shared" si="739"/>
        <v>0</v>
      </c>
      <c r="DL91" s="110"/>
      <c r="DM91" s="110"/>
      <c r="DN91" s="110"/>
      <c r="DO91" s="110"/>
      <c r="DP91" s="110"/>
      <c r="DQ91" s="110"/>
      <c r="DR91" s="110"/>
      <c r="DS91" s="110"/>
      <c r="DT91" s="110">
        <v>0</v>
      </c>
      <c r="DU91" s="110">
        <v>0</v>
      </c>
      <c r="DV91" s="110"/>
      <c r="DW91" s="110"/>
      <c r="DX91" s="110"/>
      <c r="DY91" s="110"/>
      <c r="DZ91" s="110"/>
      <c r="EA91" s="110"/>
      <c r="EB91" s="110"/>
      <c r="EC91" s="110"/>
      <c r="ED91" s="110">
        <v>0</v>
      </c>
      <c r="EE91" s="110">
        <v>0</v>
      </c>
      <c r="EF91" s="110"/>
      <c r="EG91" s="110"/>
      <c r="EH91" s="110"/>
      <c r="EI91" s="110"/>
      <c r="EJ91" s="110"/>
      <c r="EK91" s="110"/>
      <c r="EL91" s="110"/>
      <c r="EM91" s="110">
        <v>0</v>
      </c>
      <c r="EN91" s="110">
        <v>0</v>
      </c>
      <c r="EO91" s="110"/>
      <c r="EP91" s="110"/>
      <c r="EQ91" s="110">
        <f t="shared" si="740"/>
        <v>0</v>
      </c>
      <c r="ER91" s="110">
        <f t="shared" si="740"/>
        <v>0</v>
      </c>
      <c r="ES91" s="155"/>
      <c r="ET91" s="110"/>
      <c r="EU91" s="110"/>
      <c r="EV91" s="110" t="e">
        <f>EU91/ET91*100</f>
        <v>#DIV/0!</v>
      </c>
      <c r="EW91" s="110"/>
      <c r="EX91" s="110"/>
      <c r="EY91" s="110"/>
      <c r="EZ91" s="110"/>
      <c r="FA91" s="110">
        <f t="shared" si="741"/>
        <v>0</v>
      </c>
      <c r="FB91" s="110">
        <f t="shared" si="741"/>
        <v>0</v>
      </c>
      <c r="FC91" s="110"/>
      <c r="FD91" s="110"/>
      <c r="FE91" s="110"/>
      <c r="FF91" s="110"/>
      <c r="FG91" s="110"/>
      <c r="FH91" s="110"/>
      <c r="FI91" s="110"/>
      <c r="FJ91" s="156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>
        <f t="shared" si="742"/>
        <v>0</v>
      </c>
      <c r="FV91" s="110">
        <f t="shared" si="742"/>
        <v>0</v>
      </c>
      <c r="FW91" s="110"/>
      <c r="FX91" s="110"/>
      <c r="FY91" s="110"/>
      <c r="FZ91" s="110"/>
      <c r="GA91" s="110"/>
      <c r="GB91" s="110"/>
      <c r="GC91" s="110"/>
      <c r="GD91" s="110"/>
      <c r="GE91" s="110">
        <f t="shared" si="743"/>
        <v>0</v>
      </c>
      <c r="GF91" s="110">
        <f t="shared" si="743"/>
        <v>0</v>
      </c>
      <c r="GG91" s="110"/>
      <c r="GH91" s="110"/>
      <c r="GI91" s="110"/>
      <c r="GJ91" s="110"/>
      <c r="GK91" s="110"/>
      <c r="GL91" s="110"/>
      <c r="GM91" s="110"/>
      <c r="GN91" s="110"/>
      <c r="GO91" s="110">
        <f t="shared" si="744"/>
        <v>0</v>
      </c>
      <c r="GP91" s="110">
        <f t="shared" si="744"/>
        <v>0</v>
      </c>
      <c r="GQ91" s="110"/>
      <c r="GR91" s="110"/>
      <c r="GS91" s="110"/>
      <c r="GT91" s="110"/>
      <c r="GU91" s="110"/>
      <c r="GV91" s="110"/>
      <c r="GW91" s="110"/>
      <c r="GX91" s="110"/>
      <c r="GY91" s="110">
        <f t="shared" si="745"/>
        <v>0</v>
      </c>
      <c r="GZ91" s="110">
        <f t="shared" si="745"/>
        <v>0</v>
      </c>
      <c r="HA91" s="110"/>
      <c r="HB91" s="110"/>
      <c r="HC91" s="110"/>
      <c r="HD91" s="110"/>
      <c r="HE91" s="110"/>
      <c r="HF91" s="110"/>
      <c r="HG91" s="110"/>
      <c r="HH91" s="110"/>
      <c r="HI91" s="110">
        <f t="shared" si="746"/>
        <v>0</v>
      </c>
      <c r="HJ91" s="110">
        <f t="shared" si="746"/>
        <v>0</v>
      </c>
      <c r="HK91" s="110"/>
      <c r="HL91" s="110"/>
      <c r="HM91" s="110"/>
      <c r="HN91" s="110"/>
      <c r="HO91" s="110"/>
      <c r="HP91" s="110"/>
      <c r="HQ91" s="110"/>
      <c r="HR91" s="110"/>
      <c r="HS91" s="110">
        <f t="shared" si="747"/>
        <v>0</v>
      </c>
      <c r="HT91" s="110">
        <f t="shared" si="747"/>
        <v>0</v>
      </c>
      <c r="HU91" s="110"/>
      <c r="HV91" s="110"/>
      <c r="HW91" s="110"/>
      <c r="HX91" s="110"/>
      <c r="HY91" s="110"/>
      <c r="HZ91" s="110"/>
      <c r="IA91" s="110"/>
      <c r="IB91" s="110"/>
      <c r="IC91" s="110">
        <f t="shared" si="748"/>
        <v>0</v>
      </c>
      <c r="ID91" s="110">
        <f t="shared" si="748"/>
        <v>0</v>
      </c>
      <c r="IE91" s="110"/>
      <c r="IF91" s="110"/>
      <c r="IG91" s="110"/>
      <c r="IH91" s="110"/>
      <c r="II91" s="110"/>
      <c r="IJ91" s="110"/>
      <c r="IK91" s="110"/>
      <c r="IL91" s="110"/>
      <c r="IM91" s="110">
        <f t="shared" si="749"/>
        <v>0</v>
      </c>
      <c r="IN91" s="110">
        <f t="shared" si="749"/>
        <v>0</v>
      </c>
      <c r="IO91" s="110"/>
      <c r="IP91" s="110"/>
      <c r="IQ91" s="110"/>
      <c r="IR91" s="110"/>
      <c r="IS91" s="110"/>
      <c r="IT91" s="110"/>
      <c r="IU91" s="110"/>
      <c r="IV91" s="110"/>
      <c r="IW91" s="110">
        <f t="shared" si="750"/>
        <v>0</v>
      </c>
      <c r="IX91" s="110">
        <f t="shared" si="750"/>
        <v>0</v>
      </c>
      <c r="IY91" s="110"/>
      <c r="IZ91" s="110"/>
      <c r="JA91" s="110"/>
      <c r="JB91" s="110"/>
      <c r="JC91" s="110"/>
      <c r="JD91" s="110"/>
      <c r="JE91" s="110"/>
      <c r="JF91" s="110"/>
      <c r="JG91" s="110">
        <v>0</v>
      </c>
      <c r="JH91" s="110">
        <v>0</v>
      </c>
      <c r="JI91" s="110"/>
      <c r="JJ91" s="110"/>
      <c r="JK91" s="110"/>
      <c r="JL91" s="110"/>
      <c r="JM91" s="110"/>
      <c r="JN91" s="110"/>
      <c r="JO91" s="110"/>
      <c r="JP91" s="110"/>
      <c r="JQ91" s="110"/>
      <c r="JR91" s="110"/>
      <c r="JS91" s="110"/>
      <c r="JT91" s="110"/>
      <c r="JU91" s="110"/>
      <c r="JV91" s="110">
        <v>330.26</v>
      </c>
      <c r="JW91" s="110">
        <v>330.26</v>
      </c>
      <c r="JX91" s="110">
        <f t="shared" si="694"/>
        <v>100</v>
      </c>
      <c r="JY91" s="110"/>
      <c r="JZ91" s="110"/>
      <c r="KA91" s="110" t="e">
        <f t="shared" si="754"/>
        <v>#DIV/0!</v>
      </c>
      <c r="KB91" s="110"/>
      <c r="KC91" s="110"/>
      <c r="KD91" s="110" t="e">
        <f t="shared" si="755"/>
        <v>#DIV/0!</v>
      </c>
      <c r="KE91" s="110"/>
      <c r="KF91" s="110"/>
      <c r="KG91" s="110" t="e">
        <f t="shared" si="756"/>
        <v>#DIV/0!</v>
      </c>
      <c r="KH91" s="110"/>
      <c r="KI91" s="110"/>
      <c r="KJ91" s="110" t="e">
        <f t="shared" si="757"/>
        <v>#DIV/0!</v>
      </c>
      <c r="KK91" s="110"/>
      <c r="KL91" s="110"/>
      <c r="KM91" s="110" t="e">
        <f t="shared" si="758"/>
        <v>#DIV/0!</v>
      </c>
      <c r="KN91" s="110"/>
      <c r="KO91" s="110"/>
      <c r="KP91" s="110"/>
      <c r="KQ91" s="110"/>
      <c r="KR91" s="110"/>
      <c r="KS91" s="110"/>
      <c r="KT91" s="110"/>
      <c r="KU91" s="110"/>
      <c r="KV91" s="110"/>
      <c r="KW91" s="110"/>
      <c r="KX91" s="110"/>
      <c r="KY91" s="110"/>
      <c r="KZ91" s="110"/>
      <c r="LA91" s="110"/>
      <c r="LB91" s="110"/>
      <c r="LC91" s="110"/>
      <c r="LD91" s="110"/>
      <c r="LE91" s="110"/>
      <c r="LF91" s="110"/>
      <c r="LG91" s="110"/>
      <c r="LH91" s="110"/>
      <c r="LI91" s="110"/>
      <c r="LJ91" s="110"/>
      <c r="LK91" s="110"/>
      <c r="LL91" s="110"/>
      <c r="LM91" s="110"/>
      <c r="LN91" s="110"/>
      <c r="LO91" s="110"/>
      <c r="LP91" s="110">
        <v>0</v>
      </c>
      <c r="LQ91" s="110">
        <v>0</v>
      </c>
      <c r="LR91" s="110"/>
      <c r="LS91" s="110"/>
      <c r="LT91" s="110"/>
      <c r="LU91" s="110"/>
      <c r="LV91" s="110"/>
      <c r="LW91" s="110"/>
      <c r="LX91" s="110"/>
      <c r="LY91" s="110"/>
      <c r="LZ91" s="110"/>
      <c r="MA91" s="110"/>
      <c r="MB91" s="110"/>
      <c r="MC91" s="110"/>
      <c r="MD91" s="110"/>
      <c r="ME91" s="4"/>
      <c r="MF91" s="4"/>
      <c r="MG91" s="5"/>
      <c r="MH91" s="37"/>
      <c r="MI91" s="37"/>
      <c r="MJ91" s="38"/>
      <c r="MK91" s="4"/>
      <c r="ML91" s="4"/>
      <c r="MM91" s="5"/>
      <c r="MN91" s="39"/>
      <c r="MO91" s="40"/>
      <c r="MP91" s="41"/>
      <c r="MR91" s="116"/>
    </row>
    <row r="92" spans="1:360" ht="18">
      <c r="A92" s="36" t="s">
        <v>29</v>
      </c>
      <c r="B92" s="110">
        <f t="shared" si="732"/>
        <v>1481.2685799999999</v>
      </c>
      <c r="C92" s="110">
        <f t="shared" si="733"/>
        <v>1481.2685799999999</v>
      </c>
      <c r="D92" s="110">
        <f t="shared" si="660"/>
        <v>100</v>
      </c>
      <c r="E92" s="110">
        <f t="shared" si="634"/>
        <v>5.6843418860808015E-14</v>
      </c>
      <c r="F92" s="110"/>
      <c r="G92" s="110"/>
      <c r="H92" s="110"/>
      <c r="I92" s="110"/>
      <c r="J92" s="110">
        <v>0</v>
      </c>
      <c r="K92" s="110">
        <v>0</v>
      </c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>
        <v>0</v>
      </c>
      <c r="AA92" s="110">
        <v>0</v>
      </c>
      <c r="AB92" s="110"/>
      <c r="AC92" s="110"/>
      <c r="AD92" s="110"/>
      <c r="AE92" s="110"/>
      <c r="AF92" s="110"/>
      <c r="AG92" s="110"/>
      <c r="AH92" s="110"/>
      <c r="AI92" s="110"/>
      <c r="AJ92" s="110">
        <v>0</v>
      </c>
      <c r="AK92" s="110">
        <v>0</v>
      </c>
      <c r="AL92" s="110"/>
      <c r="AM92" s="110"/>
      <c r="AN92" s="110"/>
      <c r="AO92" s="110"/>
      <c r="AP92" s="110"/>
      <c r="AQ92" s="110"/>
      <c r="AR92" s="110"/>
      <c r="AS92" s="110"/>
      <c r="AT92" s="110">
        <v>0</v>
      </c>
      <c r="AU92" s="110">
        <v>0</v>
      </c>
      <c r="AV92" s="110"/>
      <c r="AW92" s="110"/>
      <c r="AX92" s="110"/>
      <c r="AY92" s="110"/>
      <c r="AZ92" s="110"/>
      <c r="BA92" s="110"/>
      <c r="BB92" s="110"/>
      <c r="BC92" s="110"/>
      <c r="BD92" s="110">
        <f t="shared" si="751"/>
        <v>0</v>
      </c>
      <c r="BE92" s="110">
        <f t="shared" si="751"/>
        <v>0</v>
      </c>
      <c r="BF92" s="110"/>
      <c r="BG92" s="110"/>
      <c r="BH92" s="110"/>
      <c r="BI92" s="110"/>
      <c r="BJ92" s="110"/>
      <c r="BK92" s="110"/>
      <c r="BL92" s="110"/>
      <c r="BM92" s="110">
        <v>658.04647</v>
      </c>
      <c r="BN92" s="110">
        <f t="shared" si="752"/>
        <v>658.04647</v>
      </c>
      <c r="BO92" s="110">
        <f t="shared" si="752"/>
        <v>658.04647</v>
      </c>
      <c r="BP92" s="110">
        <f t="shared" si="682"/>
        <v>100</v>
      </c>
      <c r="BQ92" s="110">
        <v>644.88553999999999</v>
      </c>
      <c r="BR92" s="110">
        <v>644.88553999999999</v>
      </c>
      <c r="BS92" s="110">
        <f t="shared" si="734"/>
        <v>100</v>
      </c>
      <c r="BT92" s="110">
        <v>13.16093</v>
      </c>
      <c r="BU92" s="110">
        <v>13.16093</v>
      </c>
      <c r="BV92" s="110">
        <f t="shared" si="735"/>
        <v>100</v>
      </c>
      <c r="BW92" s="110">
        <f t="shared" si="736"/>
        <v>472.38211000000001</v>
      </c>
      <c r="BX92" s="110">
        <f t="shared" si="753"/>
        <v>472.38211000000001</v>
      </c>
      <c r="BY92" s="110"/>
      <c r="BZ92" s="110">
        <v>472.38211000000001</v>
      </c>
      <c r="CA92" s="110">
        <v>472.38211000000001</v>
      </c>
      <c r="CB92" s="110">
        <f>CA92/BZ92*100</f>
        <v>100</v>
      </c>
      <c r="CC92" s="110"/>
      <c r="CD92" s="110"/>
      <c r="CE92" s="110"/>
      <c r="CF92" s="110">
        <f t="shared" si="737"/>
        <v>0</v>
      </c>
      <c r="CG92" s="110">
        <f t="shared" si="737"/>
        <v>0</v>
      </c>
      <c r="CH92" s="110"/>
      <c r="CI92" s="110"/>
      <c r="CJ92" s="110"/>
      <c r="CK92" s="110"/>
      <c r="CL92" s="110"/>
      <c r="CM92" s="110"/>
      <c r="CN92" s="110"/>
      <c r="CO92" s="110"/>
      <c r="CP92" s="110">
        <v>0</v>
      </c>
      <c r="CQ92" s="110">
        <v>0</v>
      </c>
      <c r="CR92" s="110"/>
      <c r="CS92" s="110"/>
      <c r="CT92" s="110"/>
      <c r="CU92" s="110"/>
      <c r="CV92" s="110"/>
      <c r="CW92" s="110"/>
      <c r="CX92" s="110"/>
      <c r="CY92" s="110"/>
      <c r="CZ92" s="110">
        <f t="shared" si="738"/>
        <v>0</v>
      </c>
      <c r="DA92" s="110">
        <f t="shared" si="738"/>
        <v>0</v>
      </c>
      <c r="DB92" s="110"/>
      <c r="DC92" s="110"/>
      <c r="DD92" s="110"/>
      <c r="DE92" s="110"/>
      <c r="DF92" s="110"/>
      <c r="DG92" s="110"/>
      <c r="DH92" s="110"/>
      <c r="DI92" s="110"/>
      <c r="DJ92" s="110">
        <f t="shared" si="739"/>
        <v>0</v>
      </c>
      <c r="DK92" s="110">
        <f t="shared" si="739"/>
        <v>0</v>
      </c>
      <c r="DL92" s="110"/>
      <c r="DM92" s="110"/>
      <c r="DN92" s="110"/>
      <c r="DO92" s="110"/>
      <c r="DP92" s="110"/>
      <c r="DQ92" s="110"/>
      <c r="DR92" s="110"/>
      <c r="DS92" s="110"/>
      <c r="DT92" s="110">
        <v>0</v>
      </c>
      <c r="DU92" s="110">
        <v>0</v>
      </c>
      <c r="DV92" s="110"/>
      <c r="DW92" s="110"/>
      <c r="DX92" s="110"/>
      <c r="DY92" s="110"/>
      <c r="DZ92" s="110"/>
      <c r="EA92" s="110"/>
      <c r="EB92" s="110"/>
      <c r="EC92" s="110"/>
      <c r="ED92" s="110">
        <v>0</v>
      </c>
      <c r="EE92" s="110">
        <v>0</v>
      </c>
      <c r="EF92" s="110"/>
      <c r="EG92" s="110"/>
      <c r="EH92" s="110"/>
      <c r="EI92" s="110"/>
      <c r="EJ92" s="110"/>
      <c r="EK92" s="110"/>
      <c r="EL92" s="110"/>
      <c r="EM92" s="110">
        <v>0</v>
      </c>
      <c r="EN92" s="110">
        <v>0</v>
      </c>
      <c r="EO92" s="110"/>
      <c r="EP92" s="110"/>
      <c r="EQ92" s="110">
        <f t="shared" si="740"/>
        <v>0</v>
      </c>
      <c r="ER92" s="110">
        <f t="shared" si="740"/>
        <v>0</v>
      </c>
      <c r="ES92" s="155"/>
      <c r="ET92" s="110"/>
      <c r="EU92" s="110"/>
      <c r="EV92" s="110"/>
      <c r="EW92" s="110"/>
      <c r="EX92" s="110"/>
      <c r="EY92" s="110"/>
      <c r="EZ92" s="110"/>
      <c r="FA92" s="110">
        <f t="shared" si="741"/>
        <v>0</v>
      </c>
      <c r="FB92" s="110">
        <f t="shared" si="741"/>
        <v>0</v>
      </c>
      <c r="FC92" s="110"/>
      <c r="FD92" s="110"/>
      <c r="FE92" s="110"/>
      <c r="FF92" s="110"/>
      <c r="FG92" s="110"/>
      <c r="FH92" s="110"/>
      <c r="FI92" s="110"/>
      <c r="FJ92" s="156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>
        <f t="shared" si="742"/>
        <v>0</v>
      </c>
      <c r="FV92" s="110">
        <f t="shared" si="742"/>
        <v>0</v>
      </c>
      <c r="FW92" s="110"/>
      <c r="FX92" s="110"/>
      <c r="FY92" s="110"/>
      <c r="FZ92" s="110"/>
      <c r="GA92" s="110"/>
      <c r="GB92" s="110"/>
      <c r="GC92" s="110"/>
      <c r="GD92" s="110"/>
      <c r="GE92" s="110">
        <f t="shared" si="743"/>
        <v>0</v>
      </c>
      <c r="GF92" s="110">
        <f t="shared" si="743"/>
        <v>0</v>
      </c>
      <c r="GG92" s="110"/>
      <c r="GH92" s="110"/>
      <c r="GI92" s="110"/>
      <c r="GJ92" s="110"/>
      <c r="GK92" s="110"/>
      <c r="GL92" s="110"/>
      <c r="GM92" s="110"/>
      <c r="GN92" s="110"/>
      <c r="GO92" s="110">
        <f t="shared" si="744"/>
        <v>0</v>
      </c>
      <c r="GP92" s="110">
        <f t="shared" si="744"/>
        <v>0</v>
      </c>
      <c r="GQ92" s="110"/>
      <c r="GR92" s="110"/>
      <c r="GS92" s="110"/>
      <c r="GT92" s="110"/>
      <c r="GU92" s="110"/>
      <c r="GV92" s="110"/>
      <c r="GW92" s="110"/>
      <c r="GX92" s="110"/>
      <c r="GY92" s="110">
        <f t="shared" si="745"/>
        <v>0</v>
      </c>
      <c r="GZ92" s="110">
        <f t="shared" si="745"/>
        <v>0</v>
      </c>
      <c r="HA92" s="110"/>
      <c r="HB92" s="110"/>
      <c r="HC92" s="110"/>
      <c r="HD92" s="110"/>
      <c r="HE92" s="110"/>
      <c r="HF92" s="110"/>
      <c r="HG92" s="110"/>
      <c r="HH92" s="110"/>
      <c r="HI92" s="110">
        <f t="shared" si="746"/>
        <v>0</v>
      </c>
      <c r="HJ92" s="110">
        <f t="shared" si="746"/>
        <v>0</v>
      </c>
      <c r="HK92" s="110"/>
      <c r="HL92" s="110"/>
      <c r="HM92" s="110"/>
      <c r="HN92" s="110"/>
      <c r="HO92" s="110"/>
      <c r="HP92" s="110"/>
      <c r="HQ92" s="110"/>
      <c r="HR92" s="110"/>
      <c r="HS92" s="110">
        <f t="shared" si="747"/>
        <v>0</v>
      </c>
      <c r="HT92" s="110">
        <f t="shared" si="747"/>
        <v>0</v>
      </c>
      <c r="HU92" s="110"/>
      <c r="HV92" s="110"/>
      <c r="HW92" s="110"/>
      <c r="HX92" s="110"/>
      <c r="HY92" s="110"/>
      <c r="HZ92" s="110"/>
      <c r="IA92" s="110"/>
      <c r="IB92" s="110"/>
      <c r="IC92" s="110">
        <f t="shared" si="748"/>
        <v>0</v>
      </c>
      <c r="ID92" s="110">
        <f t="shared" si="748"/>
        <v>0</v>
      </c>
      <c r="IE92" s="110"/>
      <c r="IF92" s="110"/>
      <c r="IG92" s="110"/>
      <c r="IH92" s="110"/>
      <c r="II92" s="110"/>
      <c r="IJ92" s="110"/>
      <c r="IK92" s="110"/>
      <c r="IL92" s="110"/>
      <c r="IM92" s="110">
        <f t="shared" si="749"/>
        <v>0</v>
      </c>
      <c r="IN92" s="110">
        <f t="shared" si="749"/>
        <v>0</v>
      </c>
      <c r="IO92" s="110"/>
      <c r="IP92" s="110"/>
      <c r="IQ92" s="110"/>
      <c r="IR92" s="110"/>
      <c r="IS92" s="110"/>
      <c r="IT92" s="110"/>
      <c r="IU92" s="110"/>
      <c r="IV92" s="110"/>
      <c r="IW92" s="110">
        <f t="shared" si="750"/>
        <v>0</v>
      </c>
      <c r="IX92" s="110">
        <f t="shared" si="750"/>
        <v>0</v>
      </c>
      <c r="IY92" s="110"/>
      <c r="IZ92" s="110"/>
      <c r="JA92" s="110"/>
      <c r="JB92" s="110"/>
      <c r="JC92" s="110"/>
      <c r="JD92" s="110"/>
      <c r="JE92" s="110"/>
      <c r="JF92" s="110"/>
      <c r="JG92" s="110">
        <v>0</v>
      </c>
      <c r="JH92" s="110">
        <v>0</v>
      </c>
      <c r="JI92" s="110"/>
      <c r="JJ92" s="110"/>
      <c r="JK92" s="110"/>
      <c r="JL92" s="110"/>
      <c r="JM92" s="110"/>
      <c r="JN92" s="110"/>
      <c r="JO92" s="110"/>
      <c r="JP92" s="110"/>
      <c r="JQ92" s="110"/>
      <c r="JR92" s="110"/>
      <c r="JS92" s="110"/>
      <c r="JT92" s="110"/>
      <c r="JU92" s="110"/>
      <c r="JV92" s="110">
        <v>350.84</v>
      </c>
      <c r="JW92" s="110">
        <v>350.84</v>
      </c>
      <c r="JX92" s="110">
        <f t="shared" si="694"/>
        <v>100</v>
      </c>
      <c r="JY92" s="110"/>
      <c r="JZ92" s="110"/>
      <c r="KA92" s="110" t="e">
        <f t="shared" si="754"/>
        <v>#DIV/0!</v>
      </c>
      <c r="KB92" s="110"/>
      <c r="KC92" s="110"/>
      <c r="KD92" s="110" t="e">
        <f t="shared" si="755"/>
        <v>#DIV/0!</v>
      </c>
      <c r="KE92" s="110"/>
      <c r="KF92" s="110"/>
      <c r="KG92" s="110" t="e">
        <f t="shared" si="756"/>
        <v>#DIV/0!</v>
      </c>
      <c r="KH92" s="110"/>
      <c r="KI92" s="110"/>
      <c r="KJ92" s="110" t="e">
        <f t="shared" si="757"/>
        <v>#DIV/0!</v>
      </c>
      <c r="KK92" s="110"/>
      <c r="KL92" s="110"/>
      <c r="KM92" s="110" t="e">
        <f t="shared" si="758"/>
        <v>#DIV/0!</v>
      </c>
      <c r="KN92" s="110"/>
      <c r="KO92" s="110"/>
      <c r="KP92" s="110"/>
      <c r="KQ92" s="110"/>
      <c r="KR92" s="110"/>
      <c r="KS92" s="110"/>
      <c r="KT92" s="110"/>
      <c r="KU92" s="110"/>
      <c r="KV92" s="110"/>
      <c r="KW92" s="110"/>
      <c r="KX92" s="110"/>
      <c r="KY92" s="110"/>
      <c r="KZ92" s="110"/>
      <c r="LA92" s="110"/>
      <c r="LB92" s="110"/>
      <c r="LC92" s="110"/>
      <c r="LD92" s="110"/>
      <c r="LE92" s="110"/>
      <c r="LF92" s="110"/>
      <c r="LG92" s="110"/>
      <c r="LH92" s="110"/>
      <c r="LI92" s="110"/>
      <c r="LJ92" s="110"/>
      <c r="LK92" s="110"/>
      <c r="LL92" s="110"/>
      <c r="LM92" s="110"/>
      <c r="LN92" s="110"/>
      <c r="LO92" s="110"/>
      <c r="LP92" s="110">
        <v>0</v>
      </c>
      <c r="LQ92" s="110">
        <v>0</v>
      </c>
      <c r="LR92" s="110"/>
      <c r="LS92" s="110"/>
      <c r="LT92" s="110"/>
      <c r="LU92" s="110"/>
      <c r="LV92" s="110"/>
      <c r="LW92" s="110"/>
      <c r="LX92" s="110"/>
      <c r="LY92" s="110"/>
      <c r="LZ92" s="110"/>
      <c r="MA92" s="110"/>
      <c r="MB92" s="110"/>
      <c r="MC92" s="110"/>
      <c r="MD92" s="110"/>
      <c r="ME92" s="4"/>
      <c r="MF92" s="4"/>
      <c r="MG92" s="5"/>
      <c r="MH92" s="37"/>
      <c r="MI92" s="37"/>
      <c r="MJ92" s="38"/>
      <c r="MK92" s="4"/>
      <c r="ML92" s="4"/>
      <c r="MM92" s="5"/>
      <c r="MN92" s="39"/>
      <c r="MO92" s="40"/>
      <c r="MP92" s="41"/>
      <c r="MR92" s="116"/>
    </row>
    <row r="93" spans="1:360" ht="18">
      <c r="A93" s="36" t="s">
        <v>83</v>
      </c>
      <c r="B93" s="110">
        <f t="shared" si="732"/>
        <v>784.49753999999996</v>
      </c>
      <c r="C93" s="110">
        <f t="shared" si="733"/>
        <v>784.49754000000007</v>
      </c>
      <c r="D93" s="110">
        <f t="shared" si="660"/>
        <v>100.00000000000003</v>
      </c>
      <c r="E93" s="110">
        <f t="shared" si="634"/>
        <v>9.9475983006414026E-14</v>
      </c>
      <c r="F93" s="110"/>
      <c r="G93" s="110"/>
      <c r="H93" s="110"/>
      <c r="I93" s="110"/>
      <c r="J93" s="110">
        <v>0</v>
      </c>
      <c r="K93" s="110">
        <v>0</v>
      </c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>
        <v>0</v>
      </c>
      <c r="AA93" s="110">
        <v>0</v>
      </c>
      <c r="AB93" s="110"/>
      <c r="AC93" s="110"/>
      <c r="AD93" s="110"/>
      <c r="AE93" s="110"/>
      <c r="AF93" s="110"/>
      <c r="AG93" s="110"/>
      <c r="AH93" s="110"/>
      <c r="AI93" s="110"/>
      <c r="AJ93" s="110">
        <v>0</v>
      </c>
      <c r="AK93" s="110">
        <v>0</v>
      </c>
      <c r="AL93" s="110"/>
      <c r="AM93" s="110"/>
      <c r="AN93" s="110"/>
      <c r="AO93" s="110"/>
      <c r="AP93" s="110"/>
      <c r="AQ93" s="110"/>
      <c r="AR93" s="110"/>
      <c r="AS93" s="110"/>
      <c r="AT93" s="110">
        <v>0</v>
      </c>
      <c r="AU93" s="110">
        <v>0</v>
      </c>
      <c r="AV93" s="110"/>
      <c r="AW93" s="110"/>
      <c r="AX93" s="110"/>
      <c r="AY93" s="110"/>
      <c r="AZ93" s="110"/>
      <c r="BA93" s="110"/>
      <c r="BB93" s="110"/>
      <c r="BC93" s="110"/>
      <c r="BD93" s="110">
        <f t="shared" si="751"/>
        <v>0</v>
      </c>
      <c r="BE93" s="110">
        <f t="shared" si="751"/>
        <v>0</v>
      </c>
      <c r="BF93" s="110"/>
      <c r="BG93" s="110"/>
      <c r="BH93" s="110"/>
      <c r="BI93" s="110"/>
      <c r="BJ93" s="110"/>
      <c r="BK93" s="110"/>
      <c r="BL93" s="110"/>
      <c r="BM93" s="110">
        <v>752.05310999999995</v>
      </c>
      <c r="BN93" s="110">
        <f t="shared" si="752"/>
        <v>752.05311000000006</v>
      </c>
      <c r="BO93" s="110">
        <f t="shared" si="752"/>
        <v>752.05311000000006</v>
      </c>
      <c r="BP93" s="110">
        <f t="shared" si="682"/>
        <v>100</v>
      </c>
      <c r="BQ93" s="110">
        <v>737.01205000000004</v>
      </c>
      <c r="BR93" s="110">
        <v>737.01205000000004</v>
      </c>
      <c r="BS93" s="110">
        <f t="shared" si="734"/>
        <v>100</v>
      </c>
      <c r="BT93" s="110">
        <v>15.04106</v>
      </c>
      <c r="BU93" s="110">
        <v>15.04106</v>
      </c>
      <c r="BV93" s="110">
        <f t="shared" si="735"/>
        <v>100</v>
      </c>
      <c r="BW93" s="110">
        <f t="shared" si="736"/>
        <v>0</v>
      </c>
      <c r="BX93" s="110">
        <f t="shared" si="753"/>
        <v>0</v>
      </c>
      <c r="BY93" s="110"/>
      <c r="BZ93" s="110"/>
      <c r="CA93" s="110"/>
      <c r="CB93" s="110"/>
      <c r="CC93" s="110"/>
      <c r="CD93" s="110"/>
      <c r="CE93" s="110"/>
      <c r="CF93" s="110">
        <f t="shared" si="737"/>
        <v>0</v>
      </c>
      <c r="CG93" s="110">
        <f t="shared" si="737"/>
        <v>0</v>
      </c>
      <c r="CH93" s="110"/>
      <c r="CI93" s="110"/>
      <c r="CJ93" s="110"/>
      <c r="CK93" s="110"/>
      <c r="CL93" s="110"/>
      <c r="CM93" s="110"/>
      <c r="CN93" s="110"/>
      <c r="CO93" s="110"/>
      <c r="CP93" s="110">
        <v>0</v>
      </c>
      <c r="CQ93" s="110">
        <v>0</v>
      </c>
      <c r="CR93" s="110"/>
      <c r="CS93" s="110"/>
      <c r="CT93" s="110"/>
      <c r="CU93" s="110"/>
      <c r="CV93" s="110"/>
      <c r="CW93" s="110"/>
      <c r="CX93" s="110"/>
      <c r="CY93" s="110"/>
      <c r="CZ93" s="110">
        <f t="shared" si="738"/>
        <v>0</v>
      </c>
      <c r="DA93" s="110">
        <f t="shared" si="738"/>
        <v>0</v>
      </c>
      <c r="DB93" s="110"/>
      <c r="DC93" s="110"/>
      <c r="DD93" s="110"/>
      <c r="DE93" s="110"/>
      <c r="DF93" s="110"/>
      <c r="DG93" s="110"/>
      <c r="DH93" s="110"/>
      <c r="DI93" s="110"/>
      <c r="DJ93" s="110">
        <f t="shared" si="739"/>
        <v>0</v>
      </c>
      <c r="DK93" s="110">
        <f t="shared" si="739"/>
        <v>0</v>
      </c>
      <c r="DL93" s="110"/>
      <c r="DM93" s="110"/>
      <c r="DN93" s="110"/>
      <c r="DO93" s="110"/>
      <c r="DP93" s="110"/>
      <c r="DQ93" s="110"/>
      <c r="DR93" s="110"/>
      <c r="DS93" s="110"/>
      <c r="DT93" s="110">
        <v>0</v>
      </c>
      <c r="DU93" s="110">
        <v>0</v>
      </c>
      <c r="DV93" s="110"/>
      <c r="DW93" s="110"/>
      <c r="DX93" s="110"/>
      <c r="DY93" s="110"/>
      <c r="DZ93" s="110"/>
      <c r="EA93" s="110"/>
      <c r="EB93" s="110"/>
      <c r="EC93" s="110"/>
      <c r="ED93" s="110">
        <v>0</v>
      </c>
      <c r="EE93" s="110">
        <v>0</v>
      </c>
      <c r="EF93" s="110"/>
      <c r="EG93" s="110"/>
      <c r="EH93" s="110"/>
      <c r="EI93" s="110"/>
      <c r="EJ93" s="110"/>
      <c r="EK93" s="110"/>
      <c r="EL93" s="110"/>
      <c r="EM93" s="110">
        <v>0</v>
      </c>
      <c r="EN93" s="110">
        <v>0</v>
      </c>
      <c r="EO93" s="110"/>
      <c r="EP93" s="110"/>
      <c r="EQ93" s="110">
        <f t="shared" si="740"/>
        <v>0</v>
      </c>
      <c r="ER93" s="110">
        <f t="shared" si="740"/>
        <v>0</v>
      </c>
      <c r="ES93" s="155"/>
      <c r="ET93" s="110"/>
      <c r="EU93" s="110"/>
      <c r="EV93" s="110"/>
      <c r="EW93" s="110"/>
      <c r="EX93" s="110"/>
      <c r="EY93" s="110"/>
      <c r="EZ93" s="110"/>
      <c r="FA93" s="110">
        <f t="shared" si="741"/>
        <v>0</v>
      </c>
      <c r="FB93" s="110">
        <f t="shared" si="741"/>
        <v>0</v>
      </c>
      <c r="FC93" s="110"/>
      <c r="FD93" s="110"/>
      <c r="FE93" s="110"/>
      <c r="FF93" s="110"/>
      <c r="FG93" s="110"/>
      <c r="FH93" s="110"/>
      <c r="FI93" s="110"/>
      <c r="FJ93" s="156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>
        <f t="shared" si="742"/>
        <v>0</v>
      </c>
      <c r="FV93" s="110">
        <f t="shared" si="742"/>
        <v>0</v>
      </c>
      <c r="FW93" s="110"/>
      <c r="FX93" s="110"/>
      <c r="FY93" s="110"/>
      <c r="FZ93" s="110"/>
      <c r="GA93" s="110"/>
      <c r="GB93" s="110"/>
      <c r="GC93" s="110"/>
      <c r="GD93" s="110"/>
      <c r="GE93" s="110">
        <f t="shared" si="743"/>
        <v>0</v>
      </c>
      <c r="GF93" s="110">
        <f t="shared" si="743"/>
        <v>0</v>
      </c>
      <c r="GG93" s="110"/>
      <c r="GH93" s="110"/>
      <c r="GI93" s="110"/>
      <c r="GJ93" s="110"/>
      <c r="GK93" s="110"/>
      <c r="GL93" s="110"/>
      <c r="GM93" s="110"/>
      <c r="GN93" s="110"/>
      <c r="GO93" s="110">
        <f t="shared" si="744"/>
        <v>0</v>
      </c>
      <c r="GP93" s="110">
        <f t="shared" si="744"/>
        <v>0</v>
      </c>
      <c r="GQ93" s="110"/>
      <c r="GR93" s="110"/>
      <c r="GS93" s="110"/>
      <c r="GT93" s="110"/>
      <c r="GU93" s="110"/>
      <c r="GV93" s="110"/>
      <c r="GW93" s="110"/>
      <c r="GX93" s="110"/>
      <c r="GY93" s="110">
        <f t="shared" si="745"/>
        <v>0</v>
      </c>
      <c r="GZ93" s="110">
        <f t="shared" si="745"/>
        <v>0</v>
      </c>
      <c r="HA93" s="110"/>
      <c r="HB93" s="110"/>
      <c r="HC93" s="110"/>
      <c r="HD93" s="110"/>
      <c r="HE93" s="110"/>
      <c r="HF93" s="110"/>
      <c r="HG93" s="110"/>
      <c r="HH93" s="110"/>
      <c r="HI93" s="110">
        <f t="shared" si="746"/>
        <v>0</v>
      </c>
      <c r="HJ93" s="110">
        <f t="shared" si="746"/>
        <v>0</v>
      </c>
      <c r="HK93" s="110"/>
      <c r="HL93" s="110"/>
      <c r="HM93" s="110"/>
      <c r="HN93" s="110"/>
      <c r="HO93" s="110"/>
      <c r="HP93" s="110"/>
      <c r="HQ93" s="110"/>
      <c r="HR93" s="110"/>
      <c r="HS93" s="110">
        <f t="shared" si="747"/>
        <v>0</v>
      </c>
      <c r="HT93" s="110">
        <f t="shared" si="747"/>
        <v>0</v>
      </c>
      <c r="HU93" s="110"/>
      <c r="HV93" s="110"/>
      <c r="HW93" s="110"/>
      <c r="HX93" s="110"/>
      <c r="HY93" s="110"/>
      <c r="HZ93" s="110"/>
      <c r="IA93" s="110"/>
      <c r="IB93" s="110"/>
      <c r="IC93" s="110">
        <f t="shared" si="748"/>
        <v>0</v>
      </c>
      <c r="ID93" s="110">
        <f t="shared" si="748"/>
        <v>0</v>
      </c>
      <c r="IE93" s="110"/>
      <c r="IF93" s="110"/>
      <c r="IG93" s="110"/>
      <c r="IH93" s="110"/>
      <c r="II93" s="110"/>
      <c r="IJ93" s="110"/>
      <c r="IK93" s="110"/>
      <c r="IL93" s="110"/>
      <c r="IM93" s="110">
        <f t="shared" si="749"/>
        <v>0</v>
      </c>
      <c r="IN93" s="110">
        <f t="shared" si="749"/>
        <v>0</v>
      </c>
      <c r="IO93" s="110"/>
      <c r="IP93" s="110"/>
      <c r="IQ93" s="110"/>
      <c r="IR93" s="110"/>
      <c r="IS93" s="110"/>
      <c r="IT93" s="110"/>
      <c r="IU93" s="110"/>
      <c r="IV93" s="110"/>
      <c r="IW93" s="110">
        <f t="shared" si="750"/>
        <v>0</v>
      </c>
      <c r="IX93" s="110">
        <f t="shared" si="750"/>
        <v>0</v>
      </c>
      <c r="IY93" s="110"/>
      <c r="IZ93" s="110"/>
      <c r="JA93" s="110"/>
      <c r="JB93" s="110"/>
      <c r="JC93" s="110"/>
      <c r="JD93" s="110"/>
      <c r="JE93" s="110"/>
      <c r="JF93" s="110"/>
      <c r="JG93" s="110">
        <v>0</v>
      </c>
      <c r="JH93" s="110">
        <v>0</v>
      </c>
      <c r="JI93" s="110"/>
      <c r="JJ93" s="110"/>
      <c r="JK93" s="110"/>
      <c r="JL93" s="110"/>
      <c r="JM93" s="110"/>
      <c r="JN93" s="110"/>
      <c r="JO93" s="110"/>
      <c r="JP93" s="110"/>
      <c r="JQ93" s="110"/>
      <c r="JR93" s="110"/>
      <c r="JS93" s="110">
        <v>32.444429999999997</v>
      </c>
      <c r="JT93" s="110">
        <v>32.444429999999997</v>
      </c>
      <c r="JU93" s="110">
        <f t="shared" si="692"/>
        <v>100</v>
      </c>
      <c r="JV93" s="110"/>
      <c r="JW93" s="110"/>
      <c r="JX93" s="110"/>
      <c r="JY93" s="110"/>
      <c r="JZ93" s="110"/>
      <c r="KA93" s="110"/>
      <c r="KB93" s="110"/>
      <c r="KC93" s="110"/>
      <c r="KD93" s="110"/>
      <c r="KE93" s="110"/>
      <c r="KF93" s="110"/>
      <c r="KG93" s="110"/>
      <c r="KH93" s="110"/>
      <c r="KI93" s="110"/>
      <c r="KJ93" s="110"/>
      <c r="KK93" s="110"/>
      <c r="KL93" s="110"/>
      <c r="KM93" s="110"/>
      <c r="KN93" s="110"/>
      <c r="KO93" s="110"/>
      <c r="KP93" s="110"/>
      <c r="KQ93" s="110"/>
      <c r="KR93" s="110"/>
      <c r="KS93" s="110"/>
      <c r="KT93" s="110"/>
      <c r="KU93" s="110"/>
      <c r="KV93" s="110"/>
      <c r="KW93" s="110"/>
      <c r="KX93" s="110"/>
      <c r="KY93" s="110"/>
      <c r="KZ93" s="110"/>
      <c r="LA93" s="110"/>
      <c r="LB93" s="110"/>
      <c r="LC93" s="110"/>
      <c r="LD93" s="110"/>
      <c r="LE93" s="110"/>
      <c r="LF93" s="110"/>
      <c r="LG93" s="110"/>
      <c r="LH93" s="110"/>
      <c r="LI93" s="110"/>
      <c r="LJ93" s="110"/>
      <c r="LK93" s="110"/>
      <c r="LL93" s="110"/>
      <c r="LM93" s="110"/>
      <c r="LN93" s="110"/>
      <c r="LO93" s="110"/>
      <c r="LP93" s="110">
        <v>0</v>
      </c>
      <c r="LQ93" s="110">
        <v>0</v>
      </c>
      <c r="LR93" s="110"/>
      <c r="LS93" s="110"/>
      <c r="LT93" s="110"/>
      <c r="LU93" s="110"/>
      <c r="LV93" s="110"/>
      <c r="LW93" s="110"/>
      <c r="LX93" s="110"/>
      <c r="LY93" s="110"/>
      <c r="LZ93" s="110"/>
      <c r="MA93" s="110"/>
      <c r="MB93" s="110"/>
      <c r="MC93" s="110"/>
      <c r="MD93" s="110"/>
      <c r="ME93" s="4"/>
      <c r="MF93" s="4"/>
      <c r="MG93" s="5"/>
      <c r="MH93" s="37"/>
      <c r="MI93" s="37"/>
      <c r="MJ93" s="38"/>
      <c r="MK93" s="4"/>
      <c r="ML93" s="4"/>
      <c r="MM93" s="5"/>
      <c r="MN93" s="39"/>
      <c r="MO93" s="40"/>
      <c r="MP93" s="41"/>
      <c r="MR93" s="116"/>
    </row>
    <row r="94" spans="1:360" ht="18">
      <c r="A94" s="36" t="s">
        <v>30</v>
      </c>
      <c r="B94" s="110">
        <f t="shared" si="732"/>
        <v>3410.0995800000001</v>
      </c>
      <c r="C94" s="110">
        <f t="shared" si="733"/>
        <v>3410.0995800000001</v>
      </c>
      <c r="D94" s="110">
        <f t="shared" si="660"/>
        <v>100</v>
      </c>
      <c r="E94" s="110">
        <f t="shared" si="634"/>
        <v>0</v>
      </c>
      <c r="F94" s="110"/>
      <c r="G94" s="110"/>
      <c r="H94" s="110"/>
      <c r="I94" s="110"/>
      <c r="J94" s="110">
        <v>0</v>
      </c>
      <c r="K94" s="110">
        <v>0</v>
      </c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>
        <v>0</v>
      </c>
      <c r="AA94" s="110">
        <v>0</v>
      </c>
      <c r="AB94" s="110"/>
      <c r="AC94" s="110"/>
      <c r="AD94" s="110"/>
      <c r="AE94" s="110"/>
      <c r="AF94" s="110"/>
      <c r="AG94" s="110"/>
      <c r="AH94" s="110"/>
      <c r="AI94" s="110"/>
      <c r="AJ94" s="110">
        <v>0</v>
      </c>
      <c r="AK94" s="110">
        <v>0</v>
      </c>
      <c r="AL94" s="110"/>
      <c r="AM94" s="110"/>
      <c r="AN94" s="110"/>
      <c r="AO94" s="110"/>
      <c r="AP94" s="110"/>
      <c r="AQ94" s="110"/>
      <c r="AR94" s="110"/>
      <c r="AS94" s="110"/>
      <c r="AT94" s="110">
        <v>0</v>
      </c>
      <c r="AU94" s="110">
        <v>0</v>
      </c>
      <c r="AV94" s="110"/>
      <c r="AW94" s="110"/>
      <c r="AX94" s="110"/>
      <c r="AY94" s="110"/>
      <c r="AZ94" s="110"/>
      <c r="BA94" s="110"/>
      <c r="BB94" s="110"/>
      <c r="BC94" s="110"/>
      <c r="BD94" s="110">
        <f t="shared" si="751"/>
        <v>0</v>
      </c>
      <c r="BE94" s="110">
        <f t="shared" si="751"/>
        <v>0</v>
      </c>
      <c r="BF94" s="110"/>
      <c r="BG94" s="110"/>
      <c r="BH94" s="110"/>
      <c r="BI94" s="110"/>
      <c r="BJ94" s="110"/>
      <c r="BK94" s="110"/>
      <c r="BL94" s="110"/>
      <c r="BM94" s="110">
        <v>1410.0995800000001</v>
      </c>
      <c r="BN94" s="110">
        <f t="shared" si="752"/>
        <v>1410.0995800000001</v>
      </c>
      <c r="BO94" s="110">
        <f t="shared" si="752"/>
        <v>1410.0995800000001</v>
      </c>
      <c r="BP94" s="110">
        <f t="shared" si="682"/>
        <v>100</v>
      </c>
      <c r="BQ94" s="110">
        <v>1381.89759</v>
      </c>
      <c r="BR94" s="110">
        <v>1381.89759</v>
      </c>
      <c r="BS94" s="110">
        <f t="shared" si="734"/>
        <v>100</v>
      </c>
      <c r="BT94" s="110">
        <v>28.201989999999999</v>
      </c>
      <c r="BU94" s="110">
        <v>28.201989999999999</v>
      </c>
      <c r="BV94" s="110">
        <f t="shared" si="735"/>
        <v>100</v>
      </c>
      <c r="BW94" s="110">
        <f t="shared" si="736"/>
        <v>2000</v>
      </c>
      <c r="BX94" s="110">
        <f t="shared" si="753"/>
        <v>2000</v>
      </c>
      <c r="BY94" s="110"/>
      <c r="BZ94" s="110">
        <v>2000</v>
      </c>
      <c r="CA94" s="110">
        <v>2000</v>
      </c>
      <c r="CB94" s="110">
        <f>CA94/BZ94*100</f>
        <v>100</v>
      </c>
      <c r="CC94" s="110"/>
      <c r="CD94" s="110"/>
      <c r="CE94" s="110"/>
      <c r="CF94" s="110">
        <f t="shared" si="737"/>
        <v>0</v>
      </c>
      <c r="CG94" s="110">
        <f t="shared" si="737"/>
        <v>0</v>
      </c>
      <c r="CH94" s="110"/>
      <c r="CI94" s="110"/>
      <c r="CJ94" s="110"/>
      <c r="CK94" s="110"/>
      <c r="CL94" s="110"/>
      <c r="CM94" s="110"/>
      <c r="CN94" s="110"/>
      <c r="CO94" s="110"/>
      <c r="CP94" s="110">
        <v>0</v>
      </c>
      <c r="CQ94" s="110">
        <v>0</v>
      </c>
      <c r="CR94" s="110"/>
      <c r="CS94" s="110"/>
      <c r="CT94" s="110"/>
      <c r="CU94" s="110"/>
      <c r="CV94" s="110"/>
      <c r="CW94" s="110"/>
      <c r="CX94" s="110"/>
      <c r="CY94" s="110"/>
      <c r="CZ94" s="110">
        <f t="shared" si="738"/>
        <v>0</v>
      </c>
      <c r="DA94" s="110">
        <f t="shared" si="738"/>
        <v>0</v>
      </c>
      <c r="DB94" s="110"/>
      <c r="DC94" s="110"/>
      <c r="DD94" s="110"/>
      <c r="DE94" s="110"/>
      <c r="DF94" s="110"/>
      <c r="DG94" s="110"/>
      <c r="DH94" s="110"/>
      <c r="DI94" s="110"/>
      <c r="DJ94" s="110">
        <f t="shared" si="739"/>
        <v>0</v>
      </c>
      <c r="DK94" s="110">
        <f t="shared" si="739"/>
        <v>0</v>
      </c>
      <c r="DL94" s="110"/>
      <c r="DM94" s="110"/>
      <c r="DN94" s="110"/>
      <c r="DO94" s="110"/>
      <c r="DP94" s="110"/>
      <c r="DQ94" s="110"/>
      <c r="DR94" s="110"/>
      <c r="DS94" s="110"/>
      <c r="DT94" s="110">
        <v>0</v>
      </c>
      <c r="DU94" s="110">
        <v>0</v>
      </c>
      <c r="DV94" s="110"/>
      <c r="DW94" s="110"/>
      <c r="DX94" s="110"/>
      <c r="DY94" s="110"/>
      <c r="DZ94" s="110"/>
      <c r="EA94" s="110"/>
      <c r="EB94" s="110"/>
      <c r="EC94" s="110"/>
      <c r="ED94" s="110">
        <v>0</v>
      </c>
      <c r="EE94" s="110">
        <v>0</v>
      </c>
      <c r="EF94" s="110"/>
      <c r="EG94" s="110"/>
      <c r="EH94" s="110"/>
      <c r="EI94" s="110"/>
      <c r="EJ94" s="110"/>
      <c r="EK94" s="110"/>
      <c r="EL94" s="110"/>
      <c r="EM94" s="110">
        <v>0</v>
      </c>
      <c r="EN94" s="110">
        <v>0</v>
      </c>
      <c r="EO94" s="110"/>
      <c r="EP94" s="110"/>
      <c r="EQ94" s="110">
        <f t="shared" si="740"/>
        <v>0</v>
      </c>
      <c r="ER94" s="110">
        <f t="shared" si="740"/>
        <v>0</v>
      </c>
      <c r="ES94" s="155"/>
      <c r="ET94" s="110"/>
      <c r="EU94" s="110"/>
      <c r="EV94" s="110"/>
      <c r="EW94" s="110"/>
      <c r="EX94" s="110"/>
      <c r="EY94" s="110"/>
      <c r="EZ94" s="110"/>
      <c r="FA94" s="110">
        <f t="shared" si="741"/>
        <v>0</v>
      </c>
      <c r="FB94" s="110">
        <f t="shared" si="741"/>
        <v>0</v>
      </c>
      <c r="FC94" s="110"/>
      <c r="FD94" s="110"/>
      <c r="FE94" s="110"/>
      <c r="FF94" s="110"/>
      <c r="FG94" s="110"/>
      <c r="FH94" s="110"/>
      <c r="FI94" s="110"/>
      <c r="FJ94" s="156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>
        <f t="shared" si="742"/>
        <v>0</v>
      </c>
      <c r="FV94" s="110">
        <f t="shared" si="742"/>
        <v>0</v>
      </c>
      <c r="FW94" s="110"/>
      <c r="FX94" s="110"/>
      <c r="FY94" s="110"/>
      <c r="FZ94" s="110"/>
      <c r="GA94" s="110"/>
      <c r="GB94" s="110"/>
      <c r="GC94" s="110"/>
      <c r="GD94" s="110"/>
      <c r="GE94" s="110">
        <f t="shared" si="743"/>
        <v>0</v>
      </c>
      <c r="GF94" s="110">
        <f t="shared" si="743"/>
        <v>0</v>
      </c>
      <c r="GG94" s="110"/>
      <c r="GH94" s="110"/>
      <c r="GI94" s="110"/>
      <c r="GJ94" s="110"/>
      <c r="GK94" s="110"/>
      <c r="GL94" s="110"/>
      <c r="GM94" s="110"/>
      <c r="GN94" s="110"/>
      <c r="GO94" s="110">
        <f t="shared" si="744"/>
        <v>0</v>
      </c>
      <c r="GP94" s="110">
        <f t="shared" si="744"/>
        <v>0</v>
      </c>
      <c r="GQ94" s="110"/>
      <c r="GR94" s="110"/>
      <c r="GS94" s="110"/>
      <c r="GT94" s="110"/>
      <c r="GU94" s="110"/>
      <c r="GV94" s="110"/>
      <c r="GW94" s="110"/>
      <c r="GX94" s="110"/>
      <c r="GY94" s="110">
        <f t="shared" si="745"/>
        <v>0</v>
      </c>
      <c r="GZ94" s="110">
        <f t="shared" si="745"/>
        <v>0</v>
      </c>
      <c r="HA94" s="110"/>
      <c r="HB94" s="110"/>
      <c r="HC94" s="110"/>
      <c r="HD94" s="110"/>
      <c r="HE94" s="110"/>
      <c r="HF94" s="110"/>
      <c r="HG94" s="110"/>
      <c r="HH94" s="110"/>
      <c r="HI94" s="110">
        <f t="shared" si="746"/>
        <v>0</v>
      </c>
      <c r="HJ94" s="110">
        <f t="shared" si="746"/>
        <v>0</v>
      </c>
      <c r="HK94" s="110"/>
      <c r="HL94" s="110"/>
      <c r="HM94" s="110"/>
      <c r="HN94" s="110"/>
      <c r="HO94" s="110"/>
      <c r="HP94" s="110"/>
      <c r="HQ94" s="110"/>
      <c r="HR94" s="110"/>
      <c r="HS94" s="110">
        <f t="shared" si="747"/>
        <v>0</v>
      </c>
      <c r="HT94" s="110">
        <f t="shared" si="747"/>
        <v>0</v>
      </c>
      <c r="HU94" s="110"/>
      <c r="HV94" s="110"/>
      <c r="HW94" s="110"/>
      <c r="HX94" s="110"/>
      <c r="HY94" s="110"/>
      <c r="HZ94" s="110"/>
      <c r="IA94" s="110"/>
      <c r="IB94" s="110"/>
      <c r="IC94" s="110">
        <f t="shared" si="748"/>
        <v>0</v>
      </c>
      <c r="ID94" s="110">
        <f t="shared" si="748"/>
        <v>0</v>
      </c>
      <c r="IE94" s="110"/>
      <c r="IF94" s="110"/>
      <c r="IG94" s="110"/>
      <c r="IH94" s="110"/>
      <c r="II94" s="110"/>
      <c r="IJ94" s="110"/>
      <c r="IK94" s="110"/>
      <c r="IL94" s="110"/>
      <c r="IM94" s="110">
        <f t="shared" si="749"/>
        <v>0</v>
      </c>
      <c r="IN94" s="110">
        <f t="shared" si="749"/>
        <v>0</v>
      </c>
      <c r="IO94" s="110"/>
      <c r="IP94" s="110"/>
      <c r="IQ94" s="110"/>
      <c r="IR94" s="110"/>
      <c r="IS94" s="110"/>
      <c r="IT94" s="110"/>
      <c r="IU94" s="110"/>
      <c r="IV94" s="110"/>
      <c r="IW94" s="110">
        <f t="shared" si="750"/>
        <v>0</v>
      </c>
      <c r="IX94" s="110">
        <f t="shared" si="750"/>
        <v>0</v>
      </c>
      <c r="IY94" s="110"/>
      <c r="IZ94" s="110"/>
      <c r="JA94" s="110"/>
      <c r="JB94" s="110"/>
      <c r="JC94" s="110"/>
      <c r="JD94" s="110"/>
      <c r="JE94" s="110"/>
      <c r="JF94" s="110"/>
      <c r="JG94" s="110">
        <v>0</v>
      </c>
      <c r="JH94" s="110">
        <v>0</v>
      </c>
      <c r="JI94" s="110"/>
      <c r="JJ94" s="110"/>
      <c r="JK94" s="110"/>
      <c r="JL94" s="110"/>
      <c r="JM94" s="110"/>
      <c r="JN94" s="110"/>
      <c r="JO94" s="110"/>
      <c r="JP94" s="110"/>
      <c r="JQ94" s="110"/>
      <c r="JR94" s="110"/>
      <c r="JS94" s="110"/>
      <c r="JT94" s="110"/>
      <c r="JU94" s="110"/>
      <c r="JV94" s="110"/>
      <c r="JW94" s="110"/>
      <c r="JX94" s="110"/>
      <c r="JY94" s="110"/>
      <c r="JZ94" s="110"/>
      <c r="KA94" s="110"/>
      <c r="KB94" s="110"/>
      <c r="KC94" s="110"/>
      <c r="KD94" s="110"/>
      <c r="KE94" s="110"/>
      <c r="KF94" s="110"/>
      <c r="KG94" s="110"/>
      <c r="KH94" s="110"/>
      <c r="KI94" s="110"/>
      <c r="KJ94" s="110"/>
      <c r="KK94" s="110"/>
      <c r="KL94" s="110"/>
      <c r="KM94" s="110"/>
      <c r="KN94" s="110"/>
      <c r="KO94" s="110"/>
      <c r="KP94" s="110"/>
      <c r="KQ94" s="110"/>
      <c r="KR94" s="110"/>
      <c r="KS94" s="110"/>
      <c r="KT94" s="110"/>
      <c r="KU94" s="110"/>
      <c r="KV94" s="110"/>
      <c r="KW94" s="110"/>
      <c r="KX94" s="110"/>
      <c r="KY94" s="110"/>
      <c r="KZ94" s="110"/>
      <c r="LA94" s="110"/>
      <c r="LB94" s="110"/>
      <c r="LC94" s="110"/>
      <c r="LD94" s="110"/>
      <c r="LE94" s="110"/>
      <c r="LF94" s="110"/>
      <c r="LG94" s="110"/>
      <c r="LH94" s="110"/>
      <c r="LI94" s="110"/>
      <c r="LJ94" s="110"/>
      <c r="LK94" s="110"/>
      <c r="LL94" s="110"/>
      <c r="LM94" s="110"/>
      <c r="LN94" s="110"/>
      <c r="LO94" s="110"/>
      <c r="LP94" s="110">
        <v>0</v>
      </c>
      <c r="LQ94" s="110">
        <v>0</v>
      </c>
      <c r="LR94" s="110"/>
      <c r="LS94" s="110"/>
      <c r="LT94" s="110"/>
      <c r="LU94" s="110"/>
      <c r="LV94" s="110"/>
      <c r="LW94" s="110"/>
      <c r="LX94" s="110"/>
      <c r="LY94" s="110"/>
      <c r="LZ94" s="110"/>
      <c r="MA94" s="110"/>
      <c r="MB94" s="110"/>
      <c r="MC94" s="110"/>
      <c r="MD94" s="110"/>
      <c r="ME94" s="4"/>
      <c r="MF94" s="4"/>
      <c r="MG94" s="5"/>
      <c r="MH94" s="37"/>
      <c r="MI94" s="37"/>
      <c r="MJ94" s="38"/>
      <c r="MK94" s="4"/>
      <c r="ML94" s="4"/>
      <c r="MM94" s="5"/>
      <c r="MN94" s="39"/>
      <c r="MO94" s="40"/>
      <c r="MP94" s="41"/>
      <c r="MR94" s="116"/>
    </row>
    <row r="95" spans="1:360" ht="18">
      <c r="A95" s="36" t="s">
        <v>31</v>
      </c>
      <c r="B95" s="110">
        <f t="shared" si="732"/>
        <v>3497.3982699999997</v>
      </c>
      <c r="C95" s="110">
        <f t="shared" si="733"/>
        <v>3497.3982699999997</v>
      </c>
      <c r="D95" s="110">
        <f t="shared" si="660"/>
        <v>100</v>
      </c>
      <c r="E95" s="110">
        <f t="shared" si="634"/>
        <v>1.1368683772161603E-13</v>
      </c>
      <c r="F95" s="110"/>
      <c r="G95" s="110"/>
      <c r="H95" s="110"/>
      <c r="I95" s="110"/>
      <c r="J95" s="110">
        <v>0</v>
      </c>
      <c r="K95" s="110">
        <v>0</v>
      </c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>
        <v>0</v>
      </c>
      <c r="AA95" s="110">
        <v>0</v>
      </c>
      <c r="AB95" s="110"/>
      <c r="AC95" s="110"/>
      <c r="AD95" s="110"/>
      <c r="AE95" s="110"/>
      <c r="AF95" s="110"/>
      <c r="AG95" s="110"/>
      <c r="AH95" s="110"/>
      <c r="AI95" s="110"/>
      <c r="AJ95" s="110">
        <v>0</v>
      </c>
      <c r="AK95" s="110">
        <v>0</v>
      </c>
      <c r="AL95" s="110"/>
      <c r="AM95" s="110"/>
      <c r="AN95" s="110"/>
      <c r="AO95" s="110"/>
      <c r="AP95" s="110"/>
      <c r="AQ95" s="110"/>
      <c r="AR95" s="110"/>
      <c r="AS95" s="110"/>
      <c r="AT95" s="110">
        <v>0</v>
      </c>
      <c r="AU95" s="110">
        <v>0</v>
      </c>
      <c r="AV95" s="110"/>
      <c r="AW95" s="110"/>
      <c r="AX95" s="110"/>
      <c r="AY95" s="110"/>
      <c r="AZ95" s="110"/>
      <c r="BA95" s="110"/>
      <c r="BB95" s="110"/>
      <c r="BC95" s="153">
        <v>1263.30981</v>
      </c>
      <c r="BD95" s="110">
        <f t="shared" si="751"/>
        <v>1263.30981</v>
      </c>
      <c r="BE95" s="110">
        <f t="shared" si="751"/>
        <v>1263.30981</v>
      </c>
      <c r="BF95" s="110"/>
      <c r="BG95" s="110">
        <f>1303.2038-65.16019</f>
        <v>1238.0436099999999</v>
      </c>
      <c r="BH95" s="110">
        <v>1238.0436099999999</v>
      </c>
      <c r="BI95" s="110">
        <f>BH95/BG95*100</f>
        <v>100</v>
      </c>
      <c r="BJ95" s="110">
        <f>26.596-1.3298</f>
        <v>25.266200000000001</v>
      </c>
      <c r="BK95" s="110">
        <v>25.266200000000001</v>
      </c>
      <c r="BL95" s="110">
        <f>BK95/BJ95*100</f>
        <v>100</v>
      </c>
      <c r="BM95" s="110">
        <v>564.03982999999994</v>
      </c>
      <c r="BN95" s="110">
        <f t="shared" si="752"/>
        <v>564.03983000000005</v>
      </c>
      <c r="BO95" s="110">
        <f t="shared" si="752"/>
        <v>564.03983000000005</v>
      </c>
      <c r="BP95" s="110">
        <f t="shared" si="682"/>
        <v>100</v>
      </c>
      <c r="BQ95" s="110">
        <v>552.75903000000005</v>
      </c>
      <c r="BR95" s="110">
        <v>552.75903000000005</v>
      </c>
      <c r="BS95" s="110">
        <f t="shared" si="734"/>
        <v>100</v>
      </c>
      <c r="BT95" s="110">
        <v>11.280799999999999</v>
      </c>
      <c r="BU95" s="110">
        <v>11.280799999999999</v>
      </c>
      <c r="BV95" s="110">
        <f t="shared" si="735"/>
        <v>100</v>
      </c>
      <c r="BW95" s="110">
        <f t="shared" si="736"/>
        <v>759.23440000000005</v>
      </c>
      <c r="BX95" s="110">
        <f t="shared" si="753"/>
        <v>759.23440000000005</v>
      </c>
      <c r="BY95" s="110"/>
      <c r="BZ95" s="110">
        <v>759.23440000000005</v>
      </c>
      <c r="CA95" s="110">
        <v>759.23440000000005</v>
      </c>
      <c r="CB95" s="110">
        <f>CA95/BZ95*100</f>
        <v>100</v>
      </c>
      <c r="CC95" s="110"/>
      <c r="CD95" s="110"/>
      <c r="CE95" s="110"/>
      <c r="CF95" s="110">
        <f t="shared" si="737"/>
        <v>0</v>
      </c>
      <c r="CG95" s="110">
        <f t="shared" si="737"/>
        <v>0</v>
      </c>
      <c r="CH95" s="110"/>
      <c r="CI95" s="110"/>
      <c r="CJ95" s="110"/>
      <c r="CK95" s="110"/>
      <c r="CL95" s="110"/>
      <c r="CM95" s="110"/>
      <c r="CN95" s="110"/>
      <c r="CO95" s="110"/>
      <c r="CP95" s="110">
        <v>0</v>
      </c>
      <c r="CQ95" s="110">
        <v>0</v>
      </c>
      <c r="CR95" s="110"/>
      <c r="CS95" s="110"/>
      <c r="CT95" s="110"/>
      <c r="CU95" s="110"/>
      <c r="CV95" s="110"/>
      <c r="CW95" s="110"/>
      <c r="CX95" s="110"/>
      <c r="CY95" s="110"/>
      <c r="CZ95" s="110">
        <f t="shared" si="738"/>
        <v>0</v>
      </c>
      <c r="DA95" s="110">
        <f t="shared" si="738"/>
        <v>0</v>
      </c>
      <c r="DB95" s="110"/>
      <c r="DC95" s="110"/>
      <c r="DD95" s="110"/>
      <c r="DE95" s="110"/>
      <c r="DF95" s="110"/>
      <c r="DG95" s="110"/>
      <c r="DH95" s="110"/>
      <c r="DI95" s="110"/>
      <c r="DJ95" s="110">
        <f t="shared" si="739"/>
        <v>0</v>
      </c>
      <c r="DK95" s="110">
        <f t="shared" si="739"/>
        <v>0</v>
      </c>
      <c r="DL95" s="110" t="e">
        <f>DK95/DJ95*100</f>
        <v>#DIV/0!</v>
      </c>
      <c r="DM95" s="110"/>
      <c r="DN95" s="110"/>
      <c r="DO95" s="110" t="e">
        <f>DN95/DM95*100</f>
        <v>#DIV/0!</v>
      </c>
      <c r="DP95" s="110"/>
      <c r="DQ95" s="110"/>
      <c r="DR95" s="110" t="e">
        <f>DQ95/DP95*100</f>
        <v>#DIV/0!</v>
      </c>
      <c r="DS95" s="110"/>
      <c r="DT95" s="110">
        <v>0</v>
      </c>
      <c r="DU95" s="110">
        <v>0</v>
      </c>
      <c r="DV95" s="110"/>
      <c r="DW95" s="110"/>
      <c r="DX95" s="110"/>
      <c r="DY95" s="110"/>
      <c r="DZ95" s="110"/>
      <c r="EA95" s="110"/>
      <c r="EB95" s="110"/>
      <c r="EC95" s="110"/>
      <c r="ED95" s="110">
        <v>0</v>
      </c>
      <c r="EE95" s="110">
        <v>0</v>
      </c>
      <c r="EF95" s="110"/>
      <c r="EG95" s="110"/>
      <c r="EH95" s="110"/>
      <c r="EI95" s="110"/>
      <c r="EJ95" s="110"/>
      <c r="EK95" s="110"/>
      <c r="EL95" s="110"/>
      <c r="EM95" s="110">
        <v>0</v>
      </c>
      <c r="EN95" s="110">
        <v>0</v>
      </c>
      <c r="EO95" s="110"/>
      <c r="EP95" s="110"/>
      <c r="EQ95" s="110">
        <f t="shared" si="740"/>
        <v>0</v>
      </c>
      <c r="ER95" s="110">
        <f t="shared" si="740"/>
        <v>0</v>
      </c>
      <c r="ES95" s="155"/>
      <c r="ET95" s="110"/>
      <c r="EU95" s="110"/>
      <c r="EV95" s="110"/>
      <c r="EW95" s="110"/>
      <c r="EX95" s="110"/>
      <c r="EY95" s="110"/>
      <c r="EZ95" s="110"/>
      <c r="FA95" s="110">
        <f t="shared" si="741"/>
        <v>0</v>
      </c>
      <c r="FB95" s="110">
        <f t="shared" si="741"/>
        <v>0</v>
      </c>
      <c r="FC95" s="110"/>
      <c r="FD95" s="110"/>
      <c r="FE95" s="110"/>
      <c r="FF95" s="110"/>
      <c r="FG95" s="110"/>
      <c r="FH95" s="110"/>
      <c r="FI95" s="110"/>
      <c r="FJ95" s="156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>
        <f t="shared" si="742"/>
        <v>0</v>
      </c>
      <c r="FV95" s="110">
        <f t="shared" si="742"/>
        <v>0</v>
      </c>
      <c r="FW95" s="110"/>
      <c r="FX95" s="110"/>
      <c r="FY95" s="110"/>
      <c r="FZ95" s="110"/>
      <c r="GA95" s="110"/>
      <c r="GB95" s="110"/>
      <c r="GC95" s="110"/>
      <c r="GD95" s="110"/>
      <c r="GE95" s="110">
        <f t="shared" si="743"/>
        <v>0</v>
      </c>
      <c r="GF95" s="110">
        <f t="shared" si="743"/>
        <v>0</v>
      </c>
      <c r="GG95" s="110"/>
      <c r="GH95" s="110"/>
      <c r="GI95" s="110"/>
      <c r="GJ95" s="110"/>
      <c r="GK95" s="110"/>
      <c r="GL95" s="110"/>
      <c r="GM95" s="110"/>
      <c r="GN95" s="110"/>
      <c r="GO95" s="110">
        <f t="shared" si="744"/>
        <v>0</v>
      </c>
      <c r="GP95" s="110">
        <f t="shared" si="744"/>
        <v>0</v>
      </c>
      <c r="GQ95" s="110"/>
      <c r="GR95" s="110"/>
      <c r="GS95" s="110"/>
      <c r="GT95" s="110"/>
      <c r="GU95" s="110"/>
      <c r="GV95" s="110"/>
      <c r="GW95" s="110"/>
      <c r="GX95" s="110"/>
      <c r="GY95" s="110">
        <f t="shared" si="745"/>
        <v>0</v>
      </c>
      <c r="GZ95" s="110">
        <f t="shared" si="745"/>
        <v>0</v>
      </c>
      <c r="HA95" s="110"/>
      <c r="HB95" s="110"/>
      <c r="HC95" s="110"/>
      <c r="HD95" s="110"/>
      <c r="HE95" s="110"/>
      <c r="HF95" s="110"/>
      <c r="HG95" s="110"/>
      <c r="HH95" s="110"/>
      <c r="HI95" s="110">
        <f t="shared" si="746"/>
        <v>0</v>
      </c>
      <c r="HJ95" s="110">
        <f t="shared" si="746"/>
        <v>0</v>
      </c>
      <c r="HK95" s="110"/>
      <c r="HL95" s="110"/>
      <c r="HM95" s="110"/>
      <c r="HN95" s="110"/>
      <c r="HO95" s="110"/>
      <c r="HP95" s="110"/>
      <c r="HQ95" s="110"/>
      <c r="HR95" s="110"/>
      <c r="HS95" s="110">
        <f t="shared" si="747"/>
        <v>0</v>
      </c>
      <c r="HT95" s="110">
        <f t="shared" si="747"/>
        <v>0</v>
      </c>
      <c r="HU95" s="110"/>
      <c r="HV95" s="110"/>
      <c r="HW95" s="110"/>
      <c r="HX95" s="110"/>
      <c r="HY95" s="110"/>
      <c r="HZ95" s="110"/>
      <c r="IA95" s="110"/>
      <c r="IB95" s="110"/>
      <c r="IC95" s="110">
        <f t="shared" si="748"/>
        <v>0</v>
      </c>
      <c r="ID95" s="110">
        <f t="shared" si="748"/>
        <v>0</v>
      </c>
      <c r="IE95" s="110"/>
      <c r="IF95" s="110"/>
      <c r="IG95" s="110"/>
      <c r="IH95" s="110"/>
      <c r="II95" s="110"/>
      <c r="IJ95" s="110"/>
      <c r="IK95" s="110"/>
      <c r="IL95" s="110"/>
      <c r="IM95" s="110">
        <f t="shared" si="749"/>
        <v>0</v>
      </c>
      <c r="IN95" s="110">
        <f t="shared" si="749"/>
        <v>0</v>
      </c>
      <c r="IO95" s="110"/>
      <c r="IP95" s="110"/>
      <c r="IQ95" s="110"/>
      <c r="IR95" s="110"/>
      <c r="IS95" s="110"/>
      <c r="IT95" s="110"/>
      <c r="IU95" s="110"/>
      <c r="IV95" s="110"/>
      <c r="IW95" s="110">
        <f t="shared" si="750"/>
        <v>0</v>
      </c>
      <c r="IX95" s="110">
        <f t="shared" si="750"/>
        <v>0</v>
      </c>
      <c r="IY95" s="110"/>
      <c r="IZ95" s="110"/>
      <c r="JA95" s="110"/>
      <c r="JB95" s="110"/>
      <c r="JC95" s="110"/>
      <c r="JD95" s="110"/>
      <c r="JE95" s="110"/>
      <c r="JF95" s="110"/>
      <c r="JG95" s="110">
        <v>0</v>
      </c>
      <c r="JH95" s="110">
        <v>0</v>
      </c>
      <c r="JI95" s="110"/>
      <c r="JJ95" s="110"/>
      <c r="JK95" s="110"/>
      <c r="JL95" s="110"/>
      <c r="JM95" s="110"/>
      <c r="JN95" s="110"/>
      <c r="JO95" s="110"/>
      <c r="JP95" s="110"/>
      <c r="JQ95" s="110"/>
      <c r="JR95" s="110"/>
      <c r="JS95" s="110">
        <v>181.20423000000002</v>
      </c>
      <c r="JT95" s="110">
        <v>181.20423</v>
      </c>
      <c r="JU95" s="110">
        <f t="shared" si="692"/>
        <v>99.999999999999986</v>
      </c>
      <c r="JV95" s="110">
        <v>340.06</v>
      </c>
      <c r="JW95" s="110">
        <v>340.06</v>
      </c>
      <c r="JX95" s="110">
        <f t="shared" si="694"/>
        <v>100</v>
      </c>
      <c r="JY95" s="110"/>
      <c r="JZ95" s="110"/>
      <c r="KA95" s="110" t="e">
        <f t="shared" ref="KA95:KA99" si="759">JZ95/JY95*100</f>
        <v>#DIV/0!</v>
      </c>
      <c r="KB95" s="110"/>
      <c r="KC95" s="110"/>
      <c r="KD95" s="110" t="e">
        <f t="shared" ref="KD95:KD99" si="760">KC95/KB95*100</f>
        <v>#DIV/0!</v>
      </c>
      <c r="KE95" s="110"/>
      <c r="KF95" s="110"/>
      <c r="KG95" s="110" t="e">
        <f t="shared" ref="KG95:KG99" si="761">KF95/KE95*100</f>
        <v>#DIV/0!</v>
      </c>
      <c r="KH95" s="110"/>
      <c r="KI95" s="110"/>
      <c r="KJ95" s="110" t="e">
        <f t="shared" ref="KJ95:KJ99" si="762">KI95/KH95*100</f>
        <v>#DIV/0!</v>
      </c>
      <c r="KK95" s="110"/>
      <c r="KL95" s="110"/>
      <c r="KM95" s="110" t="e">
        <f t="shared" ref="KM95:KM99" si="763">KL95/KK95*100</f>
        <v>#DIV/0!</v>
      </c>
      <c r="KN95" s="110"/>
      <c r="KO95" s="110"/>
      <c r="KP95" s="110"/>
      <c r="KQ95" s="110"/>
      <c r="KR95" s="110"/>
      <c r="KS95" s="110"/>
      <c r="KT95" s="110"/>
      <c r="KU95" s="110"/>
      <c r="KV95" s="110"/>
      <c r="KW95" s="110">
        <v>389.55</v>
      </c>
      <c r="KX95" s="110">
        <v>389.55</v>
      </c>
      <c r="KY95" s="110">
        <v>0</v>
      </c>
      <c r="KZ95" s="110"/>
      <c r="LA95" s="110"/>
      <c r="LB95" s="110"/>
      <c r="LC95" s="110"/>
      <c r="LD95" s="110"/>
      <c r="LE95" s="110"/>
      <c r="LF95" s="110"/>
      <c r="LG95" s="110"/>
      <c r="LH95" s="110"/>
      <c r="LI95" s="110"/>
      <c r="LJ95" s="110"/>
      <c r="LK95" s="110"/>
      <c r="LL95" s="110"/>
      <c r="LM95" s="110"/>
      <c r="LN95" s="110"/>
      <c r="LO95" s="110"/>
      <c r="LP95" s="110">
        <v>0</v>
      </c>
      <c r="LQ95" s="110">
        <v>0</v>
      </c>
      <c r="LR95" s="110"/>
      <c r="LS95" s="110"/>
      <c r="LT95" s="110"/>
      <c r="LU95" s="110"/>
      <c r="LV95" s="110"/>
      <c r="LW95" s="110"/>
      <c r="LX95" s="110"/>
      <c r="LY95" s="110"/>
      <c r="LZ95" s="110"/>
      <c r="MA95" s="110"/>
      <c r="MB95" s="110"/>
      <c r="MC95" s="110"/>
      <c r="MD95" s="110"/>
      <c r="ME95" s="110"/>
      <c r="MF95" s="4"/>
      <c r="MG95" s="5"/>
      <c r="MH95" s="37"/>
      <c r="MI95" s="37"/>
      <c r="MJ95" s="38"/>
      <c r="MK95" s="4"/>
      <c r="ML95" s="4"/>
      <c r="MM95" s="5"/>
      <c r="MN95" s="39"/>
      <c r="MO95" s="40"/>
      <c r="MP95" s="41"/>
      <c r="MR95" s="116"/>
    </row>
    <row r="96" spans="1:360" ht="18">
      <c r="A96" s="36" t="s">
        <v>32</v>
      </c>
      <c r="B96" s="110">
        <f t="shared" si="732"/>
        <v>2876.8774199999998</v>
      </c>
      <c r="C96" s="110">
        <f t="shared" si="733"/>
        <v>2876.8774200000003</v>
      </c>
      <c r="D96" s="110">
        <f t="shared" si="660"/>
        <v>100.00000000000003</v>
      </c>
      <c r="E96" s="110">
        <f t="shared" si="634"/>
        <v>4.5474735088646412E-13</v>
      </c>
      <c r="F96" s="110"/>
      <c r="G96" s="110"/>
      <c r="H96" s="110"/>
      <c r="I96" s="110"/>
      <c r="J96" s="110">
        <v>0</v>
      </c>
      <c r="K96" s="110">
        <v>0</v>
      </c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>
        <v>0</v>
      </c>
      <c r="AA96" s="110">
        <v>0</v>
      </c>
      <c r="AB96" s="110"/>
      <c r="AC96" s="110"/>
      <c r="AD96" s="110"/>
      <c r="AE96" s="110"/>
      <c r="AF96" s="110"/>
      <c r="AG96" s="110"/>
      <c r="AH96" s="110"/>
      <c r="AI96" s="110"/>
      <c r="AJ96" s="110">
        <v>0</v>
      </c>
      <c r="AK96" s="110">
        <v>0</v>
      </c>
      <c r="AL96" s="110"/>
      <c r="AM96" s="110"/>
      <c r="AN96" s="110"/>
      <c r="AO96" s="110"/>
      <c r="AP96" s="110"/>
      <c r="AQ96" s="110"/>
      <c r="AR96" s="110"/>
      <c r="AS96" s="110"/>
      <c r="AT96" s="110">
        <v>0</v>
      </c>
      <c r="AU96" s="110">
        <v>0</v>
      </c>
      <c r="AV96" s="110"/>
      <c r="AW96" s="110"/>
      <c r="AX96" s="110"/>
      <c r="AY96" s="110"/>
      <c r="AZ96" s="110"/>
      <c r="BA96" s="110"/>
      <c r="BB96" s="110"/>
      <c r="BC96" s="110"/>
      <c r="BD96" s="110">
        <f t="shared" si="751"/>
        <v>0</v>
      </c>
      <c r="BE96" s="110">
        <f t="shared" si="751"/>
        <v>0</v>
      </c>
      <c r="BF96" s="110"/>
      <c r="BG96" s="110"/>
      <c r="BH96" s="110"/>
      <c r="BI96" s="110"/>
      <c r="BJ96" s="110"/>
      <c r="BK96" s="110"/>
      <c r="BL96" s="110"/>
      <c r="BM96" s="110">
        <v>752.05310999999995</v>
      </c>
      <c r="BN96" s="110">
        <f t="shared" si="752"/>
        <v>752.05311000000006</v>
      </c>
      <c r="BO96" s="110">
        <f t="shared" si="752"/>
        <v>752.05311000000006</v>
      </c>
      <c r="BP96" s="110">
        <f t="shared" si="682"/>
        <v>100</v>
      </c>
      <c r="BQ96" s="110">
        <v>737.01205000000004</v>
      </c>
      <c r="BR96" s="110">
        <v>737.01205000000004</v>
      </c>
      <c r="BS96" s="110">
        <f t="shared" si="734"/>
        <v>100</v>
      </c>
      <c r="BT96" s="110">
        <v>15.04106</v>
      </c>
      <c r="BU96" s="110">
        <v>15.04106</v>
      </c>
      <c r="BV96" s="110">
        <f t="shared" si="735"/>
        <v>100</v>
      </c>
      <c r="BW96" s="110">
        <f t="shared" si="736"/>
        <v>1537.80431</v>
      </c>
      <c r="BX96" s="110">
        <f t="shared" si="753"/>
        <v>1537.80431</v>
      </c>
      <c r="BY96" s="110">
        <f>BX96/BW96*100</f>
        <v>100</v>
      </c>
      <c r="BZ96" s="110">
        <v>1537.80431</v>
      </c>
      <c r="CA96" s="110">
        <v>1537.80431</v>
      </c>
      <c r="CB96" s="110">
        <f>CA96/BZ96*100</f>
        <v>100</v>
      </c>
      <c r="CC96" s="110"/>
      <c r="CD96" s="110"/>
      <c r="CE96" s="110"/>
      <c r="CF96" s="110">
        <f t="shared" si="737"/>
        <v>0</v>
      </c>
      <c r="CG96" s="110">
        <f t="shared" si="737"/>
        <v>0</v>
      </c>
      <c r="CH96" s="110"/>
      <c r="CI96" s="110"/>
      <c r="CJ96" s="110"/>
      <c r="CK96" s="110"/>
      <c r="CL96" s="110"/>
      <c r="CM96" s="110"/>
      <c r="CN96" s="110"/>
      <c r="CO96" s="110"/>
      <c r="CP96" s="110">
        <v>0</v>
      </c>
      <c r="CQ96" s="110">
        <v>0</v>
      </c>
      <c r="CR96" s="110"/>
      <c r="CS96" s="110"/>
      <c r="CT96" s="110"/>
      <c r="CU96" s="110"/>
      <c r="CV96" s="110"/>
      <c r="CW96" s="110"/>
      <c r="CX96" s="110"/>
      <c r="CY96" s="110"/>
      <c r="CZ96" s="110">
        <f t="shared" si="738"/>
        <v>0</v>
      </c>
      <c r="DA96" s="110">
        <f t="shared" si="738"/>
        <v>0</v>
      </c>
      <c r="DB96" s="110"/>
      <c r="DC96" s="110"/>
      <c r="DD96" s="110"/>
      <c r="DE96" s="110"/>
      <c r="DF96" s="110"/>
      <c r="DG96" s="110"/>
      <c r="DH96" s="110"/>
      <c r="DI96" s="110"/>
      <c r="DJ96" s="110">
        <f t="shared" si="739"/>
        <v>0</v>
      </c>
      <c r="DK96" s="110">
        <f t="shared" si="739"/>
        <v>0</v>
      </c>
      <c r="DL96" s="110"/>
      <c r="DM96" s="110"/>
      <c r="DN96" s="110"/>
      <c r="DO96" s="110"/>
      <c r="DP96" s="110"/>
      <c r="DQ96" s="110"/>
      <c r="DR96" s="110"/>
      <c r="DS96" s="110"/>
      <c r="DT96" s="110">
        <v>0</v>
      </c>
      <c r="DU96" s="110">
        <v>0</v>
      </c>
      <c r="DV96" s="110"/>
      <c r="DW96" s="110"/>
      <c r="DX96" s="110"/>
      <c r="DY96" s="110"/>
      <c r="DZ96" s="110"/>
      <c r="EA96" s="110"/>
      <c r="EB96" s="110"/>
      <c r="EC96" s="110"/>
      <c r="ED96" s="110">
        <v>0</v>
      </c>
      <c r="EE96" s="110">
        <v>0</v>
      </c>
      <c r="EF96" s="110"/>
      <c r="EG96" s="110"/>
      <c r="EH96" s="110"/>
      <c r="EI96" s="110"/>
      <c r="EJ96" s="110"/>
      <c r="EK96" s="110"/>
      <c r="EL96" s="110"/>
      <c r="EM96" s="110">
        <v>0</v>
      </c>
      <c r="EN96" s="110">
        <v>0</v>
      </c>
      <c r="EO96" s="110"/>
      <c r="EP96" s="110"/>
      <c r="EQ96" s="110">
        <f t="shared" si="740"/>
        <v>0</v>
      </c>
      <c r="ER96" s="110">
        <f t="shared" si="740"/>
        <v>0</v>
      </c>
      <c r="ES96" s="155"/>
      <c r="ET96" s="110"/>
      <c r="EU96" s="110"/>
      <c r="EV96" s="110" t="e">
        <f>EU96/ET96*100</f>
        <v>#DIV/0!</v>
      </c>
      <c r="EW96" s="110"/>
      <c r="EX96" s="110"/>
      <c r="EY96" s="110"/>
      <c r="EZ96" s="110"/>
      <c r="FA96" s="110">
        <f t="shared" si="741"/>
        <v>0</v>
      </c>
      <c r="FB96" s="110">
        <f t="shared" si="741"/>
        <v>0</v>
      </c>
      <c r="FC96" s="110"/>
      <c r="FD96" s="110"/>
      <c r="FE96" s="110"/>
      <c r="FF96" s="110"/>
      <c r="FG96" s="110"/>
      <c r="FH96" s="110"/>
      <c r="FI96" s="110"/>
      <c r="FJ96" s="156"/>
      <c r="FK96" s="110"/>
      <c r="FL96" s="110"/>
      <c r="FM96" s="110"/>
      <c r="FN96" s="110"/>
      <c r="FO96" s="110"/>
      <c r="FP96" s="110"/>
      <c r="FQ96" s="110"/>
      <c r="FR96" s="110"/>
      <c r="FS96" s="110"/>
      <c r="FT96" s="110"/>
      <c r="FU96" s="110">
        <f t="shared" si="742"/>
        <v>0</v>
      </c>
      <c r="FV96" s="110">
        <f t="shared" si="742"/>
        <v>0</v>
      </c>
      <c r="FW96" s="110"/>
      <c r="FX96" s="110"/>
      <c r="FY96" s="110"/>
      <c r="FZ96" s="110"/>
      <c r="GA96" s="110"/>
      <c r="GB96" s="110"/>
      <c r="GC96" s="110"/>
      <c r="GD96" s="110"/>
      <c r="GE96" s="110">
        <f t="shared" si="743"/>
        <v>0</v>
      </c>
      <c r="GF96" s="110">
        <f t="shared" si="743"/>
        <v>0</v>
      </c>
      <c r="GG96" s="110"/>
      <c r="GH96" s="110"/>
      <c r="GI96" s="110"/>
      <c r="GJ96" s="110"/>
      <c r="GK96" s="110"/>
      <c r="GL96" s="110"/>
      <c r="GM96" s="110"/>
      <c r="GN96" s="110"/>
      <c r="GO96" s="110">
        <f t="shared" si="744"/>
        <v>0</v>
      </c>
      <c r="GP96" s="110">
        <f t="shared" si="744"/>
        <v>0</v>
      </c>
      <c r="GQ96" s="110"/>
      <c r="GR96" s="110"/>
      <c r="GS96" s="110"/>
      <c r="GT96" s="110"/>
      <c r="GU96" s="110"/>
      <c r="GV96" s="110"/>
      <c r="GW96" s="110"/>
      <c r="GX96" s="110"/>
      <c r="GY96" s="110">
        <f t="shared" si="745"/>
        <v>0</v>
      </c>
      <c r="GZ96" s="110">
        <f t="shared" si="745"/>
        <v>0</v>
      </c>
      <c r="HA96" s="110"/>
      <c r="HB96" s="110"/>
      <c r="HC96" s="110"/>
      <c r="HD96" s="110"/>
      <c r="HE96" s="110"/>
      <c r="HF96" s="110"/>
      <c r="HG96" s="110"/>
      <c r="HH96" s="110"/>
      <c r="HI96" s="110">
        <f t="shared" si="746"/>
        <v>0</v>
      </c>
      <c r="HJ96" s="110">
        <f t="shared" si="746"/>
        <v>0</v>
      </c>
      <c r="HK96" s="110"/>
      <c r="HL96" s="110"/>
      <c r="HM96" s="110"/>
      <c r="HN96" s="110"/>
      <c r="HO96" s="110"/>
      <c r="HP96" s="110"/>
      <c r="HQ96" s="110"/>
      <c r="HR96" s="110"/>
      <c r="HS96" s="110">
        <f t="shared" si="747"/>
        <v>0</v>
      </c>
      <c r="HT96" s="110">
        <f t="shared" si="747"/>
        <v>0</v>
      </c>
      <c r="HU96" s="110"/>
      <c r="HV96" s="110"/>
      <c r="HW96" s="110"/>
      <c r="HX96" s="110"/>
      <c r="HY96" s="110"/>
      <c r="HZ96" s="110"/>
      <c r="IA96" s="110"/>
      <c r="IB96" s="110"/>
      <c r="IC96" s="110">
        <f t="shared" si="748"/>
        <v>0</v>
      </c>
      <c r="ID96" s="110">
        <f t="shared" si="748"/>
        <v>0</v>
      </c>
      <c r="IE96" s="110"/>
      <c r="IF96" s="110"/>
      <c r="IG96" s="110"/>
      <c r="IH96" s="110"/>
      <c r="II96" s="110"/>
      <c r="IJ96" s="110"/>
      <c r="IK96" s="110"/>
      <c r="IL96" s="110"/>
      <c r="IM96" s="110">
        <f t="shared" si="749"/>
        <v>0</v>
      </c>
      <c r="IN96" s="110">
        <f t="shared" si="749"/>
        <v>0</v>
      </c>
      <c r="IO96" s="110"/>
      <c r="IP96" s="110"/>
      <c r="IQ96" s="110"/>
      <c r="IR96" s="110"/>
      <c r="IS96" s="110"/>
      <c r="IT96" s="110"/>
      <c r="IU96" s="110"/>
      <c r="IV96" s="110"/>
      <c r="IW96" s="110">
        <f t="shared" si="750"/>
        <v>0</v>
      </c>
      <c r="IX96" s="110">
        <f t="shared" si="750"/>
        <v>0</v>
      </c>
      <c r="IY96" s="110"/>
      <c r="IZ96" s="110"/>
      <c r="JA96" s="110"/>
      <c r="JB96" s="110"/>
      <c r="JC96" s="110"/>
      <c r="JD96" s="110"/>
      <c r="JE96" s="110"/>
      <c r="JF96" s="110"/>
      <c r="JG96" s="110">
        <v>0</v>
      </c>
      <c r="JH96" s="110">
        <v>0</v>
      </c>
      <c r="JI96" s="110"/>
      <c r="JJ96" s="110"/>
      <c r="JK96" s="110"/>
      <c r="JL96" s="110"/>
      <c r="JM96" s="110"/>
      <c r="JN96" s="110"/>
      <c r="JO96" s="110"/>
      <c r="JP96" s="110"/>
      <c r="JQ96" s="110"/>
      <c r="JR96" s="110"/>
      <c r="JS96" s="110"/>
      <c r="JT96" s="110"/>
      <c r="JU96" s="110"/>
      <c r="JV96" s="110">
        <v>327.32</v>
      </c>
      <c r="JW96" s="110">
        <v>327.32</v>
      </c>
      <c r="JX96" s="110">
        <f t="shared" si="694"/>
        <v>100</v>
      </c>
      <c r="JY96" s="110"/>
      <c r="JZ96" s="110"/>
      <c r="KA96" s="110" t="e">
        <f t="shared" si="759"/>
        <v>#DIV/0!</v>
      </c>
      <c r="KB96" s="110"/>
      <c r="KC96" s="110"/>
      <c r="KD96" s="110" t="e">
        <f t="shared" si="760"/>
        <v>#DIV/0!</v>
      </c>
      <c r="KE96" s="110"/>
      <c r="KF96" s="110"/>
      <c r="KG96" s="110" t="e">
        <f t="shared" si="761"/>
        <v>#DIV/0!</v>
      </c>
      <c r="KH96" s="110"/>
      <c r="KI96" s="110"/>
      <c r="KJ96" s="110" t="e">
        <f t="shared" si="762"/>
        <v>#DIV/0!</v>
      </c>
      <c r="KK96" s="110"/>
      <c r="KL96" s="110"/>
      <c r="KM96" s="110" t="e">
        <f t="shared" si="763"/>
        <v>#DIV/0!</v>
      </c>
      <c r="KN96" s="110"/>
      <c r="KO96" s="110"/>
      <c r="KP96" s="110"/>
      <c r="KQ96" s="110"/>
      <c r="KR96" s="110"/>
      <c r="KS96" s="110"/>
      <c r="KT96" s="110"/>
      <c r="KU96" s="110"/>
      <c r="KV96" s="110"/>
      <c r="KW96" s="110">
        <v>259.7</v>
      </c>
      <c r="KX96" s="110">
        <v>259.7</v>
      </c>
      <c r="KY96" s="110">
        <v>0</v>
      </c>
      <c r="KZ96" s="110"/>
      <c r="LA96" s="110"/>
      <c r="LB96" s="110"/>
      <c r="LC96" s="110"/>
      <c r="LD96" s="110"/>
      <c r="LE96" s="110"/>
      <c r="LF96" s="110"/>
      <c r="LG96" s="110"/>
      <c r="LH96" s="110"/>
      <c r="LI96" s="110"/>
      <c r="LJ96" s="110"/>
      <c r="LK96" s="110"/>
      <c r="LL96" s="110"/>
      <c r="LM96" s="110"/>
      <c r="LN96" s="110"/>
      <c r="LO96" s="110"/>
      <c r="LP96" s="110">
        <v>0</v>
      </c>
      <c r="LQ96" s="110">
        <v>0</v>
      </c>
      <c r="LR96" s="110"/>
      <c r="LS96" s="110"/>
      <c r="LT96" s="110"/>
      <c r="LU96" s="110"/>
      <c r="LV96" s="110"/>
      <c r="LW96" s="110"/>
      <c r="LX96" s="110"/>
      <c r="LY96" s="110"/>
      <c r="LZ96" s="110"/>
      <c r="MA96" s="110"/>
      <c r="MB96" s="110"/>
      <c r="MC96" s="110"/>
      <c r="MD96" s="110"/>
      <c r="ME96" s="110"/>
      <c r="MF96" s="4"/>
      <c r="MG96" s="5"/>
      <c r="MH96" s="37"/>
      <c r="MI96" s="37"/>
      <c r="MJ96" s="38"/>
      <c r="MK96" s="4"/>
      <c r="ML96" s="4"/>
      <c r="MM96" s="5"/>
      <c r="MN96" s="39"/>
      <c r="MO96" s="40"/>
      <c r="MP96" s="41"/>
      <c r="MR96" s="116"/>
    </row>
    <row r="97" spans="1:360" ht="18">
      <c r="A97" s="36" t="s">
        <v>117</v>
      </c>
      <c r="B97" s="110">
        <f t="shared" si="732"/>
        <v>1454.7114999999999</v>
      </c>
      <c r="C97" s="110">
        <f t="shared" si="733"/>
        <v>1454.7114999999999</v>
      </c>
      <c r="D97" s="110">
        <f t="shared" si="660"/>
        <v>100</v>
      </c>
      <c r="E97" s="110">
        <f t="shared" si="634"/>
        <v>0</v>
      </c>
      <c r="F97" s="110"/>
      <c r="G97" s="110"/>
      <c r="H97" s="110"/>
      <c r="I97" s="110"/>
      <c r="J97" s="110">
        <v>0</v>
      </c>
      <c r="K97" s="110">
        <v>0</v>
      </c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>
        <v>0</v>
      </c>
      <c r="AA97" s="110">
        <v>0</v>
      </c>
      <c r="AB97" s="110"/>
      <c r="AC97" s="110"/>
      <c r="AD97" s="110"/>
      <c r="AE97" s="110"/>
      <c r="AF97" s="110"/>
      <c r="AG97" s="110"/>
      <c r="AH97" s="110"/>
      <c r="AI97" s="110"/>
      <c r="AJ97" s="110">
        <v>0</v>
      </c>
      <c r="AK97" s="110">
        <v>0</v>
      </c>
      <c r="AL97" s="110"/>
      <c r="AM97" s="110"/>
      <c r="AN97" s="110"/>
      <c r="AO97" s="110"/>
      <c r="AP97" s="110"/>
      <c r="AQ97" s="110"/>
      <c r="AR97" s="110"/>
      <c r="AS97" s="110"/>
      <c r="AT97" s="110">
        <v>0</v>
      </c>
      <c r="AU97" s="110">
        <v>0</v>
      </c>
      <c r="AV97" s="110"/>
      <c r="AW97" s="110"/>
      <c r="AX97" s="110"/>
      <c r="AY97" s="110"/>
      <c r="AZ97" s="110"/>
      <c r="BA97" s="110"/>
      <c r="BB97" s="110"/>
      <c r="BC97" s="110">
        <v>554.92347999999993</v>
      </c>
      <c r="BD97" s="110">
        <f t="shared" si="751"/>
        <v>554.92347999999993</v>
      </c>
      <c r="BE97" s="110">
        <f t="shared" si="751"/>
        <v>554.92347999999993</v>
      </c>
      <c r="BF97" s="110"/>
      <c r="BG97" s="110">
        <f>708.4707-164.64567</f>
        <v>543.82502999999997</v>
      </c>
      <c r="BH97" s="110">
        <v>543.82502999999997</v>
      </c>
      <c r="BI97" s="110"/>
      <c r="BJ97" s="110">
        <f>14.45856-3.36011</f>
        <v>11.09845</v>
      </c>
      <c r="BK97" s="110">
        <v>11.09845</v>
      </c>
      <c r="BL97" s="110"/>
      <c r="BM97" s="110">
        <v>235.01659000000001</v>
      </c>
      <c r="BN97" s="110">
        <f t="shared" si="752"/>
        <v>235.01659000000001</v>
      </c>
      <c r="BO97" s="110">
        <f t="shared" si="752"/>
        <v>235.01659000000001</v>
      </c>
      <c r="BP97" s="110">
        <f t="shared" si="682"/>
        <v>100</v>
      </c>
      <c r="BQ97" s="110">
        <v>230.31626</v>
      </c>
      <c r="BR97" s="110">
        <v>230.31626</v>
      </c>
      <c r="BS97" s="110">
        <f t="shared" si="734"/>
        <v>100</v>
      </c>
      <c r="BT97" s="110">
        <v>4.7003300000000001</v>
      </c>
      <c r="BU97" s="110">
        <v>4.7003300000000001</v>
      </c>
      <c r="BV97" s="110">
        <f t="shared" si="735"/>
        <v>100</v>
      </c>
      <c r="BW97" s="110">
        <f t="shared" si="736"/>
        <v>334.51143000000002</v>
      </c>
      <c r="BX97" s="110">
        <f t="shared" si="753"/>
        <v>334.51143000000002</v>
      </c>
      <c r="BY97" s="110">
        <f>BX97/BW97*100</f>
        <v>100</v>
      </c>
      <c r="BZ97" s="110">
        <v>334.51143000000002</v>
      </c>
      <c r="CA97" s="110">
        <v>334.51143000000002</v>
      </c>
      <c r="CB97" s="110">
        <f>CA97/BZ97*100</f>
        <v>100</v>
      </c>
      <c r="CC97" s="110"/>
      <c r="CD97" s="110"/>
      <c r="CE97" s="110"/>
      <c r="CF97" s="110">
        <f t="shared" si="737"/>
        <v>0</v>
      </c>
      <c r="CG97" s="110">
        <f t="shared" si="737"/>
        <v>0</v>
      </c>
      <c r="CH97" s="110"/>
      <c r="CI97" s="110"/>
      <c r="CJ97" s="110"/>
      <c r="CK97" s="110"/>
      <c r="CL97" s="110"/>
      <c r="CM97" s="110"/>
      <c r="CN97" s="110"/>
      <c r="CO97" s="110"/>
      <c r="CP97" s="110">
        <v>0</v>
      </c>
      <c r="CQ97" s="110">
        <v>0</v>
      </c>
      <c r="CR97" s="110"/>
      <c r="CS97" s="110"/>
      <c r="CT97" s="110"/>
      <c r="CU97" s="110"/>
      <c r="CV97" s="110"/>
      <c r="CW97" s="110"/>
      <c r="CX97" s="110"/>
      <c r="CY97" s="110"/>
      <c r="CZ97" s="110">
        <f t="shared" si="738"/>
        <v>0</v>
      </c>
      <c r="DA97" s="110">
        <f t="shared" si="738"/>
        <v>0</v>
      </c>
      <c r="DB97" s="110"/>
      <c r="DC97" s="110"/>
      <c r="DD97" s="110"/>
      <c r="DE97" s="110"/>
      <c r="DF97" s="110"/>
      <c r="DG97" s="110"/>
      <c r="DH97" s="110"/>
      <c r="DI97" s="110"/>
      <c r="DJ97" s="110">
        <f t="shared" si="739"/>
        <v>0</v>
      </c>
      <c r="DK97" s="110">
        <f t="shared" si="739"/>
        <v>0</v>
      </c>
      <c r="DL97" s="110" t="e">
        <f>DK97/DJ97*100</f>
        <v>#DIV/0!</v>
      </c>
      <c r="DM97" s="110"/>
      <c r="DN97" s="110"/>
      <c r="DO97" s="110" t="e">
        <f>DN97/DM97*100</f>
        <v>#DIV/0!</v>
      </c>
      <c r="DP97" s="110"/>
      <c r="DQ97" s="110"/>
      <c r="DR97" s="110" t="e">
        <f>DQ97/DP97*100</f>
        <v>#DIV/0!</v>
      </c>
      <c r="DS97" s="110"/>
      <c r="DT97" s="110">
        <v>0</v>
      </c>
      <c r="DU97" s="110">
        <v>0</v>
      </c>
      <c r="DV97" s="110"/>
      <c r="DW97" s="110"/>
      <c r="DX97" s="110"/>
      <c r="DY97" s="110"/>
      <c r="DZ97" s="110"/>
      <c r="EA97" s="110"/>
      <c r="EB97" s="110"/>
      <c r="EC97" s="110"/>
      <c r="ED97" s="110">
        <v>0</v>
      </c>
      <c r="EE97" s="110">
        <v>0</v>
      </c>
      <c r="EF97" s="110"/>
      <c r="EG97" s="110"/>
      <c r="EH97" s="110"/>
      <c r="EI97" s="110"/>
      <c r="EJ97" s="110"/>
      <c r="EK97" s="110"/>
      <c r="EL97" s="110"/>
      <c r="EM97" s="110">
        <v>0</v>
      </c>
      <c r="EN97" s="110">
        <v>0</v>
      </c>
      <c r="EO97" s="110"/>
      <c r="EP97" s="110"/>
      <c r="EQ97" s="110">
        <f t="shared" si="740"/>
        <v>0</v>
      </c>
      <c r="ER97" s="110">
        <f t="shared" si="740"/>
        <v>0</v>
      </c>
      <c r="ES97" s="155"/>
      <c r="ET97" s="110"/>
      <c r="EU97" s="110"/>
      <c r="EV97" s="110" t="e">
        <f>EU97/ET97*100</f>
        <v>#DIV/0!</v>
      </c>
      <c r="EW97" s="110"/>
      <c r="EX97" s="110"/>
      <c r="EY97" s="110"/>
      <c r="EZ97" s="110"/>
      <c r="FA97" s="110">
        <f t="shared" si="741"/>
        <v>0</v>
      </c>
      <c r="FB97" s="110">
        <f t="shared" si="741"/>
        <v>0</v>
      </c>
      <c r="FC97" s="110"/>
      <c r="FD97" s="110"/>
      <c r="FE97" s="110"/>
      <c r="FF97" s="110"/>
      <c r="FG97" s="110"/>
      <c r="FH97" s="110"/>
      <c r="FI97" s="110"/>
      <c r="FJ97" s="156"/>
      <c r="FK97" s="110"/>
      <c r="FL97" s="110"/>
      <c r="FM97" s="110"/>
      <c r="FN97" s="110"/>
      <c r="FO97" s="110"/>
      <c r="FP97" s="110"/>
      <c r="FQ97" s="110"/>
      <c r="FR97" s="110"/>
      <c r="FS97" s="110"/>
      <c r="FT97" s="110"/>
      <c r="FU97" s="110">
        <f t="shared" si="742"/>
        <v>0</v>
      </c>
      <c r="FV97" s="110">
        <f t="shared" si="742"/>
        <v>0</v>
      </c>
      <c r="FW97" s="110"/>
      <c r="FX97" s="110"/>
      <c r="FY97" s="110"/>
      <c r="FZ97" s="110"/>
      <c r="GA97" s="110"/>
      <c r="GB97" s="110"/>
      <c r="GC97" s="110"/>
      <c r="GD97" s="110"/>
      <c r="GE97" s="110">
        <f t="shared" si="743"/>
        <v>0</v>
      </c>
      <c r="GF97" s="110">
        <f t="shared" si="743"/>
        <v>0</v>
      </c>
      <c r="GG97" s="110"/>
      <c r="GH97" s="110"/>
      <c r="GI97" s="110"/>
      <c r="GJ97" s="110"/>
      <c r="GK97" s="110"/>
      <c r="GL97" s="110"/>
      <c r="GM97" s="110"/>
      <c r="GN97" s="110"/>
      <c r="GO97" s="110">
        <f t="shared" si="744"/>
        <v>0</v>
      </c>
      <c r="GP97" s="110">
        <f t="shared" si="744"/>
        <v>0</v>
      </c>
      <c r="GQ97" s="110"/>
      <c r="GR97" s="110"/>
      <c r="GS97" s="110"/>
      <c r="GT97" s="110"/>
      <c r="GU97" s="110"/>
      <c r="GV97" s="110"/>
      <c r="GW97" s="110"/>
      <c r="GX97" s="110"/>
      <c r="GY97" s="110">
        <f t="shared" si="745"/>
        <v>0</v>
      </c>
      <c r="GZ97" s="110">
        <f t="shared" si="745"/>
        <v>0</v>
      </c>
      <c r="HA97" s="110"/>
      <c r="HB97" s="110"/>
      <c r="HC97" s="110"/>
      <c r="HD97" s="110"/>
      <c r="HE97" s="110"/>
      <c r="HF97" s="110"/>
      <c r="HG97" s="110"/>
      <c r="HH97" s="110"/>
      <c r="HI97" s="110">
        <f t="shared" si="746"/>
        <v>0</v>
      </c>
      <c r="HJ97" s="110">
        <f t="shared" si="746"/>
        <v>0</v>
      </c>
      <c r="HK97" s="110"/>
      <c r="HL97" s="110"/>
      <c r="HM97" s="110"/>
      <c r="HN97" s="110"/>
      <c r="HO97" s="110"/>
      <c r="HP97" s="110"/>
      <c r="HQ97" s="110"/>
      <c r="HR97" s="110"/>
      <c r="HS97" s="110">
        <f t="shared" si="747"/>
        <v>0</v>
      </c>
      <c r="HT97" s="110">
        <f t="shared" si="747"/>
        <v>0</v>
      </c>
      <c r="HU97" s="110"/>
      <c r="HV97" s="110"/>
      <c r="HW97" s="110"/>
      <c r="HX97" s="110"/>
      <c r="HY97" s="110"/>
      <c r="HZ97" s="110"/>
      <c r="IA97" s="110"/>
      <c r="IB97" s="110"/>
      <c r="IC97" s="110">
        <f t="shared" si="748"/>
        <v>0</v>
      </c>
      <c r="ID97" s="110">
        <f t="shared" si="748"/>
        <v>0</v>
      </c>
      <c r="IE97" s="110"/>
      <c r="IF97" s="110"/>
      <c r="IG97" s="110"/>
      <c r="IH97" s="110"/>
      <c r="II97" s="110"/>
      <c r="IJ97" s="110"/>
      <c r="IK97" s="110"/>
      <c r="IL97" s="110"/>
      <c r="IM97" s="110">
        <f t="shared" si="749"/>
        <v>0</v>
      </c>
      <c r="IN97" s="110">
        <f t="shared" si="749"/>
        <v>0</v>
      </c>
      <c r="IO97" s="110"/>
      <c r="IP97" s="110"/>
      <c r="IQ97" s="110"/>
      <c r="IR97" s="110"/>
      <c r="IS97" s="110"/>
      <c r="IT97" s="110"/>
      <c r="IU97" s="110"/>
      <c r="IV97" s="110"/>
      <c r="IW97" s="110">
        <f t="shared" si="750"/>
        <v>0</v>
      </c>
      <c r="IX97" s="110">
        <f t="shared" si="750"/>
        <v>0</v>
      </c>
      <c r="IY97" s="110"/>
      <c r="IZ97" s="110"/>
      <c r="JA97" s="110"/>
      <c r="JB97" s="110"/>
      <c r="JC97" s="110"/>
      <c r="JD97" s="110"/>
      <c r="JE97" s="110"/>
      <c r="JF97" s="110"/>
      <c r="JG97" s="110">
        <v>0</v>
      </c>
      <c r="JH97" s="110">
        <v>0</v>
      </c>
      <c r="JI97" s="110"/>
      <c r="JJ97" s="110"/>
      <c r="JK97" s="110"/>
      <c r="JL97" s="110"/>
      <c r="JM97" s="110"/>
      <c r="JN97" s="110"/>
      <c r="JO97" s="110"/>
      <c r="JP97" s="110"/>
      <c r="JQ97" s="110"/>
      <c r="JR97" s="110"/>
      <c r="JS97" s="110"/>
      <c r="JT97" s="110"/>
      <c r="JU97" s="110"/>
      <c r="JV97" s="110">
        <v>330.26</v>
      </c>
      <c r="JW97" s="110">
        <v>330.26</v>
      </c>
      <c r="JX97" s="110">
        <f t="shared" si="694"/>
        <v>100</v>
      </c>
      <c r="JY97" s="110"/>
      <c r="JZ97" s="110"/>
      <c r="KA97" s="110" t="e">
        <f t="shared" si="759"/>
        <v>#DIV/0!</v>
      </c>
      <c r="KB97" s="110"/>
      <c r="KC97" s="110"/>
      <c r="KD97" s="110" t="e">
        <f t="shared" si="760"/>
        <v>#DIV/0!</v>
      </c>
      <c r="KE97" s="110"/>
      <c r="KF97" s="110"/>
      <c r="KG97" s="110" t="e">
        <f t="shared" si="761"/>
        <v>#DIV/0!</v>
      </c>
      <c r="KH97" s="110"/>
      <c r="KI97" s="110"/>
      <c r="KJ97" s="110" t="e">
        <f t="shared" si="762"/>
        <v>#DIV/0!</v>
      </c>
      <c r="KK97" s="110"/>
      <c r="KL97" s="110"/>
      <c r="KM97" s="110" t="e">
        <f t="shared" si="763"/>
        <v>#DIV/0!</v>
      </c>
      <c r="KN97" s="110"/>
      <c r="KO97" s="110"/>
      <c r="KP97" s="110"/>
      <c r="KQ97" s="110"/>
      <c r="KR97" s="110"/>
      <c r="KS97" s="110"/>
      <c r="KT97" s="110"/>
      <c r="KU97" s="110"/>
      <c r="KV97" s="110"/>
      <c r="KW97" s="110"/>
      <c r="KX97" s="110"/>
      <c r="KY97" s="110"/>
      <c r="KZ97" s="110"/>
      <c r="LA97" s="110"/>
      <c r="LB97" s="110"/>
      <c r="LC97" s="110"/>
      <c r="LD97" s="110"/>
      <c r="LE97" s="110"/>
      <c r="LF97" s="110"/>
      <c r="LG97" s="110"/>
      <c r="LH97" s="110"/>
      <c r="LI97" s="110"/>
      <c r="LJ97" s="110"/>
      <c r="LK97" s="110"/>
      <c r="LL97" s="110"/>
      <c r="LM97" s="110"/>
      <c r="LN97" s="110"/>
      <c r="LO97" s="110"/>
      <c r="LP97" s="110">
        <v>0</v>
      </c>
      <c r="LQ97" s="110">
        <v>0</v>
      </c>
      <c r="LR97" s="110"/>
      <c r="LS97" s="110"/>
      <c r="LT97" s="110"/>
      <c r="LU97" s="110"/>
      <c r="LV97" s="110"/>
      <c r="LW97" s="110"/>
      <c r="LX97" s="110"/>
      <c r="LY97" s="110"/>
      <c r="LZ97" s="110"/>
      <c r="MA97" s="110"/>
      <c r="MB97" s="110"/>
      <c r="MC97" s="110"/>
      <c r="MD97" s="110"/>
      <c r="ME97" s="4"/>
      <c r="MF97" s="4"/>
      <c r="MG97" s="5"/>
      <c r="MH97" s="37"/>
      <c r="MI97" s="37"/>
      <c r="MJ97" s="38"/>
      <c r="MK97" s="4"/>
      <c r="ML97" s="4"/>
      <c r="MM97" s="5"/>
      <c r="MN97" s="39"/>
      <c r="MO97" s="40"/>
      <c r="MP97" s="41"/>
      <c r="MR97" s="116"/>
    </row>
    <row r="98" spans="1:360" ht="18">
      <c r="A98" s="36" t="s">
        <v>86</v>
      </c>
      <c r="B98" s="110">
        <f t="shared" si="732"/>
        <v>320.45999999999998</v>
      </c>
      <c r="C98" s="110">
        <f t="shared" si="733"/>
        <v>320.45999999999998</v>
      </c>
      <c r="D98" s="110">
        <f t="shared" si="660"/>
        <v>100</v>
      </c>
      <c r="E98" s="110">
        <f t="shared" si="634"/>
        <v>0</v>
      </c>
      <c r="F98" s="110"/>
      <c r="G98" s="110"/>
      <c r="H98" s="110"/>
      <c r="I98" s="110"/>
      <c r="J98" s="110">
        <v>0</v>
      </c>
      <c r="K98" s="110">
        <v>0</v>
      </c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>
        <v>0</v>
      </c>
      <c r="AA98" s="110">
        <v>0</v>
      </c>
      <c r="AB98" s="110"/>
      <c r="AC98" s="110"/>
      <c r="AD98" s="110"/>
      <c r="AE98" s="110"/>
      <c r="AF98" s="110"/>
      <c r="AG98" s="110"/>
      <c r="AH98" s="110"/>
      <c r="AI98" s="110"/>
      <c r="AJ98" s="110">
        <v>0</v>
      </c>
      <c r="AK98" s="110">
        <v>0</v>
      </c>
      <c r="AL98" s="110"/>
      <c r="AM98" s="110"/>
      <c r="AN98" s="110"/>
      <c r="AO98" s="110"/>
      <c r="AP98" s="110"/>
      <c r="AQ98" s="110"/>
      <c r="AR98" s="110"/>
      <c r="AS98" s="110"/>
      <c r="AT98" s="110">
        <v>0</v>
      </c>
      <c r="AU98" s="110">
        <v>0</v>
      </c>
      <c r="AV98" s="110"/>
      <c r="AW98" s="110"/>
      <c r="AX98" s="110"/>
      <c r="AY98" s="110"/>
      <c r="AZ98" s="110"/>
      <c r="BA98" s="110"/>
      <c r="BB98" s="110"/>
      <c r="BC98" s="110"/>
      <c r="BD98" s="110">
        <f t="shared" si="751"/>
        <v>0</v>
      </c>
      <c r="BE98" s="110">
        <f t="shared" si="751"/>
        <v>0</v>
      </c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>
        <f t="shared" si="736"/>
        <v>0</v>
      </c>
      <c r="BX98" s="110">
        <f t="shared" si="753"/>
        <v>0</v>
      </c>
      <c r="BY98" s="110"/>
      <c r="BZ98" s="110"/>
      <c r="CA98" s="110"/>
      <c r="CB98" s="110"/>
      <c r="CC98" s="110"/>
      <c r="CD98" s="110"/>
      <c r="CE98" s="110"/>
      <c r="CF98" s="110">
        <f t="shared" si="737"/>
        <v>0</v>
      </c>
      <c r="CG98" s="110">
        <f t="shared" si="737"/>
        <v>0</v>
      </c>
      <c r="CH98" s="110"/>
      <c r="CI98" s="110"/>
      <c r="CJ98" s="110"/>
      <c r="CK98" s="110"/>
      <c r="CL98" s="110"/>
      <c r="CM98" s="110"/>
      <c r="CN98" s="110"/>
      <c r="CO98" s="110"/>
      <c r="CP98" s="110">
        <v>0</v>
      </c>
      <c r="CQ98" s="110">
        <v>0</v>
      </c>
      <c r="CR98" s="110"/>
      <c r="CS98" s="110"/>
      <c r="CT98" s="110"/>
      <c r="CU98" s="110"/>
      <c r="CV98" s="110"/>
      <c r="CW98" s="110"/>
      <c r="CX98" s="110"/>
      <c r="CY98" s="110"/>
      <c r="CZ98" s="110">
        <f t="shared" si="738"/>
        <v>0</v>
      </c>
      <c r="DA98" s="110">
        <f t="shared" si="738"/>
        <v>0</v>
      </c>
      <c r="DB98" s="110"/>
      <c r="DC98" s="110"/>
      <c r="DD98" s="110"/>
      <c r="DE98" s="110"/>
      <c r="DF98" s="110"/>
      <c r="DG98" s="110"/>
      <c r="DH98" s="110"/>
      <c r="DI98" s="110"/>
      <c r="DJ98" s="110">
        <f t="shared" si="739"/>
        <v>0</v>
      </c>
      <c r="DK98" s="110">
        <f t="shared" si="739"/>
        <v>0</v>
      </c>
      <c r="DL98" s="110"/>
      <c r="DM98" s="110"/>
      <c r="DN98" s="110"/>
      <c r="DO98" s="110"/>
      <c r="DP98" s="110"/>
      <c r="DQ98" s="110"/>
      <c r="DR98" s="110"/>
      <c r="DS98" s="110"/>
      <c r="DT98" s="110">
        <v>0</v>
      </c>
      <c r="DU98" s="110">
        <v>0</v>
      </c>
      <c r="DV98" s="110"/>
      <c r="DW98" s="110"/>
      <c r="DX98" s="110"/>
      <c r="DY98" s="110"/>
      <c r="DZ98" s="110"/>
      <c r="EA98" s="110"/>
      <c r="EB98" s="110"/>
      <c r="EC98" s="110"/>
      <c r="ED98" s="110">
        <v>0</v>
      </c>
      <c r="EE98" s="110">
        <v>0</v>
      </c>
      <c r="EF98" s="110"/>
      <c r="EG98" s="110"/>
      <c r="EH98" s="110"/>
      <c r="EI98" s="110"/>
      <c r="EJ98" s="110"/>
      <c r="EK98" s="110"/>
      <c r="EL98" s="110"/>
      <c r="EM98" s="110">
        <v>0</v>
      </c>
      <c r="EN98" s="110">
        <v>0</v>
      </c>
      <c r="EO98" s="110"/>
      <c r="EP98" s="110"/>
      <c r="EQ98" s="110">
        <f t="shared" si="740"/>
        <v>0</v>
      </c>
      <c r="ER98" s="110">
        <f t="shared" si="740"/>
        <v>0</v>
      </c>
      <c r="ES98" s="155">
        <v>0</v>
      </c>
      <c r="ET98" s="110"/>
      <c r="EU98" s="110"/>
      <c r="EV98" s="110"/>
      <c r="EW98" s="110"/>
      <c r="EX98" s="110"/>
      <c r="EY98" s="110"/>
      <c r="EZ98" s="110"/>
      <c r="FA98" s="110">
        <f t="shared" si="741"/>
        <v>0</v>
      </c>
      <c r="FB98" s="110">
        <f t="shared" si="741"/>
        <v>0</v>
      </c>
      <c r="FC98" s="110"/>
      <c r="FD98" s="110"/>
      <c r="FE98" s="110"/>
      <c r="FF98" s="110"/>
      <c r="FG98" s="110"/>
      <c r="FH98" s="110"/>
      <c r="FI98" s="110"/>
      <c r="FJ98" s="156"/>
      <c r="FK98" s="110"/>
      <c r="FL98" s="110"/>
      <c r="FM98" s="110"/>
      <c r="FN98" s="110"/>
      <c r="FO98" s="110"/>
      <c r="FP98" s="110"/>
      <c r="FQ98" s="110"/>
      <c r="FR98" s="110"/>
      <c r="FS98" s="110"/>
      <c r="FT98" s="110"/>
      <c r="FU98" s="110">
        <f t="shared" si="742"/>
        <v>0</v>
      </c>
      <c r="FV98" s="110">
        <f t="shared" si="742"/>
        <v>0</v>
      </c>
      <c r="FW98" s="110"/>
      <c r="FX98" s="110"/>
      <c r="FY98" s="110"/>
      <c r="FZ98" s="110"/>
      <c r="GA98" s="110"/>
      <c r="GB98" s="110"/>
      <c r="GC98" s="110"/>
      <c r="GD98" s="110"/>
      <c r="GE98" s="110">
        <f t="shared" si="743"/>
        <v>0</v>
      </c>
      <c r="GF98" s="110">
        <f t="shared" si="743"/>
        <v>0</v>
      </c>
      <c r="GG98" s="110"/>
      <c r="GH98" s="110"/>
      <c r="GI98" s="110"/>
      <c r="GJ98" s="110"/>
      <c r="GK98" s="110"/>
      <c r="GL98" s="110"/>
      <c r="GM98" s="110"/>
      <c r="GN98" s="110"/>
      <c r="GO98" s="110">
        <f t="shared" si="744"/>
        <v>0</v>
      </c>
      <c r="GP98" s="110">
        <f t="shared" si="744"/>
        <v>0</v>
      </c>
      <c r="GQ98" s="110"/>
      <c r="GR98" s="110"/>
      <c r="GS98" s="110"/>
      <c r="GT98" s="110"/>
      <c r="GU98" s="110"/>
      <c r="GV98" s="110"/>
      <c r="GW98" s="110"/>
      <c r="GX98" s="110"/>
      <c r="GY98" s="110">
        <f t="shared" si="745"/>
        <v>0</v>
      </c>
      <c r="GZ98" s="110">
        <f t="shared" si="745"/>
        <v>0</v>
      </c>
      <c r="HA98" s="110"/>
      <c r="HB98" s="110"/>
      <c r="HC98" s="110"/>
      <c r="HD98" s="110"/>
      <c r="HE98" s="110"/>
      <c r="HF98" s="110"/>
      <c r="HG98" s="110"/>
      <c r="HH98" s="110"/>
      <c r="HI98" s="110">
        <f t="shared" si="746"/>
        <v>0</v>
      </c>
      <c r="HJ98" s="110">
        <f t="shared" si="746"/>
        <v>0</v>
      </c>
      <c r="HK98" s="110"/>
      <c r="HL98" s="110"/>
      <c r="HM98" s="110"/>
      <c r="HN98" s="110"/>
      <c r="HO98" s="110"/>
      <c r="HP98" s="110"/>
      <c r="HQ98" s="110"/>
      <c r="HR98" s="110"/>
      <c r="HS98" s="110">
        <f t="shared" si="747"/>
        <v>0</v>
      </c>
      <c r="HT98" s="110">
        <f t="shared" si="747"/>
        <v>0</v>
      </c>
      <c r="HU98" s="110"/>
      <c r="HV98" s="110"/>
      <c r="HW98" s="110"/>
      <c r="HX98" s="110"/>
      <c r="HY98" s="110"/>
      <c r="HZ98" s="110"/>
      <c r="IA98" s="110"/>
      <c r="IB98" s="110"/>
      <c r="IC98" s="110">
        <f t="shared" si="748"/>
        <v>0</v>
      </c>
      <c r="ID98" s="110">
        <f t="shared" si="748"/>
        <v>0</v>
      </c>
      <c r="IE98" s="110"/>
      <c r="IF98" s="110"/>
      <c r="IG98" s="110"/>
      <c r="IH98" s="110"/>
      <c r="II98" s="110"/>
      <c r="IJ98" s="110"/>
      <c r="IK98" s="110"/>
      <c r="IL98" s="110"/>
      <c r="IM98" s="110">
        <f t="shared" si="749"/>
        <v>0</v>
      </c>
      <c r="IN98" s="110">
        <f t="shared" si="749"/>
        <v>0</v>
      </c>
      <c r="IO98" s="110"/>
      <c r="IP98" s="110"/>
      <c r="IQ98" s="110"/>
      <c r="IR98" s="110"/>
      <c r="IS98" s="110"/>
      <c r="IT98" s="110"/>
      <c r="IU98" s="110"/>
      <c r="IV98" s="110"/>
      <c r="IW98" s="110">
        <f t="shared" si="750"/>
        <v>0</v>
      </c>
      <c r="IX98" s="110">
        <f t="shared" si="750"/>
        <v>0</v>
      </c>
      <c r="IY98" s="110"/>
      <c r="IZ98" s="110"/>
      <c r="JA98" s="110"/>
      <c r="JB98" s="110"/>
      <c r="JC98" s="110"/>
      <c r="JD98" s="110"/>
      <c r="JE98" s="110"/>
      <c r="JF98" s="110"/>
      <c r="JG98" s="110">
        <v>0</v>
      </c>
      <c r="JH98" s="110">
        <v>0</v>
      </c>
      <c r="JI98" s="110"/>
      <c r="JJ98" s="110"/>
      <c r="JK98" s="110"/>
      <c r="JL98" s="110"/>
      <c r="JM98" s="110"/>
      <c r="JN98" s="110"/>
      <c r="JO98" s="110"/>
      <c r="JP98" s="110"/>
      <c r="JQ98" s="110"/>
      <c r="JR98" s="110"/>
      <c r="JS98" s="110"/>
      <c r="JT98" s="110"/>
      <c r="JU98" s="110"/>
      <c r="JV98" s="110">
        <v>320.45999999999998</v>
      </c>
      <c r="JW98" s="110">
        <v>320.45999999999998</v>
      </c>
      <c r="JX98" s="110">
        <f t="shared" si="694"/>
        <v>100</v>
      </c>
      <c r="JY98" s="110"/>
      <c r="JZ98" s="110"/>
      <c r="KA98" s="110" t="e">
        <f t="shared" si="759"/>
        <v>#DIV/0!</v>
      </c>
      <c r="KB98" s="110"/>
      <c r="KC98" s="110"/>
      <c r="KD98" s="110" t="e">
        <f t="shared" si="760"/>
        <v>#DIV/0!</v>
      </c>
      <c r="KE98" s="110"/>
      <c r="KF98" s="110"/>
      <c r="KG98" s="110" t="e">
        <f t="shared" si="761"/>
        <v>#DIV/0!</v>
      </c>
      <c r="KH98" s="110"/>
      <c r="KI98" s="110"/>
      <c r="KJ98" s="110" t="e">
        <f t="shared" si="762"/>
        <v>#DIV/0!</v>
      </c>
      <c r="KK98" s="110"/>
      <c r="KL98" s="110"/>
      <c r="KM98" s="110" t="e">
        <f t="shared" si="763"/>
        <v>#DIV/0!</v>
      </c>
      <c r="KN98" s="110"/>
      <c r="KO98" s="110"/>
      <c r="KP98" s="110"/>
      <c r="KQ98" s="110"/>
      <c r="KR98" s="110"/>
      <c r="KS98" s="110"/>
      <c r="KT98" s="110"/>
      <c r="KU98" s="110"/>
      <c r="KV98" s="110"/>
      <c r="KW98" s="110"/>
      <c r="KX98" s="110"/>
      <c r="KY98" s="110"/>
      <c r="KZ98" s="110"/>
      <c r="LA98" s="110"/>
      <c r="LB98" s="110"/>
      <c r="LC98" s="110"/>
      <c r="LD98" s="110"/>
      <c r="LE98" s="110"/>
      <c r="LF98" s="110"/>
      <c r="LG98" s="110"/>
      <c r="LH98" s="110"/>
      <c r="LI98" s="110"/>
      <c r="LJ98" s="110"/>
      <c r="LK98" s="110"/>
      <c r="LL98" s="110"/>
      <c r="LM98" s="110"/>
      <c r="LN98" s="110"/>
      <c r="LO98" s="110"/>
      <c r="LP98" s="110">
        <v>0</v>
      </c>
      <c r="LQ98" s="110">
        <v>0</v>
      </c>
      <c r="LR98" s="110"/>
      <c r="LS98" s="110"/>
      <c r="LT98" s="110"/>
      <c r="LU98" s="110"/>
      <c r="LV98" s="110"/>
      <c r="LW98" s="110"/>
      <c r="LX98" s="110"/>
      <c r="LY98" s="110"/>
      <c r="LZ98" s="110"/>
      <c r="MA98" s="110"/>
      <c r="MB98" s="110"/>
      <c r="MC98" s="110"/>
      <c r="MD98" s="110"/>
      <c r="ME98" s="4"/>
      <c r="MF98" s="4"/>
      <c r="MG98" s="5"/>
      <c r="MH98" s="37"/>
      <c r="MI98" s="37"/>
      <c r="MJ98" s="38"/>
      <c r="MK98" s="4"/>
      <c r="ML98" s="4"/>
      <c r="MM98" s="5"/>
      <c r="MN98" s="39"/>
      <c r="MO98" s="40"/>
      <c r="MP98" s="41"/>
      <c r="MR98" s="116"/>
    </row>
    <row r="99" spans="1:360" ht="18">
      <c r="A99" s="36" t="s">
        <v>85</v>
      </c>
      <c r="B99" s="110">
        <f t="shared" si="732"/>
        <v>1632.0171800000003</v>
      </c>
      <c r="C99" s="110">
        <f t="shared" si="733"/>
        <v>1632.0171799999998</v>
      </c>
      <c r="D99" s="110">
        <f t="shared" si="660"/>
        <v>99.999999999999972</v>
      </c>
      <c r="E99" s="110">
        <f t="shared" si="634"/>
        <v>-5.6843418860808015E-14</v>
      </c>
      <c r="F99" s="110"/>
      <c r="G99" s="110"/>
      <c r="H99" s="110"/>
      <c r="I99" s="110"/>
      <c r="J99" s="110">
        <v>0</v>
      </c>
      <c r="K99" s="110">
        <v>0</v>
      </c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>
        <v>0</v>
      </c>
      <c r="AA99" s="110">
        <v>0</v>
      </c>
      <c r="AB99" s="110"/>
      <c r="AC99" s="110"/>
      <c r="AD99" s="110"/>
      <c r="AE99" s="110"/>
      <c r="AF99" s="110"/>
      <c r="AG99" s="110"/>
      <c r="AH99" s="110"/>
      <c r="AI99" s="110"/>
      <c r="AJ99" s="110">
        <v>0</v>
      </c>
      <c r="AK99" s="110">
        <v>0</v>
      </c>
      <c r="AL99" s="110"/>
      <c r="AM99" s="110"/>
      <c r="AN99" s="110"/>
      <c r="AO99" s="110"/>
      <c r="AP99" s="110"/>
      <c r="AQ99" s="110"/>
      <c r="AR99" s="110"/>
      <c r="AS99" s="110"/>
      <c r="AT99" s="110">
        <v>0</v>
      </c>
      <c r="AU99" s="110">
        <v>0</v>
      </c>
      <c r="AV99" s="110"/>
      <c r="AW99" s="110"/>
      <c r="AX99" s="110"/>
      <c r="AY99" s="110"/>
      <c r="AZ99" s="110"/>
      <c r="BA99" s="110"/>
      <c r="BB99" s="110"/>
      <c r="BC99" s="153">
        <v>284.13</v>
      </c>
      <c r="BD99" s="110">
        <f t="shared" si="751"/>
        <v>284.13</v>
      </c>
      <c r="BE99" s="110">
        <f t="shared" si="751"/>
        <v>284.13</v>
      </c>
      <c r="BF99" s="110"/>
      <c r="BG99" s="110">
        <v>278.44740000000002</v>
      </c>
      <c r="BH99" s="110">
        <v>278.44740000000002</v>
      </c>
      <c r="BI99" s="110">
        <f>BH99/BG99*100</f>
        <v>100</v>
      </c>
      <c r="BJ99" s="110">
        <v>5.6825999999999999</v>
      </c>
      <c r="BK99" s="110">
        <v>5.6825999999999999</v>
      </c>
      <c r="BL99" s="110">
        <f>BK99/BJ99*100</f>
        <v>100</v>
      </c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>
        <f t="shared" si="736"/>
        <v>1027.4271800000001</v>
      </c>
      <c r="BX99" s="110">
        <f t="shared" si="753"/>
        <v>1027.4271799999999</v>
      </c>
      <c r="BY99" s="110">
        <f>BX99/BW99*100</f>
        <v>99.999999999999972</v>
      </c>
      <c r="BZ99" s="110">
        <v>1027.4271800000001</v>
      </c>
      <c r="CA99" s="110">
        <v>1027.4271799999999</v>
      </c>
      <c r="CB99" s="110">
        <f>CA99/BZ99*100</f>
        <v>99.999999999999972</v>
      </c>
      <c r="CC99" s="110"/>
      <c r="CD99" s="110"/>
      <c r="CE99" s="110"/>
      <c r="CF99" s="110">
        <f t="shared" si="737"/>
        <v>0</v>
      </c>
      <c r="CG99" s="110">
        <f t="shared" si="737"/>
        <v>0</v>
      </c>
      <c r="CH99" s="110"/>
      <c r="CI99" s="110"/>
      <c r="CJ99" s="110"/>
      <c r="CK99" s="110"/>
      <c r="CL99" s="110"/>
      <c r="CM99" s="110"/>
      <c r="CN99" s="110"/>
      <c r="CO99" s="110"/>
      <c r="CP99" s="110">
        <v>0</v>
      </c>
      <c r="CQ99" s="110">
        <v>0</v>
      </c>
      <c r="CR99" s="110"/>
      <c r="CS99" s="110"/>
      <c r="CT99" s="110"/>
      <c r="CU99" s="110"/>
      <c r="CV99" s="110"/>
      <c r="CW99" s="110"/>
      <c r="CX99" s="110"/>
      <c r="CY99" s="110"/>
      <c r="CZ99" s="110">
        <f t="shared" si="738"/>
        <v>0</v>
      </c>
      <c r="DA99" s="110">
        <f t="shared" si="738"/>
        <v>0</v>
      </c>
      <c r="DB99" s="110"/>
      <c r="DC99" s="110"/>
      <c r="DD99" s="110"/>
      <c r="DE99" s="110"/>
      <c r="DF99" s="110"/>
      <c r="DG99" s="110"/>
      <c r="DH99" s="110"/>
      <c r="DI99" s="110"/>
      <c r="DJ99" s="110">
        <f t="shared" si="739"/>
        <v>0</v>
      </c>
      <c r="DK99" s="110">
        <f t="shared" si="739"/>
        <v>0</v>
      </c>
      <c r="DL99" s="110" t="e">
        <f>DK99/DJ99*100</f>
        <v>#DIV/0!</v>
      </c>
      <c r="DM99" s="110"/>
      <c r="DN99" s="110"/>
      <c r="DO99" s="110" t="e">
        <f>DN99/DM99*100</f>
        <v>#DIV/0!</v>
      </c>
      <c r="DP99" s="110"/>
      <c r="DQ99" s="110"/>
      <c r="DR99" s="110" t="e">
        <f>DQ99/DP99*100</f>
        <v>#DIV/0!</v>
      </c>
      <c r="DS99" s="110"/>
      <c r="DT99" s="110">
        <v>0</v>
      </c>
      <c r="DU99" s="110">
        <v>0</v>
      </c>
      <c r="DV99" s="110"/>
      <c r="DW99" s="110"/>
      <c r="DX99" s="110"/>
      <c r="DY99" s="110"/>
      <c r="DZ99" s="110"/>
      <c r="EA99" s="110"/>
      <c r="EB99" s="110"/>
      <c r="EC99" s="110"/>
      <c r="ED99" s="110">
        <v>0</v>
      </c>
      <c r="EE99" s="110">
        <v>0</v>
      </c>
      <c r="EF99" s="110"/>
      <c r="EG99" s="110"/>
      <c r="EH99" s="110"/>
      <c r="EI99" s="110"/>
      <c r="EJ99" s="110"/>
      <c r="EK99" s="110"/>
      <c r="EL99" s="110"/>
      <c r="EM99" s="110">
        <v>0</v>
      </c>
      <c r="EN99" s="110">
        <v>0</v>
      </c>
      <c r="EO99" s="110"/>
      <c r="EP99" s="110"/>
      <c r="EQ99" s="110">
        <f t="shared" si="740"/>
        <v>0</v>
      </c>
      <c r="ER99" s="110">
        <f t="shared" si="740"/>
        <v>0</v>
      </c>
      <c r="ES99" s="155"/>
      <c r="ET99" s="110"/>
      <c r="EU99" s="110"/>
      <c r="EV99" s="110" t="e">
        <f>EU99/ET99*100</f>
        <v>#DIV/0!</v>
      </c>
      <c r="EW99" s="110"/>
      <c r="EX99" s="110"/>
      <c r="EY99" s="110"/>
      <c r="EZ99" s="110"/>
      <c r="FA99" s="110">
        <f t="shared" si="741"/>
        <v>0</v>
      </c>
      <c r="FB99" s="110">
        <f t="shared" si="741"/>
        <v>0</v>
      </c>
      <c r="FC99" s="110"/>
      <c r="FD99" s="110"/>
      <c r="FE99" s="110"/>
      <c r="FF99" s="110"/>
      <c r="FG99" s="110"/>
      <c r="FH99" s="110"/>
      <c r="FI99" s="110"/>
      <c r="FJ99" s="156"/>
      <c r="FK99" s="110"/>
      <c r="FL99" s="110"/>
      <c r="FM99" s="110"/>
      <c r="FN99" s="110"/>
      <c r="FO99" s="110"/>
      <c r="FP99" s="110"/>
      <c r="FQ99" s="110"/>
      <c r="FR99" s="110"/>
      <c r="FS99" s="110"/>
      <c r="FT99" s="110"/>
      <c r="FU99" s="110">
        <f t="shared" si="742"/>
        <v>0</v>
      </c>
      <c r="FV99" s="110">
        <f t="shared" si="742"/>
        <v>0</v>
      </c>
      <c r="FW99" s="110"/>
      <c r="FX99" s="110"/>
      <c r="FY99" s="110"/>
      <c r="FZ99" s="110"/>
      <c r="GA99" s="110"/>
      <c r="GB99" s="110"/>
      <c r="GC99" s="110"/>
      <c r="GD99" s="110"/>
      <c r="GE99" s="110">
        <f t="shared" si="743"/>
        <v>0</v>
      </c>
      <c r="GF99" s="110">
        <f t="shared" si="743"/>
        <v>0</v>
      </c>
      <c r="GG99" s="110"/>
      <c r="GH99" s="110"/>
      <c r="GI99" s="110"/>
      <c r="GJ99" s="110"/>
      <c r="GK99" s="110"/>
      <c r="GL99" s="110"/>
      <c r="GM99" s="110"/>
      <c r="GN99" s="110"/>
      <c r="GO99" s="110">
        <f t="shared" si="744"/>
        <v>0</v>
      </c>
      <c r="GP99" s="110">
        <f t="shared" si="744"/>
        <v>0</v>
      </c>
      <c r="GQ99" s="110"/>
      <c r="GR99" s="110"/>
      <c r="GS99" s="110"/>
      <c r="GT99" s="110"/>
      <c r="GU99" s="110"/>
      <c r="GV99" s="110"/>
      <c r="GW99" s="110"/>
      <c r="GX99" s="110"/>
      <c r="GY99" s="110">
        <f t="shared" si="745"/>
        <v>0</v>
      </c>
      <c r="GZ99" s="110">
        <f t="shared" si="745"/>
        <v>0</v>
      </c>
      <c r="HA99" s="110"/>
      <c r="HB99" s="110"/>
      <c r="HC99" s="110"/>
      <c r="HD99" s="110"/>
      <c r="HE99" s="110"/>
      <c r="HF99" s="110"/>
      <c r="HG99" s="110"/>
      <c r="HH99" s="110"/>
      <c r="HI99" s="110">
        <f t="shared" si="746"/>
        <v>0</v>
      </c>
      <c r="HJ99" s="110">
        <f t="shared" si="746"/>
        <v>0</v>
      </c>
      <c r="HK99" s="110"/>
      <c r="HL99" s="110"/>
      <c r="HM99" s="110"/>
      <c r="HN99" s="110"/>
      <c r="HO99" s="110"/>
      <c r="HP99" s="110"/>
      <c r="HQ99" s="110"/>
      <c r="HR99" s="110"/>
      <c r="HS99" s="110">
        <f t="shared" si="747"/>
        <v>0</v>
      </c>
      <c r="HT99" s="110">
        <f t="shared" si="747"/>
        <v>0</v>
      </c>
      <c r="HU99" s="110"/>
      <c r="HV99" s="110"/>
      <c r="HW99" s="110"/>
      <c r="HX99" s="110"/>
      <c r="HY99" s="110"/>
      <c r="HZ99" s="110"/>
      <c r="IA99" s="110"/>
      <c r="IB99" s="110"/>
      <c r="IC99" s="110">
        <f t="shared" si="748"/>
        <v>0</v>
      </c>
      <c r="ID99" s="110">
        <f t="shared" si="748"/>
        <v>0</v>
      </c>
      <c r="IE99" s="110"/>
      <c r="IF99" s="110"/>
      <c r="IG99" s="110"/>
      <c r="IH99" s="110"/>
      <c r="II99" s="110"/>
      <c r="IJ99" s="110"/>
      <c r="IK99" s="110"/>
      <c r="IL99" s="110"/>
      <c r="IM99" s="110">
        <f t="shared" si="749"/>
        <v>0</v>
      </c>
      <c r="IN99" s="110">
        <f t="shared" si="749"/>
        <v>0</v>
      </c>
      <c r="IO99" s="110"/>
      <c r="IP99" s="110"/>
      <c r="IQ99" s="110"/>
      <c r="IR99" s="110"/>
      <c r="IS99" s="110"/>
      <c r="IT99" s="110"/>
      <c r="IU99" s="110"/>
      <c r="IV99" s="110"/>
      <c r="IW99" s="110">
        <f t="shared" si="750"/>
        <v>0</v>
      </c>
      <c r="IX99" s="110">
        <f t="shared" si="750"/>
        <v>0</v>
      </c>
      <c r="IY99" s="110"/>
      <c r="IZ99" s="110"/>
      <c r="JA99" s="110"/>
      <c r="JB99" s="110"/>
      <c r="JC99" s="110"/>
      <c r="JD99" s="110"/>
      <c r="JE99" s="110"/>
      <c r="JF99" s="110"/>
      <c r="JG99" s="110">
        <v>0</v>
      </c>
      <c r="JH99" s="110">
        <v>0</v>
      </c>
      <c r="JI99" s="110"/>
      <c r="JJ99" s="110"/>
      <c r="JK99" s="110"/>
      <c r="JL99" s="110"/>
      <c r="JM99" s="110"/>
      <c r="JN99" s="110"/>
      <c r="JO99" s="110"/>
      <c r="JP99" s="110"/>
      <c r="JQ99" s="110"/>
      <c r="JR99" s="110"/>
      <c r="JS99" s="110"/>
      <c r="JT99" s="110"/>
      <c r="JU99" s="110"/>
      <c r="JV99" s="110">
        <v>320.45999999999998</v>
      </c>
      <c r="JW99" s="110">
        <v>320.45999999999998</v>
      </c>
      <c r="JX99" s="110">
        <f t="shared" si="694"/>
        <v>100</v>
      </c>
      <c r="JY99" s="110"/>
      <c r="JZ99" s="110"/>
      <c r="KA99" s="110" t="e">
        <f t="shared" si="759"/>
        <v>#DIV/0!</v>
      </c>
      <c r="KB99" s="110"/>
      <c r="KC99" s="110"/>
      <c r="KD99" s="110" t="e">
        <f t="shared" si="760"/>
        <v>#DIV/0!</v>
      </c>
      <c r="KE99" s="110"/>
      <c r="KF99" s="110"/>
      <c r="KG99" s="110" t="e">
        <f t="shared" si="761"/>
        <v>#DIV/0!</v>
      </c>
      <c r="KH99" s="110"/>
      <c r="KI99" s="110"/>
      <c r="KJ99" s="110" t="e">
        <f t="shared" si="762"/>
        <v>#DIV/0!</v>
      </c>
      <c r="KK99" s="110"/>
      <c r="KL99" s="110"/>
      <c r="KM99" s="110" t="e">
        <f t="shared" si="763"/>
        <v>#DIV/0!</v>
      </c>
      <c r="KN99" s="110"/>
      <c r="KO99" s="110"/>
      <c r="KP99" s="110"/>
      <c r="KQ99" s="110"/>
      <c r="KR99" s="110"/>
      <c r="KS99" s="110"/>
      <c r="KT99" s="110"/>
      <c r="KU99" s="110"/>
      <c r="KV99" s="110"/>
      <c r="KW99" s="110"/>
      <c r="KX99" s="110"/>
      <c r="KY99" s="110"/>
      <c r="KZ99" s="110"/>
      <c r="LA99" s="110"/>
      <c r="LB99" s="110"/>
      <c r="LC99" s="110"/>
      <c r="LD99" s="110"/>
      <c r="LE99" s="110"/>
      <c r="LF99" s="110"/>
      <c r="LG99" s="110"/>
      <c r="LH99" s="110"/>
      <c r="LI99" s="110"/>
      <c r="LJ99" s="110"/>
      <c r="LK99" s="110"/>
      <c r="LL99" s="110"/>
      <c r="LM99" s="110"/>
      <c r="LN99" s="110"/>
      <c r="LO99" s="110"/>
      <c r="LP99" s="110">
        <v>0</v>
      </c>
      <c r="LQ99" s="110">
        <v>0</v>
      </c>
      <c r="LR99" s="110"/>
      <c r="LS99" s="110"/>
      <c r="LT99" s="110"/>
      <c r="LU99" s="110"/>
      <c r="LV99" s="110"/>
      <c r="LW99" s="110"/>
      <c r="LX99" s="110"/>
      <c r="LY99" s="110"/>
      <c r="LZ99" s="110"/>
      <c r="MA99" s="110"/>
      <c r="MB99" s="110"/>
      <c r="MC99" s="110"/>
      <c r="MD99" s="110"/>
      <c r="ME99" s="4"/>
      <c r="MF99" s="4"/>
      <c r="MG99" s="5"/>
      <c r="MH99" s="37"/>
      <c r="MI99" s="37"/>
      <c r="MJ99" s="38"/>
      <c r="MK99" s="4"/>
      <c r="ML99" s="4"/>
      <c r="MM99" s="5"/>
      <c r="MN99" s="39"/>
      <c r="MO99" s="40"/>
      <c r="MP99" s="41"/>
      <c r="MR99" s="116"/>
    </row>
    <row r="100" spans="1:360" s="65" customFormat="1" ht="18">
      <c r="A100" s="62" t="s">
        <v>239</v>
      </c>
      <c r="B100" s="155">
        <f>B102+B101</f>
        <v>278675.28889000003</v>
      </c>
      <c r="C100" s="155">
        <f>C102+C101</f>
        <v>278674.54480999999</v>
      </c>
      <c r="D100" s="155">
        <f t="shared" si="660"/>
        <v>99.999732993907358</v>
      </c>
      <c r="E100" s="155">
        <f t="shared" si="634"/>
        <v>-1.1027623258996755E-11</v>
      </c>
      <c r="F100" s="155">
        <f>F101+F102</f>
        <v>18313.2</v>
      </c>
      <c r="G100" s="155">
        <f>G101+G102</f>
        <v>18313.2</v>
      </c>
      <c r="H100" s="155">
        <f>G100/F100*100</f>
        <v>100</v>
      </c>
      <c r="I100" s="155">
        <f>I101+I102</f>
        <v>1086.01604</v>
      </c>
      <c r="J100" s="155">
        <f>J101+J102</f>
        <v>1086.01604</v>
      </c>
      <c r="K100" s="155">
        <f>K101+K102</f>
        <v>1086.01604</v>
      </c>
      <c r="L100" s="155">
        <f>K100/J100*100</f>
        <v>100</v>
      </c>
      <c r="M100" s="155">
        <f>M101+M102</f>
        <v>1075.15588</v>
      </c>
      <c r="N100" s="155">
        <f>N101+N102</f>
        <v>1075.15588</v>
      </c>
      <c r="O100" s="155">
        <f>N100/M100*100</f>
        <v>100</v>
      </c>
      <c r="P100" s="155">
        <f>P101+P102</f>
        <v>10.86016</v>
      </c>
      <c r="Q100" s="155">
        <f>Q101+Q102</f>
        <v>10.86016</v>
      </c>
      <c r="R100" s="155">
        <f>Q100/P100*100</f>
        <v>100</v>
      </c>
      <c r="S100" s="155">
        <f>S101+S102</f>
        <v>405.9</v>
      </c>
      <c r="T100" s="155">
        <f>T101+T102</f>
        <v>405.47796</v>
      </c>
      <c r="U100" s="155">
        <f>T100/S100*100</f>
        <v>99.896023651145612</v>
      </c>
      <c r="V100" s="155">
        <f>V101+V102</f>
        <v>0</v>
      </c>
      <c r="W100" s="155">
        <f>W101+W102</f>
        <v>0</v>
      </c>
      <c r="X100" s="155" t="e">
        <f>W100/V100*100</f>
        <v>#DIV/0!</v>
      </c>
      <c r="Y100" s="155">
        <f>Y101+Y102</f>
        <v>32309.474399999999</v>
      </c>
      <c r="Z100" s="155">
        <f>Z101+Z102</f>
        <v>32309.474399999999</v>
      </c>
      <c r="AA100" s="155">
        <f>AA101+AA102</f>
        <v>32309.474399999999</v>
      </c>
      <c r="AB100" s="155">
        <f>AA100/Z100*100</f>
        <v>100</v>
      </c>
      <c r="AC100" s="155">
        <f>AC101+AC102</f>
        <v>20379.245419999999</v>
      </c>
      <c r="AD100" s="155">
        <f>AD101+AD102</f>
        <v>20379.245419999999</v>
      </c>
      <c r="AE100" s="155">
        <f>AD100/AC100*100</f>
        <v>100</v>
      </c>
      <c r="AF100" s="155">
        <f>AF101+AF102</f>
        <v>11930.22898</v>
      </c>
      <c r="AG100" s="155">
        <f>AG101+AG102</f>
        <v>11930.22898</v>
      </c>
      <c r="AH100" s="155">
        <f>AG100/AF100*100</f>
        <v>100</v>
      </c>
      <c r="AI100" s="155">
        <f>AI101+AI102</f>
        <v>0</v>
      </c>
      <c r="AJ100" s="155">
        <f>AJ101+AJ102</f>
        <v>0</v>
      </c>
      <c r="AK100" s="155">
        <f>AK101+AK102</f>
        <v>0</v>
      </c>
      <c r="AL100" s="155"/>
      <c r="AM100" s="155">
        <f>AM101+AM102</f>
        <v>0</v>
      </c>
      <c r="AN100" s="155">
        <f>AN101+AN102</f>
        <v>0</v>
      </c>
      <c r="AO100" s="155"/>
      <c r="AP100" s="155">
        <f>AP101+AP102</f>
        <v>0</v>
      </c>
      <c r="AQ100" s="155">
        <f>AQ101+AQ102</f>
        <v>0</v>
      </c>
      <c r="AR100" s="155"/>
      <c r="AS100" s="155">
        <f>AS101+AS102</f>
        <v>4390.2526699999999</v>
      </c>
      <c r="AT100" s="155">
        <f>AT101+AT102</f>
        <v>4390.2526699999999</v>
      </c>
      <c r="AU100" s="155">
        <f>AU101+AU102</f>
        <v>4390.2526699999999</v>
      </c>
      <c r="AV100" s="155"/>
      <c r="AW100" s="155">
        <f>AW101+AW102</f>
        <v>4302.4476199999999</v>
      </c>
      <c r="AX100" s="155">
        <f>AX101+AX102</f>
        <v>4302.4476199999999</v>
      </c>
      <c r="AY100" s="155">
        <f>AX100/AW100*100</f>
        <v>100</v>
      </c>
      <c r="AZ100" s="155">
        <f>AZ101+AZ102</f>
        <v>87.805049999999994</v>
      </c>
      <c r="BA100" s="155">
        <f>BA101+BA102</f>
        <v>87.805049999999994</v>
      </c>
      <c r="BB100" s="155">
        <f>BA100/AZ100*100</f>
        <v>100</v>
      </c>
      <c r="BC100" s="155">
        <f>BC101+BC102</f>
        <v>0</v>
      </c>
      <c r="BD100" s="155">
        <f>BD101+BD102</f>
        <v>0</v>
      </c>
      <c r="BE100" s="155">
        <f>BE101+BE102</f>
        <v>0</v>
      </c>
      <c r="BF100" s="155"/>
      <c r="BG100" s="155">
        <f>BG101+BG102</f>
        <v>0</v>
      </c>
      <c r="BH100" s="155">
        <f>BH101+BH102</f>
        <v>0</v>
      </c>
      <c r="BI100" s="155"/>
      <c r="BJ100" s="155">
        <f>BJ101+BJ102</f>
        <v>0</v>
      </c>
      <c r="BK100" s="155">
        <f>BK101+BK102</f>
        <v>0</v>
      </c>
      <c r="BL100" s="155"/>
      <c r="BM100" s="155">
        <f>BM101+BM102</f>
        <v>3384.2389899999998</v>
      </c>
      <c r="BN100" s="155">
        <f>BN101+BN102</f>
        <v>3384.2389899999998</v>
      </c>
      <c r="BO100" s="155">
        <f>BO101+BO102</f>
        <v>3384.2389799999996</v>
      </c>
      <c r="BP100" s="155">
        <f>BO100/BN100*100</f>
        <v>99.999999704512589</v>
      </c>
      <c r="BQ100" s="155">
        <f>BQ101+BQ102</f>
        <v>3316.5542100000002</v>
      </c>
      <c r="BR100" s="155">
        <f>BR101+BR102</f>
        <v>3316.5542</v>
      </c>
      <c r="BS100" s="155">
        <f>BR100/BQ100*100</f>
        <v>99.999999698482227</v>
      </c>
      <c r="BT100" s="155">
        <f>BT101+BT102</f>
        <v>67.684780000000003</v>
      </c>
      <c r="BU100" s="155">
        <f>BU101+BU102</f>
        <v>67.684780000000003</v>
      </c>
      <c r="BV100" s="155">
        <f>BU100/BT100*100</f>
        <v>100</v>
      </c>
      <c r="BW100" s="155">
        <f>BW101+BW102</f>
        <v>2682.78539</v>
      </c>
      <c r="BX100" s="155">
        <f>BX101+BX102</f>
        <v>2682.78539</v>
      </c>
      <c r="BY100" s="155">
        <f>BX100/BW100*100</f>
        <v>100</v>
      </c>
      <c r="BZ100" s="155">
        <f>BZ101+BZ102</f>
        <v>2682.78539</v>
      </c>
      <c r="CA100" s="155">
        <f>CA101+CA102</f>
        <v>2682.78539</v>
      </c>
      <c r="CB100" s="155">
        <f>CA100/BZ100*100</f>
        <v>100</v>
      </c>
      <c r="CC100" s="155">
        <f>CC101+CC102</f>
        <v>0</v>
      </c>
      <c r="CD100" s="155">
        <f>CD101+CD102</f>
        <v>0</v>
      </c>
      <c r="CE100" s="155"/>
      <c r="CF100" s="155">
        <f>CF101+CF102</f>
        <v>27872.015119999996</v>
      </c>
      <c r="CG100" s="155">
        <f>CG101+CG102</f>
        <v>27872.01512</v>
      </c>
      <c r="CH100" s="155"/>
      <c r="CI100" s="155">
        <f>CI101+CI102</f>
        <v>27314.574829999998</v>
      </c>
      <c r="CJ100" s="155">
        <f>CJ101+CJ102</f>
        <v>27314.574830000001</v>
      </c>
      <c r="CK100" s="155">
        <f>CJ100/CI100*100</f>
        <v>100.00000000000003</v>
      </c>
      <c r="CL100" s="155">
        <f>CL101+CL102</f>
        <v>557.44029</v>
      </c>
      <c r="CM100" s="155">
        <f>CM101+CM102</f>
        <v>557.44029</v>
      </c>
      <c r="CN100" s="155">
        <f>CM100/CL100*100</f>
        <v>100</v>
      </c>
      <c r="CO100" s="155">
        <f>CO101+CO102</f>
        <v>0</v>
      </c>
      <c r="CP100" s="155">
        <f>CP101+CP102</f>
        <v>0</v>
      </c>
      <c r="CQ100" s="155">
        <f>CQ101+CQ102</f>
        <v>0</v>
      </c>
      <c r="CR100" s="155"/>
      <c r="CS100" s="155">
        <f>CS101+CS102</f>
        <v>0</v>
      </c>
      <c r="CT100" s="155">
        <f>CT101+CT102</f>
        <v>0</v>
      </c>
      <c r="CU100" s="155"/>
      <c r="CV100" s="155">
        <f>CV101+CV102</f>
        <v>0</v>
      </c>
      <c r="CW100" s="155">
        <f>CW101+CW102</f>
        <v>0</v>
      </c>
      <c r="CX100" s="155"/>
      <c r="CY100" s="155">
        <f>CY101+CY102</f>
        <v>74984.595400000006</v>
      </c>
      <c r="CZ100" s="155">
        <f>CZ101+CZ102</f>
        <v>74984.595400000006</v>
      </c>
      <c r="DA100" s="155">
        <f>DA101+DA102</f>
        <v>74984.595400000006</v>
      </c>
      <c r="DB100" s="155"/>
      <c r="DC100" s="155">
        <f>SUM(DC101:DC109)</f>
        <v>73484.800000000003</v>
      </c>
      <c r="DD100" s="155">
        <f>SUM(DD101:DD109)</f>
        <v>73484.800000000003</v>
      </c>
      <c r="DE100" s="155">
        <f>DD100/DC100*100</f>
        <v>100</v>
      </c>
      <c r="DF100" s="155">
        <f>SUM(DF101:DF109)</f>
        <v>1499.7954</v>
      </c>
      <c r="DG100" s="155">
        <f>SUM(DG101:DG109)</f>
        <v>1499.7954</v>
      </c>
      <c r="DH100" s="155">
        <f>DG100/DF100*100</f>
        <v>100</v>
      </c>
      <c r="DI100" s="155"/>
      <c r="DJ100" s="155">
        <f t="shared" ref="DJ100:DK101" si="764">DM100+DP100</f>
        <v>0</v>
      </c>
      <c r="DK100" s="155">
        <f t="shared" si="764"/>
        <v>0</v>
      </c>
      <c r="DL100" s="155"/>
      <c r="DM100" s="155">
        <f>DM101+DM102</f>
        <v>0</v>
      </c>
      <c r="DN100" s="155">
        <f>DN101+DN102</f>
        <v>0</v>
      </c>
      <c r="DO100" s="155"/>
      <c r="DP100" s="155">
        <f>DP101+DP102</f>
        <v>0</v>
      </c>
      <c r="DQ100" s="155">
        <f>DQ101+DQ102</f>
        <v>0</v>
      </c>
      <c r="DR100" s="155"/>
      <c r="DS100" s="155"/>
      <c r="DT100" s="155">
        <f>DW100+DZ100</f>
        <v>0</v>
      </c>
      <c r="DU100" s="155">
        <f>DX100+EA100</f>
        <v>0</v>
      </c>
      <c r="DV100" s="155"/>
      <c r="DW100" s="155"/>
      <c r="DX100" s="155"/>
      <c r="DY100" s="155"/>
      <c r="DZ100" s="155"/>
      <c r="EA100" s="155"/>
      <c r="EB100" s="155"/>
      <c r="EC100" s="155"/>
      <c r="ED100" s="155">
        <f>EG100+EJ100</f>
        <v>0</v>
      </c>
      <c r="EE100" s="155">
        <f>EH100+EK100</f>
        <v>0</v>
      </c>
      <c r="EF100" s="155"/>
      <c r="EG100" s="155"/>
      <c r="EH100" s="155"/>
      <c r="EI100" s="155"/>
      <c r="EJ100" s="155"/>
      <c r="EK100" s="155"/>
      <c r="EL100" s="155"/>
      <c r="EM100" s="155"/>
      <c r="EN100" s="155"/>
      <c r="EO100" s="155"/>
      <c r="EP100" s="155">
        <f>EP101+EP102</f>
        <v>17059.018</v>
      </c>
      <c r="EQ100" s="155">
        <f>EQ101+EQ102</f>
        <v>17059.018</v>
      </c>
      <c r="ER100" s="155">
        <f>ER101+ER102</f>
        <v>17058.695970000001</v>
      </c>
      <c r="ES100" s="155">
        <f>ER100/EQ100*100</f>
        <v>99.998112259451275</v>
      </c>
      <c r="ET100" s="155">
        <f>ET101+ET102</f>
        <v>17059.018</v>
      </c>
      <c r="EU100" s="155">
        <f>EU101+EU102</f>
        <v>17058.695970000001</v>
      </c>
      <c r="EV100" s="155">
        <f>EU100/ET100*100</f>
        <v>99.998112259451275</v>
      </c>
      <c r="EW100" s="155">
        <f>EW101+EW102</f>
        <v>0</v>
      </c>
      <c r="EX100" s="155">
        <f>EX101+EX102</f>
        <v>0</v>
      </c>
      <c r="EY100" s="155"/>
      <c r="EZ100" s="155">
        <f>EZ101+EZ102</f>
        <v>1732.5709999999999</v>
      </c>
      <c r="FA100" s="155">
        <f>FA101+FA102</f>
        <v>1732.5709999999999</v>
      </c>
      <c r="FB100" s="155">
        <f>FB101+FB102</f>
        <v>1732.5709999999999</v>
      </c>
      <c r="FC100" s="155"/>
      <c r="FD100" s="155"/>
      <c r="FE100" s="155"/>
      <c r="FF100" s="155"/>
      <c r="FG100" s="155">
        <f>FG101+FG102</f>
        <v>34.651420000000002</v>
      </c>
      <c r="FH100" s="155">
        <f>FH101+FH102</f>
        <v>34.651420000000002</v>
      </c>
      <c r="FI100" s="155"/>
      <c r="FJ100" s="155">
        <f>FJ101+FJ102</f>
        <v>230.64753999999999</v>
      </c>
      <c r="FK100" s="155">
        <f>FK101+FK102</f>
        <v>230.64753999999999</v>
      </c>
      <c r="FL100" s="155">
        <f>FL101+FL102</f>
        <v>230.64753999999999</v>
      </c>
      <c r="FM100" s="155">
        <f>FL100/FK100*100</f>
        <v>100</v>
      </c>
      <c r="FN100" s="155">
        <f>FN101+FN102</f>
        <v>227.32065</v>
      </c>
      <c r="FO100" s="155">
        <f>FO101+FO102</f>
        <v>227.32065</v>
      </c>
      <c r="FP100" s="155">
        <f>FO100/FN100*100</f>
        <v>100</v>
      </c>
      <c r="FQ100" s="155">
        <f>FQ101+FQ102</f>
        <v>3.3268900000000001</v>
      </c>
      <c r="FR100" s="155">
        <f>FR101+FR102</f>
        <v>3.3268900000000001</v>
      </c>
      <c r="FS100" s="155">
        <f>FR100/FQ100*100</f>
        <v>100</v>
      </c>
      <c r="FT100" s="155">
        <f>FT101+FT102</f>
        <v>0</v>
      </c>
      <c r="FU100" s="155">
        <f>FU101+FU102</f>
        <v>0</v>
      </c>
      <c r="FV100" s="155">
        <f>FV101+FV102</f>
        <v>0</v>
      </c>
      <c r="FW100" s="155" t="e">
        <f>FV100/FT100*100</f>
        <v>#DIV/0!</v>
      </c>
      <c r="FX100" s="155">
        <f>FX101+FX102</f>
        <v>0</v>
      </c>
      <c r="FY100" s="155">
        <f>FY101+FY102</f>
        <v>0</v>
      </c>
      <c r="FZ100" s="155" t="e">
        <f>FY100/FX100*100</f>
        <v>#DIV/0!</v>
      </c>
      <c r="GA100" s="155">
        <f>GA101+GA102</f>
        <v>0</v>
      </c>
      <c r="GB100" s="155">
        <f>GB101+GB102</f>
        <v>0</v>
      </c>
      <c r="GC100" s="155" t="e">
        <f>GB100/GA100*100</f>
        <v>#DIV/0!</v>
      </c>
      <c r="GD100" s="155">
        <f>GD101+GD102</f>
        <v>0</v>
      </c>
      <c r="GE100" s="155">
        <f>GE101+GE102</f>
        <v>0</v>
      </c>
      <c r="GF100" s="155">
        <f>GF101+GF102</f>
        <v>0</v>
      </c>
      <c r="GG100" s="155"/>
      <c r="GH100" s="155">
        <f>GH101+GH102</f>
        <v>0</v>
      </c>
      <c r="GI100" s="155">
        <f>GI101+GI102</f>
        <v>0</v>
      </c>
      <c r="GJ100" s="155" t="e">
        <f>GI100/GH100*100</f>
        <v>#DIV/0!</v>
      </c>
      <c r="GK100" s="155">
        <f>GK101+GK102</f>
        <v>0</v>
      </c>
      <c r="GL100" s="155">
        <f>GL101+GL102</f>
        <v>0</v>
      </c>
      <c r="GM100" s="155" t="e">
        <f>GL100/GK100*100</f>
        <v>#DIV/0!</v>
      </c>
      <c r="GN100" s="155">
        <f>GN101+GN102</f>
        <v>17419.585879999999</v>
      </c>
      <c r="GO100" s="155">
        <f>GO101+GO102</f>
        <v>17419.585879999999</v>
      </c>
      <c r="GP100" s="155">
        <f>GP101+GP102</f>
        <v>17419.585879999999</v>
      </c>
      <c r="GQ100" s="155">
        <f>GP100/GN100*100</f>
        <v>100</v>
      </c>
      <c r="GR100" s="155">
        <f>GR101+GR102</f>
        <v>17245.390019999999</v>
      </c>
      <c r="GS100" s="155">
        <f>GS101+GS102</f>
        <v>17245.390019999999</v>
      </c>
      <c r="GT100" s="155">
        <f>GS100/GR100*100</f>
        <v>100</v>
      </c>
      <c r="GU100" s="155">
        <f>GU101+GU102</f>
        <v>174.19586000000001</v>
      </c>
      <c r="GV100" s="155">
        <f>GV101+GV102</f>
        <v>174.19586000000001</v>
      </c>
      <c r="GW100" s="155">
        <f>GV100/GU100*100</f>
        <v>100</v>
      </c>
      <c r="GX100" s="155">
        <f>GX101+GX102</f>
        <v>0</v>
      </c>
      <c r="GY100" s="155">
        <f>GY101+GY102</f>
        <v>0</v>
      </c>
      <c r="GZ100" s="155">
        <f>GZ101+GZ102</f>
        <v>0</v>
      </c>
      <c r="HA100" s="155"/>
      <c r="HB100" s="155">
        <f>HB101+HB102</f>
        <v>0</v>
      </c>
      <c r="HC100" s="155">
        <f>HC101+HC102</f>
        <v>0</v>
      </c>
      <c r="HD100" s="155" t="e">
        <f>HC100/HB100*100</f>
        <v>#DIV/0!</v>
      </c>
      <c r="HE100" s="155">
        <f>HE101+HE102</f>
        <v>0</v>
      </c>
      <c r="HF100" s="155">
        <f>HF101+HF102</f>
        <v>0</v>
      </c>
      <c r="HG100" s="155" t="e">
        <f>HF100/HE100*100</f>
        <v>#DIV/0!</v>
      </c>
      <c r="HH100" s="155">
        <f>HH101+HH102</f>
        <v>62108.484850000001</v>
      </c>
      <c r="HI100" s="155">
        <f>HI101+HI102</f>
        <v>62108.484850000001</v>
      </c>
      <c r="HJ100" s="155">
        <f>HJ101+HJ102</f>
        <v>62108.484850000001</v>
      </c>
      <c r="HK100" s="155"/>
      <c r="HL100" s="155">
        <f>HL101+HL102</f>
        <v>61487.4</v>
      </c>
      <c r="HM100" s="155">
        <f>HM101+HM102</f>
        <v>61487.4</v>
      </c>
      <c r="HN100" s="155">
        <f>HM100/HL100*100</f>
        <v>100</v>
      </c>
      <c r="HO100" s="155">
        <f>HO101+HO102</f>
        <v>621.08484999999996</v>
      </c>
      <c r="HP100" s="155">
        <f>HP101+HP102</f>
        <v>621.08484999999996</v>
      </c>
      <c r="HQ100" s="155">
        <f>HP100/HO100*100</f>
        <v>100</v>
      </c>
      <c r="HR100" s="155">
        <f>HR101+HR102</f>
        <v>0</v>
      </c>
      <c r="HS100" s="155">
        <f>HS101+HS102</f>
        <v>0</v>
      </c>
      <c r="HT100" s="155">
        <f>HT101+HT102</f>
        <v>0</v>
      </c>
      <c r="HU100" s="155"/>
      <c r="HV100" s="155">
        <f>HV101+HV102</f>
        <v>0</v>
      </c>
      <c r="HW100" s="155">
        <f>HW101+HW102</f>
        <v>0</v>
      </c>
      <c r="HX100" s="155" t="e">
        <f>HW100/HV100*100</f>
        <v>#DIV/0!</v>
      </c>
      <c r="HY100" s="155">
        <f>HY101+HY102</f>
        <v>0</v>
      </c>
      <c r="HZ100" s="155">
        <f>HZ101+HZ102</f>
        <v>0</v>
      </c>
      <c r="IA100" s="155" t="e">
        <f>HZ100/HY100*100</f>
        <v>#DIV/0!</v>
      </c>
      <c r="IB100" s="155">
        <f>IB101+IB102</f>
        <v>0</v>
      </c>
      <c r="IC100" s="155">
        <f>IC101+IC102</f>
        <v>0</v>
      </c>
      <c r="ID100" s="155">
        <f>ID101+ID102</f>
        <v>0</v>
      </c>
      <c r="IE100" s="155"/>
      <c r="IF100" s="155">
        <f>IF101+IF102</f>
        <v>0</v>
      </c>
      <c r="IG100" s="155">
        <f>IG101+IG102</f>
        <v>0</v>
      </c>
      <c r="IH100" s="155" t="e">
        <f>IG100/IF100*100</f>
        <v>#DIV/0!</v>
      </c>
      <c r="II100" s="155">
        <f>II101+II102</f>
        <v>0</v>
      </c>
      <c r="IJ100" s="155">
        <f>IJ101+IJ102</f>
        <v>0</v>
      </c>
      <c r="IK100" s="155" t="e">
        <f>IJ100/II100*100</f>
        <v>#DIV/0!</v>
      </c>
      <c r="IL100" s="155">
        <f>IL101+IL102</f>
        <v>678.82653000000005</v>
      </c>
      <c r="IM100" s="155">
        <f>IM101+IM102</f>
        <v>678.82653000000005</v>
      </c>
      <c r="IN100" s="155">
        <f>IN101+IN102</f>
        <v>678.82653000000005</v>
      </c>
      <c r="IO100" s="155">
        <f t="shared" ref="IO100:IO101" si="765">IN100/IM100*100</f>
        <v>100</v>
      </c>
      <c r="IP100" s="155">
        <f>IP101+IP102</f>
        <v>665.25</v>
      </c>
      <c r="IQ100" s="155">
        <f>IQ101+IQ102</f>
        <v>665.25</v>
      </c>
      <c r="IR100" s="155">
        <f>IQ100/IP100*100</f>
        <v>100</v>
      </c>
      <c r="IS100" s="155">
        <f>IS101+IS102</f>
        <v>13.57653</v>
      </c>
      <c r="IT100" s="155">
        <f>IT101+IT102</f>
        <v>13.57653</v>
      </c>
      <c r="IU100" s="155">
        <f>IT100/IS100*100</f>
        <v>100</v>
      </c>
      <c r="IV100" s="155">
        <f>IV101+IV102</f>
        <v>9590.6221999999998</v>
      </c>
      <c r="IW100" s="155">
        <f>IW101+IW102</f>
        <v>9590.6221999999998</v>
      </c>
      <c r="IX100" s="155">
        <f>IX101+IX102</f>
        <v>9590.6221999999998</v>
      </c>
      <c r="IY100" s="155">
        <f t="shared" ref="IY100:IY101" si="766">IX100/IW100*100</f>
        <v>100</v>
      </c>
      <c r="IZ100" s="155">
        <f>IZ101+IZ102</f>
        <v>9398.8097600000001</v>
      </c>
      <c r="JA100" s="155">
        <f>JA101+JA102</f>
        <v>9398.8097600000001</v>
      </c>
      <c r="JB100" s="155">
        <f>JA100/IZ100*100</f>
        <v>100</v>
      </c>
      <c r="JC100" s="155">
        <f>JC101+JC102</f>
        <v>191.81244000000001</v>
      </c>
      <c r="JD100" s="155">
        <f>JD101+JD102</f>
        <v>191.81244000000001</v>
      </c>
      <c r="JE100" s="155">
        <f>JD100/JC100*100</f>
        <v>100</v>
      </c>
      <c r="JF100" s="155">
        <f>JF101+JF102</f>
        <v>0</v>
      </c>
      <c r="JG100" s="155">
        <f>JG101+JG102</f>
        <v>0</v>
      </c>
      <c r="JH100" s="155">
        <f>JH101+JH102</f>
        <v>0</v>
      </c>
      <c r="JI100" s="155"/>
      <c r="JJ100" s="155">
        <f>JJ101+JJ102</f>
        <v>0</v>
      </c>
      <c r="JK100" s="155">
        <f>JK101+JK102</f>
        <v>0</v>
      </c>
      <c r="JL100" s="155"/>
      <c r="JM100" s="155">
        <f>JM101+JM102</f>
        <v>0</v>
      </c>
      <c r="JN100" s="155">
        <f>JN101+JN102</f>
        <v>0</v>
      </c>
      <c r="JO100" s="155"/>
      <c r="JP100" s="155"/>
      <c r="JQ100" s="155"/>
      <c r="JR100" s="155"/>
      <c r="JS100" s="155">
        <f>JS101+JS102</f>
        <v>1187.4585</v>
      </c>
      <c r="JT100" s="155">
        <f>JT101+JT102</f>
        <v>1187.4585</v>
      </c>
      <c r="JU100" s="155">
        <f t="shared" ref="JU100" si="767">JT100/JS100*100</f>
        <v>100</v>
      </c>
      <c r="JV100" s="155">
        <f>JV101+JV102</f>
        <v>1870.1130799999999</v>
      </c>
      <c r="JW100" s="155">
        <f>JW101+JW102</f>
        <v>1870.1130799999999</v>
      </c>
      <c r="JX100" s="155">
        <f t="shared" ref="JX100" si="768">JW100/JV100*100</f>
        <v>100</v>
      </c>
      <c r="JY100" s="155">
        <f>JY101+JY102</f>
        <v>0</v>
      </c>
      <c r="JZ100" s="155">
        <f>JZ101+JZ102</f>
        <v>0</v>
      </c>
      <c r="KA100" s="155" t="e">
        <f t="shared" ref="KA100" si="769">JZ100/JY100*100</f>
        <v>#DIV/0!</v>
      </c>
      <c r="KB100" s="155">
        <f>KB101+KB102</f>
        <v>0</v>
      </c>
      <c r="KC100" s="155">
        <f>KC101+KC102</f>
        <v>0</v>
      </c>
      <c r="KD100" s="155" t="e">
        <f t="shared" ref="KD100" si="770">KC100/KB100*100</f>
        <v>#DIV/0!</v>
      </c>
      <c r="KE100" s="155">
        <f>KE101+KE102</f>
        <v>803.08799999999997</v>
      </c>
      <c r="KF100" s="155">
        <f>KF101+KF102</f>
        <v>803.08799999999997</v>
      </c>
      <c r="KG100" s="155">
        <f t="shared" ref="KG100" si="771">KF100/KE100*100</f>
        <v>100</v>
      </c>
      <c r="KH100" s="155">
        <f>KH101+KH102</f>
        <v>0</v>
      </c>
      <c r="KI100" s="155">
        <f>KI101+KI102</f>
        <v>0</v>
      </c>
      <c r="KJ100" s="155" t="e">
        <f t="shared" ref="KJ100" si="772">KI100/KH100*100</f>
        <v>#DIV/0!</v>
      </c>
      <c r="KK100" s="155">
        <f>KK101+KK102</f>
        <v>0</v>
      </c>
      <c r="KL100" s="155">
        <f>KL101+KL102</f>
        <v>0</v>
      </c>
      <c r="KM100" s="155" t="e">
        <f t="shared" ref="KM100" si="773">KL100/KK100*100</f>
        <v>#DIV/0!</v>
      </c>
      <c r="KN100" s="155">
        <f>KN101+KN102</f>
        <v>0</v>
      </c>
      <c r="KO100" s="155">
        <f>KO101+KO102</f>
        <v>0</v>
      </c>
      <c r="KP100" s="155" t="e">
        <f t="shared" ref="KP100" si="774">KO100/KN100*100</f>
        <v>#DIV/0!</v>
      </c>
      <c r="KQ100" s="155">
        <f>KQ101+KQ102</f>
        <v>0</v>
      </c>
      <c r="KR100" s="155">
        <f>KR101+KR102</f>
        <v>0</v>
      </c>
      <c r="KS100" s="155" t="e">
        <f t="shared" ref="KS100" si="775">KR100/KQ100*100</f>
        <v>#DIV/0!</v>
      </c>
      <c r="KT100" s="155">
        <f>KT101+KT102</f>
        <v>0</v>
      </c>
      <c r="KU100" s="155">
        <f>KU101+KU102</f>
        <v>0</v>
      </c>
      <c r="KV100" s="155" t="e">
        <f t="shared" ref="KV100" si="776">KU100/KT100*100</f>
        <v>#DIV/0!</v>
      </c>
      <c r="KW100" s="155">
        <f>KW101+KW102</f>
        <v>566.39530000000002</v>
      </c>
      <c r="KX100" s="155">
        <f>KX101+KX102</f>
        <v>566.39530000000002</v>
      </c>
      <c r="KY100" s="155">
        <f t="shared" ref="KY100" si="777">KX100/KW100*100</f>
        <v>100</v>
      </c>
      <c r="KZ100" s="155">
        <f>KZ101+KZ102</f>
        <v>0</v>
      </c>
      <c r="LA100" s="155">
        <f>LA101+LA102</f>
        <v>0</v>
      </c>
      <c r="LB100" s="155" t="e">
        <f t="shared" ref="LB100" si="778">LA100/KZ100*100</f>
        <v>#DIV/0!</v>
      </c>
      <c r="LC100" s="155">
        <f>LC101+LC102</f>
        <v>0</v>
      </c>
      <c r="LD100" s="155">
        <f>LD101+LD102</f>
        <v>0</v>
      </c>
      <c r="LE100" s="155" t="e">
        <f t="shared" ref="LE100" si="779">LD100/LC100*100</f>
        <v>#DIV/0!</v>
      </c>
      <c r="LF100" s="155">
        <f>LF101+LF102</f>
        <v>0</v>
      </c>
      <c r="LG100" s="155">
        <f>LG101+LG102</f>
        <v>0</v>
      </c>
      <c r="LH100" s="155" t="e">
        <f t="shared" ref="LH100" si="780">LG100/LF100*100</f>
        <v>#DIV/0!</v>
      </c>
      <c r="LI100" s="155">
        <f>LI101+LI102</f>
        <v>0</v>
      </c>
      <c r="LJ100" s="155">
        <f>LJ101+LJ102</f>
        <v>0</v>
      </c>
      <c r="LK100" s="155" t="e">
        <f t="shared" ref="LK100" si="781">LJ100/LI100*100</f>
        <v>#DIV/0!</v>
      </c>
      <c r="LL100" s="155">
        <f>LL101+LL102</f>
        <v>0</v>
      </c>
      <c r="LM100" s="155">
        <f>LM101+LM102</f>
        <v>0</v>
      </c>
      <c r="LN100" s="155" t="e">
        <f t="shared" ref="LN100" si="782">LM100/LL100*100</f>
        <v>#DIV/0!</v>
      </c>
      <c r="LO100" s="155">
        <f>LO101+LO102</f>
        <v>0</v>
      </c>
      <c r="LP100" s="155">
        <f>LP101+LP102</f>
        <v>0</v>
      </c>
      <c r="LQ100" s="155">
        <f>LQ101+LQ102</f>
        <v>0</v>
      </c>
      <c r="LR100" s="155"/>
      <c r="LS100" s="155">
        <f>LS101+LS102</f>
        <v>0</v>
      </c>
      <c r="LT100" s="155">
        <f>LT101+LT102</f>
        <v>0</v>
      </c>
      <c r="LU100" s="155"/>
      <c r="LV100" s="155">
        <f>LV101+LV102</f>
        <v>0</v>
      </c>
      <c r="LW100" s="155">
        <f>LW101+LW102</f>
        <v>0</v>
      </c>
      <c r="LX100" s="155"/>
      <c r="LY100" s="155">
        <f>LY101+LY102</f>
        <v>0</v>
      </c>
      <c r="LZ100" s="155">
        <f>LZ101+LZ102</f>
        <v>0</v>
      </c>
      <c r="MA100" s="155" t="e">
        <f t="shared" ref="MA100" si="783">LZ100/LY100*100</f>
        <v>#DIV/0!</v>
      </c>
      <c r="MB100" s="155">
        <f>MB101+MB102</f>
        <v>0</v>
      </c>
      <c r="MC100" s="155">
        <f>MC101+MC102</f>
        <v>0</v>
      </c>
      <c r="MD100" s="155" t="e">
        <f t="shared" ref="MD100" si="784">MC100/MB100*100</f>
        <v>#DIV/0!</v>
      </c>
      <c r="ME100" s="34">
        <f>ME101+ME102</f>
        <v>0</v>
      </c>
      <c r="MF100" s="34">
        <f>MF101+MF102</f>
        <v>0</v>
      </c>
      <c r="MG100" s="63" t="e">
        <f t="shared" ref="MG100" si="785">MF100/ME100*100</f>
        <v>#DIV/0!</v>
      </c>
      <c r="MH100" s="108"/>
      <c r="MI100" s="108"/>
      <c r="MK100" s="34"/>
      <c r="ML100" s="34"/>
      <c r="MM100" s="63"/>
      <c r="MN100" s="111"/>
      <c r="MO100" s="92"/>
      <c r="MP100" s="109"/>
      <c r="MQ100" s="92"/>
      <c r="MR100" s="109"/>
      <c r="MS100" s="40"/>
      <c r="MT100" s="35"/>
      <c r="MU100" s="40"/>
      <c r="MV100" s="67"/>
    </row>
    <row r="101" spans="1:360" ht="18.75" customHeight="1">
      <c r="A101" s="36" t="s">
        <v>153</v>
      </c>
      <c r="B101" s="110">
        <f>I101+S101+V101+Y101+AI101+AS101+BC101+BM101+BW101+CF101+CO101+CY101+DI101+DS101+EC101+EP101+F101+EZ101+FJ101+FT101+GD101+GN101+GX101+HH101+HR101+IB101+IL101+IV101+JF101+JP101+EM101+JS101+JV101+JY101+KB101+KE101+KH101+KK101+KN101+KQ101+KT101+KW101+KZ101+LC101+LF101+LI101+LL101+LO101+LY101+MB101+ME101</f>
        <v>251925.27963</v>
      </c>
      <c r="C101" s="110">
        <f>K101+T101+W101+AA101+AK101+AU101+BE101+BO101+BX101+CG101+CQ101+DA101+DK101+DU101+EE101+ER101+G101+FB101+FL101+FV101+GF101+GP101+GZ101+HJ101+HT101+ID101+IN101+IX101+JH101+JQ101+EN101+JT101+JW101+JZ101+KC101+KF101+KI101+KL101+KO101+KR101+KU101+KX101+LA101+LD101+LG101+LJ101+LM101+LQ101+LZ101+MC101+MF101</f>
        <v>251924.85759000003</v>
      </c>
      <c r="D101" s="110">
        <f t="shared" si="660"/>
        <v>99.999832474136539</v>
      </c>
      <c r="E101" s="110">
        <f t="shared" si="634"/>
        <v>1.1141310096718371E-11</v>
      </c>
      <c r="F101" s="153">
        <v>18313.2</v>
      </c>
      <c r="G101" s="153">
        <v>18313.2</v>
      </c>
      <c r="H101" s="110">
        <f>G101/F101*100</f>
        <v>100</v>
      </c>
      <c r="I101" s="110">
        <v>1086.01604</v>
      </c>
      <c r="J101" s="110">
        <f>M101+P101</f>
        <v>1086.01604</v>
      </c>
      <c r="K101" s="110">
        <f>N101+Q101</f>
        <v>1086.01604</v>
      </c>
      <c r="L101" s="110">
        <f>K101/J101*100</f>
        <v>100</v>
      </c>
      <c r="M101" s="110">
        <v>1075.15588</v>
      </c>
      <c r="N101" s="110">
        <v>1075.15588</v>
      </c>
      <c r="O101" s="110">
        <f>N101/M101*100</f>
        <v>100</v>
      </c>
      <c r="P101" s="110">
        <v>10.86016</v>
      </c>
      <c r="Q101" s="110">
        <v>10.86016</v>
      </c>
      <c r="R101" s="110">
        <f>Q101/P101*100</f>
        <v>100</v>
      </c>
      <c r="S101" s="110">
        <v>405.9</v>
      </c>
      <c r="T101" s="110">
        <v>405.47796</v>
      </c>
      <c r="U101" s="110">
        <f>T101/S101*100</f>
        <v>99.896023651145612</v>
      </c>
      <c r="V101" s="153"/>
      <c r="W101" s="110"/>
      <c r="X101" s="110" t="e">
        <f>W101/V101*100</f>
        <v>#DIV/0!</v>
      </c>
      <c r="Y101" s="110">
        <f>33616.8189-1307.3445</f>
        <v>32309.474399999999</v>
      </c>
      <c r="Z101" s="110">
        <f>AC101+AF101</f>
        <v>32309.474399999999</v>
      </c>
      <c r="AA101" s="110">
        <f>AD101+AG101</f>
        <v>32309.474399999999</v>
      </c>
      <c r="AB101" s="110">
        <f>AA101/Z101*100</f>
        <v>100</v>
      </c>
      <c r="AC101" s="110">
        <v>20379.245419999999</v>
      </c>
      <c r="AD101" s="160">
        <v>20379.245419999999</v>
      </c>
      <c r="AE101" s="110">
        <f>AD101/AC101*100</f>
        <v>100</v>
      </c>
      <c r="AF101" s="110">
        <v>11930.22898</v>
      </c>
      <c r="AG101" s="160">
        <v>11930.22898</v>
      </c>
      <c r="AH101" s="110">
        <f>AG101/AF101*100</f>
        <v>100</v>
      </c>
      <c r="AI101" s="110"/>
      <c r="AJ101" s="110">
        <f>AM101+AP101</f>
        <v>0</v>
      </c>
      <c r="AK101" s="110">
        <f>AN101+AQ101</f>
        <v>0</v>
      </c>
      <c r="AL101" s="110"/>
      <c r="AM101" s="110"/>
      <c r="AN101" s="110"/>
      <c r="AO101" s="110"/>
      <c r="AP101" s="110"/>
      <c r="AQ101" s="110"/>
      <c r="AR101" s="110"/>
      <c r="AS101" s="110">
        <v>4390.2526699999999</v>
      </c>
      <c r="AT101" s="110">
        <f>AW101+AZ101</f>
        <v>4390.2526699999999</v>
      </c>
      <c r="AU101" s="110">
        <f>AX101+BA101</f>
        <v>4390.2526699999999</v>
      </c>
      <c r="AV101" s="110"/>
      <c r="AW101" s="110">
        <v>4302.4476199999999</v>
      </c>
      <c r="AX101" s="110">
        <v>4302.4476199999999</v>
      </c>
      <c r="AY101" s="110">
        <f>AX101/AW101*100</f>
        <v>100</v>
      </c>
      <c r="AZ101" s="110">
        <v>87.805049999999994</v>
      </c>
      <c r="BA101" s="110">
        <v>87.805049999999994</v>
      </c>
      <c r="BB101" s="110">
        <f>BA101/AZ101*100</f>
        <v>100</v>
      </c>
      <c r="BC101" s="110"/>
      <c r="BD101" s="110">
        <f>BG101+BJ101</f>
        <v>0</v>
      </c>
      <c r="BE101" s="110">
        <f>BH101+BK101</f>
        <v>0</v>
      </c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>
        <f t="shared" ref="BW101:BX101" si="786">BZ101+CC101</f>
        <v>0</v>
      </c>
      <c r="BX101" s="110">
        <f t="shared" si="786"/>
        <v>0</v>
      </c>
      <c r="BY101" s="110"/>
      <c r="BZ101" s="110"/>
      <c r="CA101" s="110"/>
      <c r="CB101" s="110"/>
      <c r="CC101" s="110"/>
      <c r="CD101" s="110"/>
      <c r="CE101" s="110"/>
      <c r="CF101" s="110">
        <f>CI101+CL101</f>
        <v>27872.015119999996</v>
      </c>
      <c r="CG101" s="110">
        <f>CJ101+CM101</f>
        <v>27872.01512</v>
      </c>
      <c r="CH101" s="110">
        <f>CG101/CF101*100</f>
        <v>100.00000000000003</v>
      </c>
      <c r="CI101" s="110">
        <v>27314.574829999998</v>
      </c>
      <c r="CJ101" s="110">
        <v>27314.574830000001</v>
      </c>
      <c r="CK101" s="110">
        <f>CJ101/CI101*100</f>
        <v>100.00000000000003</v>
      </c>
      <c r="CL101" s="110">
        <v>557.44029</v>
      </c>
      <c r="CM101" s="110">
        <v>557.44029</v>
      </c>
      <c r="CN101" s="110">
        <f>CM101/CL101*100</f>
        <v>100</v>
      </c>
      <c r="CO101" s="110"/>
      <c r="CP101" s="110">
        <f>CS101+CV101</f>
        <v>0</v>
      </c>
      <c r="CQ101" s="110">
        <f>CT101+CW101</f>
        <v>0</v>
      </c>
      <c r="CR101" s="110"/>
      <c r="CS101" s="110"/>
      <c r="CT101" s="110"/>
      <c r="CU101" s="110"/>
      <c r="CV101" s="110"/>
      <c r="CW101" s="110"/>
      <c r="CX101" s="110"/>
      <c r="CY101" s="110">
        <v>74984.595400000006</v>
      </c>
      <c r="CZ101" s="110">
        <f>DC101+DF101</f>
        <v>74984.595400000006</v>
      </c>
      <c r="DA101" s="110">
        <f t="shared" ref="DA101" si="787">DD101+DG101</f>
        <v>74984.595400000006</v>
      </c>
      <c r="DB101" s="110">
        <v>33610.106630000002</v>
      </c>
      <c r="DC101" s="110">
        <v>73484.800000000003</v>
      </c>
      <c r="DD101" s="110">
        <v>73484.800000000003</v>
      </c>
      <c r="DE101" s="110"/>
      <c r="DF101" s="110">
        <v>1499.7954</v>
      </c>
      <c r="DG101" s="110">
        <v>1499.7954</v>
      </c>
      <c r="DH101" s="110"/>
      <c r="DI101" s="110"/>
      <c r="DJ101" s="110">
        <f t="shared" si="764"/>
        <v>0</v>
      </c>
      <c r="DK101" s="110">
        <f t="shared" si="764"/>
        <v>0</v>
      </c>
      <c r="DL101" s="110"/>
      <c r="DM101" s="110"/>
      <c r="DN101" s="110"/>
      <c r="DO101" s="110"/>
      <c r="DP101" s="110"/>
      <c r="DQ101" s="110"/>
      <c r="DR101" s="110"/>
      <c r="DS101" s="110"/>
      <c r="DT101" s="110">
        <f>DW101+DZ101</f>
        <v>0</v>
      </c>
      <c r="DU101" s="110">
        <f>DX101+EA101</f>
        <v>0</v>
      </c>
      <c r="DV101" s="110"/>
      <c r="DW101" s="110"/>
      <c r="DX101" s="110"/>
      <c r="DY101" s="110"/>
      <c r="DZ101" s="110"/>
      <c r="EA101" s="110"/>
      <c r="EB101" s="110"/>
      <c r="EC101" s="110"/>
      <c r="ED101" s="110">
        <f>EG101+EJ101</f>
        <v>0</v>
      </c>
      <c r="EE101" s="110">
        <f>EH101+EK101</f>
        <v>0</v>
      </c>
      <c r="EF101" s="110"/>
      <c r="EG101" s="110"/>
      <c r="EH101" s="110"/>
      <c r="EI101" s="110"/>
      <c r="EJ101" s="110"/>
      <c r="EK101" s="110"/>
      <c r="EL101" s="110"/>
      <c r="EM101" s="153"/>
      <c r="EN101" s="110"/>
      <c r="EO101" s="110"/>
      <c r="EP101" s="110"/>
      <c r="EQ101" s="110">
        <f t="shared" ref="EQ101:ER101" si="788">ET101+EW101</f>
        <v>0</v>
      </c>
      <c r="ER101" s="110">
        <f t="shared" si="788"/>
        <v>0</v>
      </c>
      <c r="ES101" s="110"/>
      <c r="ET101" s="110"/>
      <c r="EU101" s="110"/>
      <c r="EV101" s="110"/>
      <c r="EW101" s="110"/>
      <c r="EX101" s="110"/>
      <c r="EY101" s="110"/>
      <c r="EZ101" s="110">
        <v>1732.5709999999999</v>
      </c>
      <c r="FA101" s="110">
        <f>FD101+FG101</f>
        <v>1732.5709999999999</v>
      </c>
      <c r="FB101" s="110">
        <f>FE101+FH101</f>
        <v>1732.5709999999999</v>
      </c>
      <c r="FC101" s="110"/>
      <c r="FD101" s="110">
        <v>1697.91958</v>
      </c>
      <c r="FE101" s="110">
        <v>1697.91958</v>
      </c>
      <c r="FF101" s="110"/>
      <c r="FG101" s="110">
        <v>34.651420000000002</v>
      </c>
      <c r="FH101" s="110">
        <v>34.651420000000002</v>
      </c>
      <c r="FI101" s="110"/>
      <c r="FJ101" s="156">
        <f>102.04082+128.60672</f>
        <v>230.64753999999999</v>
      </c>
      <c r="FK101" s="110">
        <f>FN101+FQ101</f>
        <v>230.64753999999999</v>
      </c>
      <c r="FL101" s="110">
        <f>FO101+FR101</f>
        <v>230.64753999999999</v>
      </c>
      <c r="FM101" s="110">
        <f>FL101/FK101*100</f>
        <v>100</v>
      </c>
      <c r="FN101" s="110">
        <v>227.32065</v>
      </c>
      <c r="FO101" s="110">
        <v>227.32065</v>
      </c>
      <c r="FP101" s="110">
        <f>FO101/FN101*100</f>
        <v>100</v>
      </c>
      <c r="FQ101" s="110">
        <v>3.3268900000000001</v>
      </c>
      <c r="FR101" s="110">
        <v>3.3268900000000001</v>
      </c>
      <c r="FS101" s="110">
        <f>FR101/FQ101*100</f>
        <v>100</v>
      </c>
      <c r="FT101" s="110"/>
      <c r="FU101" s="110">
        <f t="shared" ref="FU101:FV101" si="789">FX101+GA101</f>
        <v>0</v>
      </c>
      <c r="FV101" s="110">
        <f t="shared" si="789"/>
        <v>0</v>
      </c>
      <c r="FW101" s="110" t="e">
        <f>FV101/FT101*100</f>
        <v>#DIV/0!</v>
      </c>
      <c r="FX101" s="110"/>
      <c r="FY101" s="110"/>
      <c r="FZ101" s="110" t="e">
        <f>FY101/FX101*100</f>
        <v>#DIV/0!</v>
      </c>
      <c r="GA101" s="110"/>
      <c r="GB101" s="110"/>
      <c r="GC101" s="110" t="e">
        <f>GB101/GA101*100</f>
        <v>#DIV/0!</v>
      </c>
      <c r="GD101" s="110"/>
      <c r="GE101" s="110">
        <f>GH101+GK101</f>
        <v>0</v>
      </c>
      <c r="GF101" s="110">
        <f>GI101+GL101</f>
        <v>0</v>
      </c>
      <c r="GG101" s="110"/>
      <c r="GH101" s="110"/>
      <c r="GI101" s="110"/>
      <c r="GJ101" s="110" t="e">
        <f>GI101/GH101*100</f>
        <v>#DIV/0!</v>
      </c>
      <c r="GK101" s="110"/>
      <c r="GL101" s="110"/>
      <c r="GM101" s="110" t="e">
        <f>GL101/GK101*100</f>
        <v>#DIV/0!</v>
      </c>
      <c r="GN101" s="110">
        <v>17419.585879999999</v>
      </c>
      <c r="GO101" s="110">
        <f>GR101+GU101</f>
        <v>17419.585879999999</v>
      </c>
      <c r="GP101" s="110">
        <f>GS101+GV101</f>
        <v>17419.585879999999</v>
      </c>
      <c r="GQ101" s="110">
        <f>GP101/GN101*100</f>
        <v>100</v>
      </c>
      <c r="GR101" s="110">
        <v>17245.390019999999</v>
      </c>
      <c r="GS101" s="110">
        <v>17245.390019999999</v>
      </c>
      <c r="GT101" s="110">
        <f>GS101/GR101*100</f>
        <v>100</v>
      </c>
      <c r="GU101" s="110">
        <v>174.19586000000001</v>
      </c>
      <c r="GV101" s="110">
        <v>174.19586000000001</v>
      </c>
      <c r="GW101" s="110">
        <f>GV101/GU101*100</f>
        <v>100</v>
      </c>
      <c r="GX101" s="110"/>
      <c r="GY101" s="110">
        <f>HB101+HE101</f>
        <v>0</v>
      </c>
      <c r="GZ101" s="110">
        <f>HC101+HF101</f>
        <v>0</v>
      </c>
      <c r="HA101" s="110"/>
      <c r="HB101" s="110"/>
      <c r="HC101" s="110"/>
      <c r="HD101" s="110" t="e">
        <f>HC101/HB101*100</f>
        <v>#DIV/0!</v>
      </c>
      <c r="HE101" s="110"/>
      <c r="HF101" s="110"/>
      <c r="HG101" s="110" t="e">
        <f>HF101/HE101*100</f>
        <v>#DIV/0!</v>
      </c>
      <c r="HH101" s="110">
        <v>62108.484850000001</v>
      </c>
      <c r="HI101" s="110">
        <f>HL101+HO101</f>
        <v>62108.484850000001</v>
      </c>
      <c r="HJ101" s="110">
        <f>HM101+HP101</f>
        <v>62108.484850000001</v>
      </c>
      <c r="HK101" s="110"/>
      <c r="HL101" s="110">
        <v>61487.4</v>
      </c>
      <c r="HM101" s="110">
        <v>61487.4</v>
      </c>
      <c r="HN101" s="110">
        <f>HM101/HL101*100</f>
        <v>100</v>
      </c>
      <c r="HO101" s="110">
        <v>621.08484999999996</v>
      </c>
      <c r="HP101" s="110">
        <v>621.08484999999996</v>
      </c>
      <c r="HQ101" s="110">
        <f>HP101/HO101*100</f>
        <v>100</v>
      </c>
      <c r="HR101" s="110"/>
      <c r="HS101" s="110">
        <f>HV101+HY101</f>
        <v>0</v>
      </c>
      <c r="HT101" s="110">
        <f>HW101+HZ101</f>
        <v>0</v>
      </c>
      <c r="HU101" s="110"/>
      <c r="HV101" s="110"/>
      <c r="HW101" s="110"/>
      <c r="HX101" s="110" t="e">
        <f>HW101/HV101*100</f>
        <v>#DIV/0!</v>
      </c>
      <c r="HY101" s="110"/>
      <c r="HZ101" s="110"/>
      <c r="IA101" s="110" t="e">
        <f>HZ101/HY101*100</f>
        <v>#DIV/0!</v>
      </c>
      <c r="IB101" s="110"/>
      <c r="IC101" s="110">
        <f>IF101+II101</f>
        <v>0</v>
      </c>
      <c r="ID101" s="110">
        <f>IG101+IJ101</f>
        <v>0</v>
      </c>
      <c r="IE101" s="110"/>
      <c r="IF101" s="110"/>
      <c r="IG101" s="110"/>
      <c r="IH101" s="110" t="e">
        <f>IG101/IF101*100</f>
        <v>#DIV/0!</v>
      </c>
      <c r="II101" s="110"/>
      <c r="IJ101" s="110"/>
      <c r="IK101" s="110" t="e">
        <f>IJ101/II101*100</f>
        <v>#DIV/0!</v>
      </c>
      <c r="IL101" s="110">
        <v>678.82653000000005</v>
      </c>
      <c r="IM101" s="110">
        <f>IP101+IS101</f>
        <v>678.82653000000005</v>
      </c>
      <c r="IN101" s="110">
        <f>IQ101+IT101</f>
        <v>678.82653000000005</v>
      </c>
      <c r="IO101" s="110">
        <f t="shared" si="765"/>
        <v>100</v>
      </c>
      <c r="IP101" s="110">
        <v>665.25</v>
      </c>
      <c r="IQ101" s="110">
        <v>665.25</v>
      </c>
      <c r="IR101" s="110">
        <f>IQ101/IP101*100</f>
        <v>100</v>
      </c>
      <c r="IS101" s="110">
        <v>13.57653</v>
      </c>
      <c r="IT101" s="110">
        <v>13.57653</v>
      </c>
      <c r="IU101" s="110">
        <f>IT101/IS101*100</f>
        <v>100</v>
      </c>
      <c r="IV101" s="110">
        <v>9590.6221999999998</v>
      </c>
      <c r="IW101" s="110">
        <f>IZ101+JC101</f>
        <v>9590.6221999999998</v>
      </c>
      <c r="IX101" s="110">
        <f>JA101+JD101</f>
        <v>9590.6221999999998</v>
      </c>
      <c r="IY101" s="110">
        <f t="shared" si="766"/>
        <v>100</v>
      </c>
      <c r="IZ101" s="110">
        <v>9398.8097600000001</v>
      </c>
      <c r="JA101" s="110">
        <v>9398.8097600000001</v>
      </c>
      <c r="JB101" s="110">
        <f>JA101/IZ101*100</f>
        <v>100</v>
      </c>
      <c r="JC101" s="110">
        <v>191.81244000000001</v>
      </c>
      <c r="JD101" s="110">
        <v>191.81244000000001</v>
      </c>
      <c r="JE101" s="110">
        <f>JD101/JC101*100</f>
        <v>100</v>
      </c>
      <c r="JF101" s="110"/>
      <c r="JG101" s="110">
        <f>JJ101+JM101</f>
        <v>0</v>
      </c>
      <c r="JH101" s="110">
        <f>JK101+JN101</f>
        <v>0</v>
      </c>
      <c r="JI101" s="110"/>
      <c r="JJ101" s="110"/>
      <c r="JK101" s="110"/>
      <c r="JL101" s="110"/>
      <c r="JM101" s="110"/>
      <c r="JN101" s="110"/>
      <c r="JO101" s="110"/>
      <c r="JP101" s="153"/>
      <c r="JQ101" s="110"/>
      <c r="JR101" s="110"/>
      <c r="JS101" s="153"/>
      <c r="JT101" s="110"/>
      <c r="JU101" s="110"/>
      <c r="JV101" s="153"/>
      <c r="JW101" s="110"/>
      <c r="JX101" s="110"/>
      <c r="JY101" s="153"/>
      <c r="JZ101" s="110"/>
      <c r="KA101" s="110"/>
      <c r="KB101" s="153"/>
      <c r="KC101" s="110"/>
      <c r="KD101" s="110"/>
      <c r="KE101" s="110">
        <v>803.08799999999997</v>
      </c>
      <c r="KF101" s="110">
        <v>803.08799999999997</v>
      </c>
      <c r="KG101" s="110"/>
      <c r="KH101" s="110"/>
      <c r="KI101" s="110"/>
      <c r="KJ101" s="110"/>
      <c r="KK101" s="110"/>
      <c r="KL101" s="110"/>
      <c r="KM101" s="110"/>
      <c r="KN101" s="110"/>
      <c r="KO101" s="110"/>
      <c r="KP101" s="110"/>
      <c r="KQ101" s="110"/>
      <c r="KR101" s="110"/>
      <c r="KS101" s="110"/>
      <c r="KT101" s="110"/>
      <c r="KU101" s="110"/>
      <c r="KV101" s="110"/>
      <c r="KW101" s="110"/>
      <c r="KX101" s="110"/>
      <c r="KY101" s="110"/>
      <c r="KZ101" s="110"/>
      <c r="LA101" s="110"/>
      <c r="LB101" s="110"/>
      <c r="LC101" s="110"/>
      <c r="LD101" s="110"/>
      <c r="LE101" s="110"/>
      <c r="LF101" s="110"/>
      <c r="LG101" s="110"/>
      <c r="LH101" s="110"/>
      <c r="LI101" s="110"/>
      <c r="LJ101" s="110"/>
      <c r="LK101" s="110"/>
      <c r="LL101" s="110"/>
      <c r="LM101" s="110"/>
      <c r="LN101" s="110"/>
      <c r="LO101" s="110"/>
      <c r="LP101" s="110">
        <f>LS101+LV101</f>
        <v>0</v>
      </c>
      <c r="LQ101" s="110">
        <f>LT101+LW101</f>
        <v>0</v>
      </c>
      <c r="LR101" s="110"/>
      <c r="LS101" s="110"/>
      <c r="LT101" s="110"/>
      <c r="LU101" s="110"/>
      <c r="LV101" s="110"/>
      <c r="LW101" s="110"/>
      <c r="LX101" s="110"/>
      <c r="LY101" s="110"/>
      <c r="LZ101" s="110"/>
      <c r="MA101" s="110"/>
      <c r="MB101" s="110"/>
      <c r="MC101" s="110"/>
      <c r="MD101" s="110"/>
      <c r="ME101" s="4"/>
      <c r="MF101" s="4"/>
      <c r="MG101" s="5"/>
      <c r="MH101" s="37"/>
      <c r="MI101" s="37"/>
      <c r="MJ101" s="11"/>
      <c r="MK101" s="4"/>
      <c r="ML101" s="4"/>
      <c r="MM101" s="5"/>
      <c r="MN101" s="112"/>
      <c r="MO101" s="113"/>
      <c r="MP101" s="114"/>
      <c r="MQ101" s="113"/>
      <c r="MR101" s="115"/>
      <c r="MS101" s="40"/>
      <c r="MT101" s="40"/>
      <c r="MU101" s="40"/>
      <c r="MV101" s="10"/>
    </row>
    <row r="102" spans="1:360" s="65" customFormat="1">
      <c r="A102" s="62" t="s">
        <v>159</v>
      </c>
      <c r="B102" s="155">
        <f>SUM(B103:B112)</f>
        <v>26750.009259999995</v>
      </c>
      <c r="C102" s="155">
        <f>SUM(C103:C112)</f>
        <v>26749.687219999993</v>
      </c>
      <c r="D102" s="155">
        <f t="shared" si="660"/>
        <v>99.998796112566268</v>
      </c>
      <c r="E102" s="155">
        <f t="shared" si="634"/>
        <v>3.2969182939268649E-12</v>
      </c>
      <c r="F102" s="155">
        <f>SUM(F103:F112)</f>
        <v>0</v>
      </c>
      <c r="G102" s="155">
        <f>SUM(G103:G112)</f>
        <v>0</v>
      </c>
      <c r="H102" s="155"/>
      <c r="I102" s="155">
        <f>SUM(I103:I112)</f>
        <v>0</v>
      </c>
      <c r="J102" s="155">
        <f>SUM(J103:J112)</f>
        <v>0</v>
      </c>
      <c r="K102" s="155">
        <f>SUM(K103:K112)</f>
        <v>0</v>
      </c>
      <c r="L102" s="155"/>
      <c r="M102" s="155">
        <f>SUM(M103:M112)</f>
        <v>0</v>
      </c>
      <c r="N102" s="155">
        <f>SUM(N103:N112)</f>
        <v>0</v>
      </c>
      <c r="O102" s="155"/>
      <c r="P102" s="155">
        <f>SUM(P103:P112)</f>
        <v>0</v>
      </c>
      <c r="Q102" s="155">
        <f>SUM(Q103:Q112)</f>
        <v>0</v>
      </c>
      <c r="R102" s="155"/>
      <c r="S102" s="155">
        <f>SUM(S103:S112)</f>
        <v>0</v>
      </c>
      <c r="T102" s="155">
        <f>SUM(T103:T112)</f>
        <v>0</v>
      </c>
      <c r="U102" s="155"/>
      <c r="V102" s="155">
        <f>SUM(V103:V112)</f>
        <v>0</v>
      </c>
      <c r="W102" s="155">
        <f>SUM(W103:W112)</f>
        <v>0</v>
      </c>
      <c r="X102" s="155"/>
      <c r="Y102" s="155">
        <f>SUM(Y103:Y112)</f>
        <v>0</v>
      </c>
      <c r="Z102" s="155">
        <f>SUM(Z103:Z112)</f>
        <v>0</v>
      </c>
      <c r="AA102" s="155">
        <f>SUM(AA103:AA112)</f>
        <v>0</v>
      </c>
      <c r="AB102" s="155"/>
      <c r="AC102" s="155">
        <f>SUM(AC103:AC112)</f>
        <v>0</v>
      </c>
      <c r="AD102" s="155">
        <f>SUM(AD103:AD112)</f>
        <v>0</v>
      </c>
      <c r="AE102" s="155"/>
      <c r="AF102" s="155">
        <f>SUM(AF103:AF112)</f>
        <v>0</v>
      </c>
      <c r="AG102" s="155">
        <f>SUM(AG103:AG112)</f>
        <v>0</v>
      </c>
      <c r="AH102" s="155"/>
      <c r="AI102" s="155">
        <f>SUM(AI103:AI112)</f>
        <v>0</v>
      </c>
      <c r="AJ102" s="155">
        <f>SUM(AJ103:AJ112)</f>
        <v>0</v>
      </c>
      <c r="AK102" s="155">
        <f>SUM(AK103:AK112)</f>
        <v>0</v>
      </c>
      <c r="AL102" s="155"/>
      <c r="AM102" s="155">
        <f>SUM(AM103:AM112)</f>
        <v>0</v>
      </c>
      <c r="AN102" s="155">
        <f>SUM(AN103:AN112)</f>
        <v>0</v>
      </c>
      <c r="AO102" s="155"/>
      <c r="AP102" s="155">
        <f>SUM(AP103:AP112)</f>
        <v>0</v>
      </c>
      <c r="AQ102" s="155">
        <f>SUM(AQ103:AQ112)</f>
        <v>0</v>
      </c>
      <c r="AR102" s="155"/>
      <c r="AS102" s="155">
        <f>SUM(AS103:AS112)</f>
        <v>0</v>
      </c>
      <c r="AT102" s="155">
        <f>SUM(AT103:AT112)</f>
        <v>0</v>
      </c>
      <c r="AU102" s="155">
        <f>SUM(AU103:AU112)</f>
        <v>0</v>
      </c>
      <c r="AV102" s="155"/>
      <c r="AW102" s="155">
        <f>SUM(AW103:AW112)</f>
        <v>0</v>
      </c>
      <c r="AX102" s="155">
        <f>SUM(AX103:AX112)</f>
        <v>0</v>
      </c>
      <c r="AY102" s="155"/>
      <c r="AZ102" s="155">
        <f>SUM(AZ103:AZ112)</f>
        <v>0</v>
      </c>
      <c r="BA102" s="155">
        <f>SUM(BA103:BA112)</f>
        <v>0</v>
      </c>
      <c r="BB102" s="155"/>
      <c r="BC102" s="155">
        <f>SUM(BC103:BC112)</f>
        <v>0</v>
      </c>
      <c r="BD102" s="155">
        <f>SUM(BD103:BD112)</f>
        <v>0</v>
      </c>
      <c r="BE102" s="155">
        <f>SUM(BE103:BE112)</f>
        <v>0</v>
      </c>
      <c r="BF102" s="155"/>
      <c r="BG102" s="155">
        <f>SUM(BG103:BG112)</f>
        <v>0</v>
      </c>
      <c r="BH102" s="155">
        <f>SUM(BH103:BH112)</f>
        <v>0</v>
      </c>
      <c r="BI102" s="155"/>
      <c r="BJ102" s="155">
        <f>SUM(BJ103:BJ112)</f>
        <v>0</v>
      </c>
      <c r="BK102" s="155">
        <f>SUM(BK103:BK112)</f>
        <v>0</v>
      </c>
      <c r="BL102" s="155"/>
      <c r="BM102" s="155">
        <f>SUM(BM103:BM112)</f>
        <v>3384.2389899999998</v>
      </c>
      <c r="BN102" s="155">
        <f>SUM(BN103:BN112)</f>
        <v>3384.2389899999998</v>
      </c>
      <c r="BO102" s="155">
        <f>SUM(BO103:BO112)</f>
        <v>3384.2389799999996</v>
      </c>
      <c r="BP102" s="155">
        <f>BO102/BN102*100</f>
        <v>99.999999704512589</v>
      </c>
      <c r="BQ102" s="155">
        <f>SUM(BQ103:BQ112)</f>
        <v>3316.5542100000002</v>
      </c>
      <c r="BR102" s="155">
        <f>SUM(BR103:BR112)</f>
        <v>3316.5542</v>
      </c>
      <c r="BS102" s="155">
        <f>BR102/BQ102*100</f>
        <v>99.999999698482227</v>
      </c>
      <c r="BT102" s="155">
        <f>SUM(BT103:BT112)</f>
        <v>67.684780000000003</v>
      </c>
      <c r="BU102" s="155">
        <f>SUM(BU103:BU112)</f>
        <v>67.684780000000003</v>
      </c>
      <c r="BV102" s="155">
        <f>BU102/BT102*100</f>
        <v>100</v>
      </c>
      <c r="BW102" s="155">
        <f>SUM(BW103:BW112)</f>
        <v>2682.78539</v>
      </c>
      <c r="BX102" s="155">
        <f>SUM(BX103:BX112)</f>
        <v>2682.78539</v>
      </c>
      <c r="BY102" s="155">
        <f>BX102/BW102*100</f>
        <v>100</v>
      </c>
      <c r="BZ102" s="155">
        <f>SUM(BZ103:BZ112)</f>
        <v>2682.78539</v>
      </c>
      <c r="CA102" s="155">
        <f>SUM(CA103:CA112)</f>
        <v>2682.78539</v>
      </c>
      <c r="CB102" s="155">
        <f>CA102/BZ102*100</f>
        <v>100</v>
      </c>
      <c r="CC102" s="155">
        <f>SUM(CC103:CC112)</f>
        <v>0</v>
      </c>
      <c r="CD102" s="155">
        <f>SUM(CD103:CD112)</f>
        <v>0</v>
      </c>
      <c r="CE102" s="155" t="e">
        <f>CD102/CC102*100</f>
        <v>#DIV/0!</v>
      </c>
      <c r="CF102" s="155">
        <f>SUM(CF103:CF112)</f>
        <v>0</v>
      </c>
      <c r="CG102" s="155">
        <f>SUM(CG103:CG112)</f>
        <v>0</v>
      </c>
      <c r="CH102" s="155"/>
      <c r="CI102" s="155">
        <f>SUM(CI103:CI112)</f>
        <v>0</v>
      </c>
      <c r="CJ102" s="155">
        <f>SUM(CJ103:CJ112)</f>
        <v>0</v>
      </c>
      <c r="CK102" s="155"/>
      <c r="CL102" s="155">
        <f>SUM(CL103:CL112)</f>
        <v>0</v>
      </c>
      <c r="CM102" s="155">
        <f>SUM(CM103:CM112)</f>
        <v>0</v>
      </c>
      <c r="CN102" s="155"/>
      <c r="CO102" s="155">
        <f>SUM(CO103:CO112)</f>
        <v>0</v>
      </c>
      <c r="CP102" s="155">
        <f>SUM(CP103:CP112)</f>
        <v>0</v>
      </c>
      <c r="CQ102" s="155">
        <f>SUM(CQ103:CQ112)</f>
        <v>0</v>
      </c>
      <c r="CR102" s="155"/>
      <c r="CS102" s="155">
        <f>SUM(CS103:CS112)</f>
        <v>0</v>
      </c>
      <c r="CT102" s="155">
        <f>SUM(CT103:CT112)</f>
        <v>0</v>
      </c>
      <c r="CU102" s="155"/>
      <c r="CV102" s="155">
        <f>SUM(CV103:CV112)</f>
        <v>0</v>
      </c>
      <c r="CW102" s="155">
        <f>SUM(CW103:CW112)</f>
        <v>0</v>
      </c>
      <c r="CX102" s="155"/>
      <c r="CY102" s="155">
        <f>SUM(CY103:CY112)</f>
        <v>0</v>
      </c>
      <c r="CZ102" s="155">
        <f>SUM(CZ103:CZ112)</f>
        <v>0</v>
      </c>
      <c r="DA102" s="155">
        <f>SUM(DA103:DA112)</f>
        <v>0</v>
      </c>
      <c r="DB102" s="155"/>
      <c r="DC102" s="155"/>
      <c r="DD102" s="155"/>
      <c r="DE102" s="155"/>
      <c r="DF102" s="155"/>
      <c r="DG102" s="155"/>
      <c r="DH102" s="155"/>
      <c r="DI102" s="155">
        <f>SUM(DI103:DI112)</f>
        <v>0</v>
      </c>
      <c r="DJ102" s="155">
        <f>SUM(DJ103:DJ112)</f>
        <v>0</v>
      </c>
      <c r="DK102" s="155">
        <f>SUM(DK103:DK112)</f>
        <v>0</v>
      </c>
      <c r="DL102" s="155"/>
      <c r="DM102" s="155">
        <f>SUM(DM103:DM112)</f>
        <v>0</v>
      </c>
      <c r="DN102" s="155">
        <v>0</v>
      </c>
      <c r="DO102" s="155"/>
      <c r="DP102" s="155">
        <f>SUM(DP103:DP112)</f>
        <v>0</v>
      </c>
      <c r="DQ102" s="155">
        <f>SUM(DQ103:DQ112)</f>
        <v>0</v>
      </c>
      <c r="DR102" s="155"/>
      <c r="DS102" s="155">
        <f>SUM(DS103:DS112)</f>
        <v>0</v>
      </c>
      <c r="DT102" s="155">
        <f>SUM(DT103:DT112)</f>
        <v>0</v>
      </c>
      <c r="DU102" s="155">
        <f>SUM(DU103:DU112)</f>
        <v>0</v>
      </c>
      <c r="DV102" s="155"/>
      <c r="DW102" s="155">
        <f>SUM(DW103:DW112)</f>
        <v>0</v>
      </c>
      <c r="DX102" s="155">
        <f>SUM(DX103:DX112)</f>
        <v>0</v>
      </c>
      <c r="DY102" s="155"/>
      <c r="DZ102" s="155">
        <f>SUM(DZ103:DZ112)</f>
        <v>0</v>
      </c>
      <c r="EA102" s="155">
        <f>SUM(EA103:EA112)</f>
        <v>0</v>
      </c>
      <c r="EB102" s="155"/>
      <c r="EC102" s="155">
        <f>SUM(EC103:EC112)</f>
        <v>0</v>
      </c>
      <c r="ED102" s="155">
        <f>SUM(ED103:ED112)</f>
        <v>0</v>
      </c>
      <c r="EE102" s="155">
        <f>SUM(EE103:EE112)</f>
        <v>0</v>
      </c>
      <c r="EF102" s="155"/>
      <c r="EG102" s="155">
        <f>SUM(EG103:EG112)</f>
        <v>0</v>
      </c>
      <c r="EH102" s="155">
        <f>SUM(EH103:EH112)</f>
        <v>0</v>
      </c>
      <c r="EI102" s="155"/>
      <c r="EJ102" s="155">
        <f>SUM(EJ103:EJ112)</f>
        <v>0</v>
      </c>
      <c r="EK102" s="155">
        <f>SUM(EK103:EK112)</f>
        <v>0</v>
      </c>
      <c r="EL102" s="155"/>
      <c r="EM102" s="155">
        <f>SUM(EM103:EM112)</f>
        <v>0</v>
      </c>
      <c r="EN102" s="155">
        <f>SUM(EN103:EN112)</f>
        <v>0</v>
      </c>
      <c r="EO102" s="155"/>
      <c r="EP102" s="155">
        <f>SUM(EP103:EP112)</f>
        <v>17059.018</v>
      </c>
      <c r="EQ102" s="155">
        <f>SUM(EQ103:EQ112)</f>
        <v>17059.018</v>
      </c>
      <c r="ER102" s="155">
        <f>SUM(ER103:ER112)</f>
        <v>17058.695970000001</v>
      </c>
      <c r="ES102" s="155">
        <f>ER102/EQ102*100</f>
        <v>99.998112259451275</v>
      </c>
      <c r="ET102" s="155">
        <f>SUM(ET103:ET112)</f>
        <v>17059.018</v>
      </c>
      <c r="EU102" s="155">
        <f>SUM(EU103:EU112)</f>
        <v>17058.695970000001</v>
      </c>
      <c r="EV102" s="155">
        <f>EU102/ET102*100</f>
        <v>99.998112259451275</v>
      </c>
      <c r="EW102" s="155">
        <f>SUM(EW103:EW112)</f>
        <v>0</v>
      </c>
      <c r="EX102" s="155">
        <f>SUM(EX103:EX112)</f>
        <v>0</v>
      </c>
      <c r="EY102" s="155" t="e">
        <f>EX102/EW102*100</f>
        <v>#DIV/0!</v>
      </c>
      <c r="EZ102" s="155">
        <v>0</v>
      </c>
      <c r="FA102" s="155">
        <f>SUM(FA103:FA112)</f>
        <v>0</v>
      </c>
      <c r="FB102" s="155">
        <f>SUM(FB103:FB112)</f>
        <v>0</v>
      </c>
      <c r="FC102" s="155"/>
      <c r="FD102" s="155">
        <f>SUM(FD103:FD112)</f>
        <v>0</v>
      </c>
      <c r="FE102" s="155">
        <f>SUM(FE103:FE112)</f>
        <v>0</v>
      </c>
      <c r="FF102" s="155"/>
      <c r="FG102" s="155">
        <f>SUM(FG103:FG112)</f>
        <v>0</v>
      </c>
      <c r="FH102" s="155">
        <f>SUM(FH103:FH112)</f>
        <v>0</v>
      </c>
      <c r="FI102" s="155"/>
      <c r="FJ102" s="155"/>
      <c r="FK102" s="155">
        <f>FK103+FK104</f>
        <v>0</v>
      </c>
      <c r="FL102" s="155">
        <f>FL103+FL104</f>
        <v>0</v>
      </c>
      <c r="FM102" s="155"/>
      <c r="FN102" s="155">
        <f>FN103+FN104</f>
        <v>0</v>
      </c>
      <c r="FO102" s="155">
        <f>FO103+FO104</f>
        <v>0</v>
      </c>
      <c r="FP102" s="155"/>
      <c r="FQ102" s="155">
        <f>FQ103+FQ104</f>
        <v>0</v>
      </c>
      <c r="FR102" s="155">
        <f>FR103+FR104</f>
        <v>0</v>
      </c>
      <c r="FS102" s="155"/>
      <c r="FT102" s="155">
        <f>SUM(FT103:FT112)</f>
        <v>0</v>
      </c>
      <c r="FU102" s="155">
        <f>SUM(FU103:FU112)</f>
        <v>0</v>
      </c>
      <c r="FV102" s="155">
        <f>SUM(FV103:FV112)</f>
        <v>0</v>
      </c>
      <c r="FW102" s="155"/>
      <c r="FX102" s="155">
        <f>FX103+FX104</f>
        <v>0</v>
      </c>
      <c r="FY102" s="155">
        <f>FY103+FY104</f>
        <v>0</v>
      </c>
      <c r="FZ102" s="155"/>
      <c r="GA102" s="155">
        <f>GA103+GA104</f>
        <v>0</v>
      </c>
      <c r="GB102" s="155">
        <f>GB103+GB104</f>
        <v>0</v>
      </c>
      <c r="GC102" s="155"/>
      <c r="GD102" s="155">
        <f>SUM(GD103:GD112)</f>
        <v>0</v>
      </c>
      <c r="GE102" s="155">
        <f>SUM(GE103:GE112)</f>
        <v>0</v>
      </c>
      <c r="GF102" s="155">
        <f>SUM(GF103:GF112)</f>
        <v>0</v>
      </c>
      <c r="GG102" s="155"/>
      <c r="GH102" s="155">
        <f>GH103+GH104</f>
        <v>0</v>
      </c>
      <c r="GI102" s="155">
        <f>GI103+GI104</f>
        <v>0</v>
      </c>
      <c r="GJ102" s="155"/>
      <c r="GK102" s="155">
        <f>GK103+GK104</f>
        <v>0</v>
      </c>
      <c r="GL102" s="155">
        <f>GL103+GL104</f>
        <v>0</v>
      </c>
      <c r="GM102" s="155"/>
      <c r="GN102" s="155">
        <f>SUM(GN103:GN112)</f>
        <v>0</v>
      </c>
      <c r="GO102" s="155">
        <f>SUM(GO103:GO112)</f>
        <v>0</v>
      </c>
      <c r="GP102" s="155">
        <f>SUM(GP103:GP112)</f>
        <v>0</v>
      </c>
      <c r="GQ102" s="155"/>
      <c r="GR102" s="155">
        <f>GR103+GR104</f>
        <v>0</v>
      </c>
      <c r="GS102" s="155">
        <f>GS103+GS104</f>
        <v>0</v>
      </c>
      <c r="GT102" s="155"/>
      <c r="GU102" s="155">
        <f>GU103+GU104</f>
        <v>0</v>
      </c>
      <c r="GV102" s="155">
        <f>GV103+GV104</f>
        <v>0</v>
      </c>
      <c r="GW102" s="155"/>
      <c r="GX102" s="155">
        <f>SUM(GX103:GX112)</f>
        <v>0</v>
      </c>
      <c r="GY102" s="155">
        <f>SUM(GY103:GY112)</f>
        <v>0</v>
      </c>
      <c r="GZ102" s="155">
        <f>SUM(GZ103:GZ112)</f>
        <v>0</v>
      </c>
      <c r="HA102" s="155"/>
      <c r="HB102" s="155">
        <f>HB103+HB104</f>
        <v>0</v>
      </c>
      <c r="HC102" s="155">
        <f>HC103+HC104</f>
        <v>0</v>
      </c>
      <c r="HD102" s="155"/>
      <c r="HE102" s="155">
        <f>HE103+HE104</f>
        <v>0</v>
      </c>
      <c r="HF102" s="155">
        <f>HF103+HF104</f>
        <v>0</v>
      </c>
      <c r="HG102" s="155"/>
      <c r="HH102" s="155">
        <f>SUM(HH103:HH112)</f>
        <v>0</v>
      </c>
      <c r="HI102" s="155">
        <f>SUM(HI103:HI112)</f>
        <v>0</v>
      </c>
      <c r="HJ102" s="155">
        <f>SUM(HJ103:HJ112)</f>
        <v>0</v>
      </c>
      <c r="HK102" s="155"/>
      <c r="HL102" s="155">
        <f>HL103+HL104</f>
        <v>0</v>
      </c>
      <c r="HM102" s="155">
        <f>HM103+HM104</f>
        <v>0</v>
      </c>
      <c r="HN102" s="155"/>
      <c r="HO102" s="155">
        <f>HO103+HO104</f>
        <v>0</v>
      </c>
      <c r="HP102" s="155">
        <f>HP103+HP104</f>
        <v>0</v>
      </c>
      <c r="HQ102" s="155"/>
      <c r="HR102" s="155">
        <f>SUM(HR103:HR112)</f>
        <v>0</v>
      </c>
      <c r="HS102" s="155">
        <f>SUM(HS103:HS112)</f>
        <v>0</v>
      </c>
      <c r="HT102" s="155">
        <f>SUM(HT103:HT112)</f>
        <v>0</v>
      </c>
      <c r="HU102" s="155"/>
      <c r="HV102" s="155">
        <f>HV103+HV104</f>
        <v>0</v>
      </c>
      <c r="HW102" s="155">
        <f>HW103+HW104</f>
        <v>0</v>
      </c>
      <c r="HX102" s="155"/>
      <c r="HY102" s="155">
        <f>HY103+HY104</f>
        <v>0</v>
      </c>
      <c r="HZ102" s="155">
        <f>HZ103+HZ104</f>
        <v>0</v>
      </c>
      <c r="IA102" s="155"/>
      <c r="IB102" s="155">
        <f>SUM(IB103:IB112)</f>
        <v>0</v>
      </c>
      <c r="IC102" s="155">
        <f>SUM(IC103:IC112)</f>
        <v>0</v>
      </c>
      <c r="ID102" s="155">
        <f>SUM(ID103:ID112)</f>
        <v>0</v>
      </c>
      <c r="IE102" s="155"/>
      <c r="IF102" s="155">
        <f>IF103+IF104</f>
        <v>0</v>
      </c>
      <c r="IG102" s="155">
        <f>IG103+IG104</f>
        <v>0</v>
      </c>
      <c r="IH102" s="155"/>
      <c r="II102" s="155">
        <f>II103+II104</f>
        <v>0</v>
      </c>
      <c r="IJ102" s="155">
        <f>IJ103+IJ104</f>
        <v>0</v>
      </c>
      <c r="IK102" s="155"/>
      <c r="IL102" s="155">
        <f>SUM(IL103:IL112)</f>
        <v>0</v>
      </c>
      <c r="IM102" s="155">
        <f>SUM(IM103:IM112)</f>
        <v>0</v>
      </c>
      <c r="IN102" s="155">
        <f>SUM(IN103:IN112)</f>
        <v>0</v>
      </c>
      <c r="IO102" s="155"/>
      <c r="IP102" s="155">
        <f>IP103+IP104</f>
        <v>0</v>
      </c>
      <c r="IQ102" s="155">
        <f>IQ103+IQ104</f>
        <v>0</v>
      </c>
      <c r="IR102" s="155"/>
      <c r="IS102" s="155">
        <f>IS103+IS104</f>
        <v>0</v>
      </c>
      <c r="IT102" s="155">
        <f>IT103+IT104</f>
        <v>0</v>
      </c>
      <c r="IU102" s="155"/>
      <c r="IV102" s="155">
        <f>SUM(IV103:IV112)</f>
        <v>0</v>
      </c>
      <c r="IW102" s="155">
        <f>SUM(IW103:IW112)</f>
        <v>0</v>
      </c>
      <c r="IX102" s="155">
        <f>SUM(IX103:IX112)</f>
        <v>0</v>
      </c>
      <c r="IY102" s="155"/>
      <c r="IZ102" s="155">
        <f>IZ103+IZ104</f>
        <v>0</v>
      </c>
      <c r="JA102" s="155">
        <f>JA103+JA104</f>
        <v>0</v>
      </c>
      <c r="JB102" s="155"/>
      <c r="JC102" s="155">
        <f>JC103+JC104</f>
        <v>0</v>
      </c>
      <c r="JD102" s="155">
        <f>JD103+JD104</f>
        <v>0</v>
      </c>
      <c r="JE102" s="155"/>
      <c r="JF102" s="155">
        <f>SUM(JF103:JF112)</f>
        <v>0</v>
      </c>
      <c r="JG102" s="155">
        <f>SUM(JG103:JG112)</f>
        <v>0</v>
      </c>
      <c r="JH102" s="155">
        <f>SUM(JH103:JH112)</f>
        <v>0</v>
      </c>
      <c r="JI102" s="155"/>
      <c r="JJ102" s="155">
        <f>SUM(JJ103:JJ112)</f>
        <v>0</v>
      </c>
      <c r="JK102" s="155">
        <f>SUM(JK103:JK112)</f>
        <v>0</v>
      </c>
      <c r="JL102" s="155"/>
      <c r="JM102" s="155">
        <f>SUM(JM103:JM112)</f>
        <v>0</v>
      </c>
      <c r="JN102" s="155">
        <f>SUM(JN103:JN112)</f>
        <v>0</v>
      </c>
      <c r="JO102" s="155"/>
      <c r="JP102" s="155">
        <f>SUM(JP103:JP112)</f>
        <v>0</v>
      </c>
      <c r="JQ102" s="155">
        <f>SUM(JQ103:JQ112)</f>
        <v>0</v>
      </c>
      <c r="JR102" s="155"/>
      <c r="JS102" s="155">
        <f>SUM(JS103:JS112)</f>
        <v>1187.4585</v>
      </c>
      <c r="JT102" s="155">
        <f>SUM(JT103:JT112)</f>
        <v>1187.4585</v>
      </c>
      <c r="JU102" s="155">
        <f t="shared" ref="JU102:JU112" si="790">JT102/JS102*100</f>
        <v>100</v>
      </c>
      <c r="JV102" s="155">
        <f>SUM(JV103:JV112)</f>
        <v>1870.1130799999999</v>
      </c>
      <c r="JW102" s="155">
        <f>SUM(JW103:JW112)</f>
        <v>1870.1130799999999</v>
      </c>
      <c r="JX102" s="155">
        <f t="shared" ref="JX102:JX111" si="791">JW102/JV102*100</f>
        <v>100</v>
      </c>
      <c r="JY102" s="155">
        <f>SUM(JY103:JY112)</f>
        <v>0</v>
      </c>
      <c r="JZ102" s="155">
        <f>SUM(JZ103:JZ112)</f>
        <v>0</v>
      </c>
      <c r="KA102" s="155" t="e">
        <f t="shared" ref="KA102:KA103" si="792">JZ102/JY102*100</f>
        <v>#DIV/0!</v>
      </c>
      <c r="KB102" s="155">
        <f>SUM(KB103:KB112)</f>
        <v>0</v>
      </c>
      <c r="KC102" s="155">
        <f>SUM(KC103:KC112)</f>
        <v>0</v>
      </c>
      <c r="KD102" s="155" t="e">
        <f t="shared" ref="KD102:KD103" si="793">KC102/KB102*100</f>
        <v>#DIV/0!</v>
      </c>
      <c r="KE102" s="155">
        <f>SUM(KE103:KE112)</f>
        <v>0</v>
      </c>
      <c r="KF102" s="155">
        <f>SUM(KF103:KF112)</f>
        <v>0</v>
      </c>
      <c r="KG102" s="155" t="e">
        <f t="shared" ref="KG102:KG103" si="794">KF102/KE102*100</f>
        <v>#DIV/0!</v>
      </c>
      <c r="KH102" s="155">
        <f>SUM(KH103:KH112)</f>
        <v>0</v>
      </c>
      <c r="KI102" s="155">
        <f>SUM(KI103:KI112)</f>
        <v>0</v>
      </c>
      <c r="KJ102" s="155" t="e">
        <f t="shared" ref="KJ102:KJ103" si="795">KI102/KH102*100</f>
        <v>#DIV/0!</v>
      </c>
      <c r="KK102" s="155">
        <f>SUM(KK103:KK112)</f>
        <v>0</v>
      </c>
      <c r="KL102" s="155">
        <f>SUM(KL103:KL112)</f>
        <v>0</v>
      </c>
      <c r="KM102" s="155" t="e">
        <f t="shared" ref="KM102:KM103" si="796">KL102/KK102*100</f>
        <v>#DIV/0!</v>
      </c>
      <c r="KN102" s="155">
        <f>SUM(KN103:KN112)</f>
        <v>0</v>
      </c>
      <c r="KO102" s="155">
        <f>SUM(KO103:KO112)</f>
        <v>0</v>
      </c>
      <c r="KP102" s="155" t="e">
        <f t="shared" ref="KP102" si="797">KO102/KN102*100</f>
        <v>#DIV/0!</v>
      </c>
      <c r="KQ102" s="155">
        <f>SUM(KQ103:KQ112)</f>
        <v>0</v>
      </c>
      <c r="KR102" s="155">
        <f>SUM(KR103:KR112)</f>
        <v>0</v>
      </c>
      <c r="KS102" s="155" t="e">
        <f t="shared" ref="KS102" si="798">KR102/KQ102*100</f>
        <v>#DIV/0!</v>
      </c>
      <c r="KT102" s="155">
        <f>SUM(KT103:KT112)</f>
        <v>0</v>
      </c>
      <c r="KU102" s="155">
        <f>SUM(KU103:KU112)</f>
        <v>0</v>
      </c>
      <c r="KV102" s="155" t="e">
        <f t="shared" ref="KV102" si="799">KU102/KT102*100</f>
        <v>#DIV/0!</v>
      </c>
      <c r="KW102" s="155">
        <f>SUM(KW103:KW112)</f>
        <v>566.39530000000002</v>
      </c>
      <c r="KX102" s="155">
        <f>SUM(KX103:KX112)</f>
        <v>566.39530000000002</v>
      </c>
      <c r="KY102" s="155">
        <f t="shared" ref="KY102" si="800">KX102/KW102*100</f>
        <v>100</v>
      </c>
      <c r="KZ102" s="155">
        <f>SUM(KZ103:KZ112)</f>
        <v>0</v>
      </c>
      <c r="LA102" s="155">
        <f>SUM(LA103:LA112)</f>
        <v>0</v>
      </c>
      <c r="LB102" s="155" t="e">
        <f t="shared" ref="LB102" si="801">LA102/KZ102*100</f>
        <v>#DIV/0!</v>
      </c>
      <c r="LC102" s="155">
        <f>SUM(LC103:LC112)</f>
        <v>0</v>
      </c>
      <c r="LD102" s="155">
        <f>SUM(LD103:LD112)</f>
        <v>0</v>
      </c>
      <c r="LE102" s="155" t="e">
        <f t="shared" ref="LE102" si="802">LD102/LC102*100</f>
        <v>#DIV/0!</v>
      </c>
      <c r="LF102" s="155">
        <f>SUM(LF103:LF112)</f>
        <v>0</v>
      </c>
      <c r="LG102" s="155">
        <f>SUM(LG103:LG112)</f>
        <v>0</v>
      </c>
      <c r="LH102" s="155" t="e">
        <f t="shared" ref="LH102" si="803">LG102/LF102*100</f>
        <v>#DIV/0!</v>
      </c>
      <c r="LI102" s="155">
        <f>SUM(LI103:LI112)</f>
        <v>0</v>
      </c>
      <c r="LJ102" s="155">
        <f>SUM(LJ103:LJ112)</f>
        <v>0</v>
      </c>
      <c r="LK102" s="155" t="e">
        <f t="shared" ref="LK102" si="804">LJ102/LI102*100</f>
        <v>#DIV/0!</v>
      </c>
      <c r="LL102" s="155">
        <f>SUM(LL103:LL112)</f>
        <v>0</v>
      </c>
      <c r="LM102" s="155">
        <f>SUM(LM103:LM112)</f>
        <v>0</v>
      </c>
      <c r="LN102" s="155" t="e">
        <f t="shared" ref="LN102" si="805">LM102/LL102*100</f>
        <v>#DIV/0!</v>
      </c>
      <c r="LO102" s="155">
        <f>SUM(LO103:LO112)</f>
        <v>0</v>
      </c>
      <c r="LP102" s="155">
        <f>SUM(LP103:LP112)</f>
        <v>0</v>
      </c>
      <c r="LQ102" s="155">
        <f>SUM(LQ103:LQ112)</f>
        <v>0</v>
      </c>
      <c r="LR102" s="155"/>
      <c r="LS102" s="155">
        <f>SUM(LS103:LS112)</f>
        <v>0</v>
      </c>
      <c r="LT102" s="155">
        <f>SUM(LT103:LT112)</f>
        <v>0</v>
      </c>
      <c r="LU102" s="155"/>
      <c r="LV102" s="155">
        <f>SUM(LV103:LV112)</f>
        <v>0</v>
      </c>
      <c r="LW102" s="155">
        <f>SUM(LW103:LW112)</f>
        <v>0</v>
      </c>
      <c r="LX102" s="155"/>
      <c r="LY102" s="155">
        <f>SUM(LY103:LY112)</f>
        <v>0</v>
      </c>
      <c r="LZ102" s="155">
        <f>SUM(LZ103:LZ112)</f>
        <v>0</v>
      </c>
      <c r="MA102" s="155" t="e">
        <f t="shared" ref="MA102" si="806">LZ102/LY102*100</f>
        <v>#DIV/0!</v>
      </c>
      <c r="MB102" s="155">
        <f>SUM(MB103:MB112)</f>
        <v>0</v>
      </c>
      <c r="MC102" s="155">
        <f>SUM(MC103:MC112)</f>
        <v>0</v>
      </c>
      <c r="MD102" s="155" t="e">
        <f t="shared" ref="MD102" si="807">MC102/MB102*100</f>
        <v>#DIV/0!</v>
      </c>
      <c r="ME102" s="34">
        <f>SUM(ME103:ME112)</f>
        <v>0</v>
      </c>
      <c r="MF102" s="34">
        <f>SUM(MF103:MF112)</f>
        <v>0</v>
      </c>
      <c r="MG102" s="63" t="e">
        <f t="shared" ref="MG102" si="808">MF102/ME102*100</f>
        <v>#DIV/0!</v>
      </c>
      <c r="MH102" s="108"/>
      <c r="MI102" s="108"/>
      <c r="MK102" s="34"/>
      <c r="ML102" s="34"/>
      <c r="MM102" s="63"/>
      <c r="MN102" s="111"/>
      <c r="MO102" s="113"/>
      <c r="MP102" s="114"/>
      <c r="MQ102" s="113"/>
      <c r="MR102" s="115"/>
      <c r="MS102" s="40"/>
      <c r="MT102" s="40"/>
      <c r="MU102" s="40"/>
      <c r="MV102" s="67"/>
    </row>
    <row r="103" spans="1:360" ht="18.75" customHeight="1">
      <c r="A103" s="36" t="s">
        <v>18</v>
      </c>
      <c r="B103" s="110">
        <f t="shared" ref="B103:B112" si="809">I103+S103+V103+Y103+AI103+AS103+BC103+BM103+BW103+CF103+CO103+CY103+DI103+DS103+EC103+EP103+F103+EZ103+FJ103+FT103+GD103+GN103+GX103+HH103+HR103+IB103+IL103+IV103+JF103+JP103+EM103+JS103+JV103+JY103+KB103+KE103+KH103+KK103+KN103+KQ103+KT103+KW103+KZ103+LC103+LF103+LI103+LL103+LO103+LY103+MB103+ME103</f>
        <v>19668.841549999997</v>
      </c>
      <c r="C103" s="110">
        <f t="shared" ref="C103:C112" si="810">K103+T103+W103+AA103+AK103+AU103+BE103+BO103+BX103+CG103+CQ103+DA103+DK103+DU103+EE103+ER103+G103+FB103+FL103+FV103+GF103+GP103+GZ103+HJ103+HT103+ID103+IN103+IX103+JH103+JQ103+EN103+JT103+JW103+JZ103+KC103+KF103+KI103+KL103+KO103+KR103+KU103+KX103+LA103+LD103+LG103+LJ103+LM103+LQ103+LZ103+MC103+MF103</f>
        <v>19668.519549999997</v>
      </c>
      <c r="D103" s="110">
        <f t="shared" si="660"/>
        <v>99.99836289290765</v>
      </c>
      <c r="E103" s="110">
        <f t="shared" si="634"/>
        <v>1.2789769243681803E-12</v>
      </c>
      <c r="F103" s="110"/>
      <c r="G103" s="110"/>
      <c r="H103" s="110"/>
      <c r="I103" s="110"/>
      <c r="J103" s="110">
        <f t="shared" ref="J103:K112" si="811">M103+P103</f>
        <v>0</v>
      </c>
      <c r="K103" s="110">
        <f t="shared" si="811"/>
        <v>0</v>
      </c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>
        <f t="shared" ref="Z103:AA112" si="812">AC103+AF103</f>
        <v>0</v>
      </c>
      <c r="AA103" s="110">
        <f t="shared" si="812"/>
        <v>0</v>
      </c>
      <c r="AB103" s="110"/>
      <c r="AC103" s="110"/>
      <c r="AD103" s="110"/>
      <c r="AE103" s="110"/>
      <c r="AF103" s="110"/>
      <c r="AG103" s="110"/>
      <c r="AH103" s="110"/>
      <c r="AI103" s="110"/>
      <c r="AJ103" s="110">
        <f t="shared" ref="AJ103:AK112" si="813">AM103+AP103</f>
        <v>0</v>
      </c>
      <c r="AK103" s="110">
        <f t="shared" si="813"/>
        <v>0</v>
      </c>
      <c r="AL103" s="110"/>
      <c r="AM103" s="110"/>
      <c r="AN103" s="110"/>
      <c r="AO103" s="110"/>
      <c r="AP103" s="110"/>
      <c r="AQ103" s="110"/>
      <c r="AR103" s="110"/>
      <c r="AS103" s="110"/>
      <c r="AT103" s="110">
        <f t="shared" ref="AT103:AU112" si="814">AW103+AZ103</f>
        <v>0</v>
      </c>
      <c r="AU103" s="110">
        <f t="shared" si="814"/>
        <v>0</v>
      </c>
      <c r="AV103" s="110"/>
      <c r="AW103" s="110"/>
      <c r="AX103" s="110"/>
      <c r="AY103" s="110"/>
      <c r="AZ103" s="110"/>
      <c r="BA103" s="110"/>
      <c r="BB103" s="110"/>
      <c r="BC103" s="110"/>
      <c r="BD103" s="110">
        <f t="shared" ref="BD103:BE112" si="815">BG103+BJ103</f>
        <v>0</v>
      </c>
      <c r="BE103" s="110">
        <f t="shared" si="815"/>
        <v>0</v>
      </c>
      <c r="BF103" s="110"/>
      <c r="BG103" s="110"/>
      <c r="BH103" s="110"/>
      <c r="BI103" s="110"/>
      <c r="BJ103" s="110"/>
      <c r="BK103" s="110"/>
      <c r="BL103" s="110"/>
      <c r="BM103" s="110">
        <v>3243.22903</v>
      </c>
      <c r="BN103" s="110">
        <f t="shared" ref="BN103:BO106" si="816">BQ103+BT103</f>
        <v>3243.22903</v>
      </c>
      <c r="BO103" s="110">
        <f t="shared" si="816"/>
        <v>3243.2290199999998</v>
      </c>
      <c r="BP103" s="110">
        <f>BO103/BN103*100</f>
        <v>99.999999691665309</v>
      </c>
      <c r="BQ103" s="110">
        <v>3178.36445</v>
      </c>
      <c r="BR103" s="110">
        <v>3178.3644399999998</v>
      </c>
      <c r="BS103" s="110">
        <f>BR103/BQ103*100</f>
        <v>99.999999685372771</v>
      </c>
      <c r="BT103" s="110">
        <v>64.864580000000004</v>
      </c>
      <c r="BU103" s="110">
        <v>64.864580000000004</v>
      </c>
      <c r="BV103" s="110">
        <f>BU103/BT103*100</f>
        <v>100</v>
      </c>
      <c r="BW103" s="110">
        <f t="shared" ref="BW103:BX112" si="817">BZ103+CC103</f>
        <v>0</v>
      </c>
      <c r="BX103" s="110">
        <f t="shared" si="817"/>
        <v>0</v>
      </c>
      <c r="BY103" s="110"/>
      <c r="BZ103" s="110"/>
      <c r="CA103" s="110"/>
      <c r="CB103" s="110"/>
      <c r="CC103" s="110"/>
      <c r="CD103" s="110"/>
      <c r="CE103" s="110"/>
      <c r="CF103" s="110">
        <f t="shared" ref="CF103:CG112" si="818">CI103+CL103</f>
        <v>0</v>
      </c>
      <c r="CG103" s="110">
        <f t="shared" si="818"/>
        <v>0</v>
      </c>
      <c r="CH103" s="110"/>
      <c r="CI103" s="110"/>
      <c r="CJ103" s="110"/>
      <c r="CK103" s="110"/>
      <c r="CL103" s="110"/>
      <c r="CM103" s="110"/>
      <c r="CN103" s="110"/>
      <c r="CO103" s="110"/>
      <c r="CP103" s="110">
        <f t="shared" ref="CP103:CQ112" si="819">CS103+CV103</f>
        <v>0</v>
      </c>
      <c r="CQ103" s="110">
        <f t="shared" si="819"/>
        <v>0</v>
      </c>
      <c r="CR103" s="110"/>
      <c r="CS103" s="110"/>
      <c r="CT103" s="110"/>
      <c r="CU103" s="110"/>
      <c r="CV103" s="110"/>
      <c r="CW103" s="110"/>
      <c r="CX103" s="110"/>
      <c r="CY103" s="110"/>
      <c r="CZ103" s="110">
        <f t="shared" ref="CZ103:DA112" si="820">DC103+DF103</f>
        <v>0</v>
      </c>
      <c r="DA103" s="110">
        <f t="shared" si="820"/>
        <v>0</v>
      </c>
      <c r="DB103" s="110"/>
      <c r="DC103" s="110"/>
      <c r="DD103" s="110"/>
      <c r="DE103" s="110"/>
      <c r="DF103" s="110"/>
      <c r="DG103" s="110"/>
      <c r="DH103" s="110"/>
      <c r="DI103" s="110"/>
      <c r="DJ103" s="110">
        <f t="shared" ref="DJ103:DK112" si="821">DM103+DP103</f>
        <v>0</v>
      </c>
      <c r="DK103" s="110">
        <f t="shared" si="821"/>
        <v>0</v>
      </c>
      <c r="DL103" s="110"/>
      <c r="DM103" s="110"/>
      <c r="DN103" s="110"/>
      <c r="DO103" s="110"/>
      <c r="DP103" s="110"/>
      <c r="DQ103" s="110"/>
      <c r="DR103" s="110"/>
      <c r="DS103" s="110"/>
      <c r="DT103" s="110">
        <f t="shared" ref="DT103:DU112" si="822">DW103+DZ103</f>
        <v>0</v>
      </c>
      <c r="DU103" s="110">
        <f t="shared" si="822"/>
        <v>0</v>
      </c>
      <c r="DV103" s="110"/>
      <c r="DW103" s="110"/>
      <c r="DX103" s="110"/>
      <c r="DY103" s="110"/>
      <c r="DZ103" s="110"/>
      <c r="EA103" s="110"/>
      <c r="EB103" s="110"/>
      <c r="EC103" s="110"/>
      <c r="ED103" s="110">
        <f t="shared" ref="ED103:EE112" si="823">EG103+EJ103</f>
        <v>0</v>
      </c>
      <c r="EE103" s="110">
        <f t="shared" si="823"/>
        <v>0</v>
      </c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>
        <v>15859.018</v>
      </c>
      <c r="EQ103" s="110">
        <f t="shared" ref="EQ103:ER112" si="824">ET103+EW103</f>
        <v>15859.018</v>
      </c>
      <c r="ER103" s="110">
        <f t="shared" si="824"/>
        <v>15858.69601</v>
      </c>
      <c r="ES103" s="110">
        <f>ER103/EQ103*100</f>
        <v>99.997969672523226</v>
      </c>
      <c r="ET103" s="110">
        <v>15859.018</v>
      </c>
      <c r="EU103" s="110">
        <v>15858.69601</v>
      </c>
      <c r="EV103" s="110">
        <f>EU103/ET103*100</f>
        <v>99.997969672523226</v>
      </c>
      <c r="EW103" s="110"/>
      <c r="EX103" s="110"/>
      <c r="EY103" s="110"/>
      <c r="EZ103" s="110"/>
      <c r="FA103" s="110">
        <f t="shared" ref="FA103:FB112" si="825">FD103+FG103</f>
        <v>0</v>
      </c>
      <c r="FB103" s="110">
        <f t="shared" si="825"/>
        <v>0</v>
      </c>
      <c r="FC103" s="110"/>
      <c r="FD103" s="110"/>
      <c r="FE103" s="110"/>
      <c r="FF103" s="110"/>
      <c r="FG103" s="110"/>
      <c r="FH103" s="110"/>
      <c r="FI103" s="110"/>
      <c r="FJ103" s="156"/>
      <c r="FK103" s="110"/>
      <c r="FL103" s="110"/>
      <c r="FM103" s="110"/>
      <c r="FN103" s="110"/>
      <c r="FO103" s="110"/>
      <c r="FP103" s="110"/>
      <c r="FQ103" s="110"/>
      <c r="FR103" s="110"/>
      <c r="FS103" s="110"/>
      <c r="FT103" s="110"/>
      <c r="FU103" s="110">
        <f t="shared" ref="FU103:FV112" si="826">FX103+GA103</f>
        <v>0</v>
      </c>
      <c r="FV103" s="110">
        <f t="shared" si="826"/>
        <v>0</v>
      </c>
      <c r="FW103" s="110"/>
      <c r="FX103" s="110"/>
      <c r="FY103" s="110"/>
      <c r="FZ103" s="110"/>
      <c r="GA103" s="110"/>
      <c r="GB103" s="110"/>
      <c r="GC103" s="110"/>
      <c r="GD103" s="110"/>
      <c r="GE103" s="110">
        <f t="shared" ref="GE103:GF112" si="827">GH103+GK103</f>
        <v>0</v>
      </c>
      <c r="GF103" s="110">
        <f t="shared" si="827"/>
        <v>0</v>
      </c>
      <c r="GG103" s="110"/>
      <c r="GH103" s="110"/>
      <c r="GI103" s="110"/>
      <c r="GJ103" s="110"/>
      <c r="GK103" s="110"/>
      <c r="GL103" s="110"/>
      <c r="GM103" s="110"/>
      <c r="GN103" s="110"/>
      <c r="GO103" s="110">
        <f t="shared" ref="GO103:GP112" si="828">GR103+GU103</f>
        <v>0</v>
      </c>
      <c r="GP103" s="110">
        <f t="shared" si="828"/>
        <v>0</v>
      </c>
      <c r="GQ103" s="110"/>
      <c r="GR103" s="110"/>
      <c r="GS103" s="110"/>
      <c r="GT103" s="110"/>
      <c r="GU103" s="110"/>
      <c r="GV103" s="110"/>
      <c r="GW103" s="110"/>
      <c r="GX103" s="110"/>
      <c r="GY103" s="110">
        <f t="shared" ref="GY103:GZ112" si="829">HB103+HE103</f>
        <v>0</v>
      </c>
      <c r="GZ103" s="110">
        <f t="shared" si="829"/>
        <v>0</v>
      </c>
      <c r="HA103" s="110"/>
      <c r="HB103" s="110"/>
      <c r="HC103" s="110"/>
      <c r="HD103" s="110"/>
      <c r="HE103" s="110"/>
      <c r="HF103" s="110"/>
      <c r="HG103" s="110"/>
      <c r="HH103" s="110"/>
      <c r="HI103" s="110">
        <f t="shared" ref="HI103:HJ112" si="830">HL103+HO103</f>
        <v>0</v>
      </c>
      <c r="HJ103" s="110">
        <f t="shared" si="830"/>
        <v>0</v>
      </c>
      <c r="HK103" s="110"/>
      <c r="HL103" s="110"/>
      <c r="HM103" s="110"/>
      <c r="HN103" s="110"/>
      <c r="HO103" s="110"/>
      <c r="HP103" s="110"/>
      <c r="HQ103" s="110"/>
      <c r="HR103" s="110"/>
      <c r="HS103" s="110">
        <f t="shared" ref="HS103:HT112" si="831">HV103+HY103</f>
        <v>0</v>
      </c>
      <c r="HT103" s="110">
        <f t="shared" si="831"/>
        <v>0</v>
      </c>
      <c r="HU103" s="110"/>
      <c r="HV103" s="110"/>
      <c r="HW103" s="110"/>
      <c r="HX103" s="110"/>
      <c r="HY103" s="110"/>
      <c r="HZ103" s="110"/>
      <c r="IA103" s="110"/>
      <c r="IB103" s="110"/>
      <c r="IC103" s="110">
        <f t="shared" ref="IC103:ID112" si="832">IF103+II103</f>
        <v>0</v>
      </c>
      <c r="ID103" s="110">
        <f t="shared" si="832"/>
        <v>0</v>
      </c>
      <c r="IE103" s="110"/>
      <c r="IF103" s="110"/>
      <c r="IG103" s="110"/>
      <c r="IH103" s="110"/>
      <c r="II103" s="110"/>
      <c r="IJ103" s="110"/>
      <c r="IK103" s="110"/>
      <c r="IL103" s="110"/>
      <c r="IM103" s="110">
        <f t="shared" ref="IM103:IN112" si="833">IP103+IS103</f>
        <v>0</v>
      </c>
      <c r="IN103" s="110">
        <f t="shared" si="833"/>
        <v>0</v>
      </c>
      <c r="IO103" s="110"/>
      <c r="IP103" s="110"/>
      <c r="IQ103" s="110"/>
      <c r="IR103" s="110"/>
      <c r="IS103" s="110"/>
      <c r="IT103" s="110"/>
      <c r="IU103" s="110"/>
      <c r="IV103" s="110"/>
      <c r="IW103" s="110">
        <f t="shared" ref="IW103:IX112" si="834">IZ103+JC103</f>
        <v>0</v>
      </c>
      <c r="IX103" s="110">
        <f t="shared" si="834"/>
        <v>0</v>
      </c>
      <c r="IY103" s="110"/>
      <c r="IZ103" s="110"/>
      <c r="JA103" s="110"/>
      <c r="JB103" s="110"/>
      <c r="JC103" s="110"/>
      <c r="JD103" s="110"/>
      <c r="JE103" s="110"/>
      <c r="JF103" s="110"/>
      <c r="JG103" s="110">
        <f t="shared" ref="JG103:JH112" si="835">JJ103+JM103</f>
        <v>0</v>
      </c>
      <c r="JH103" s="110">
        <f t="shared" si="835"/>
        <v>0</v>
      </c>
      <c r="JI103" s="110"/>
      <c r="JJ103" s="110"/>
      <c r="JK103" s="110"/>
      <c r="JL103" s="110"/>
      <c r="JM103" s="110"/>
      <c r="JN103" s="110"/>
      <c r="JO103" s="110"/>
      <c r="JP103" s="110"/>
      <c r="JQ103" s="110"/>
      <c r="JR103" s="110"/>
      <c r="JS103" s="110">
        <v>97.390520000000009</v>
      </c>
      <c r="JT103" s="110">
        <v>97.390519999999995</v>
      </c>
      <c r="JU103" s="110">
        <f t="shared" si="790"/>
        <v>99.999999999999986</v>
      </c>
      <c r="JV103" s="110">
        <v>339.35399999999998</v>
      </c>
      <c r="JW103" s="110">
        <v>339.35399999999998</v>
      </c>
      <c r="JX103" s="110">
        <f t="shared" si="791"/>
        <v>100</v>
      </c>
      <c r="JY103" s="110"/>
      <c r="JZ103" s="110"/>
      <c r="KA103" s="110" t="e">
        <f t="shared" si="792"/>
        <v>#DIV/0!</v>
      </c>
      <c r="KB103" s="110"/>
      <c r="KC103" s="110"/>
      <c r="KD103" s="110" t="e">
        <f t="shared" si="793"/>
        <v>#DIV/0!</v>
      </c>
      <c r="KE103" s="110"/>
      <c r="KF103" s="110"/>
      <c r="KG103" s="110" t="e">
        <f t="shared" si="794"/>
        <v>#DIV/0!</v>
      </c>
      <c r="KH103" s="110"/>
      <c r="KI103" s="110"/>
      <c r="KJ103" s="110" t="e">
        <f t="shared" si="795"/>
        <v>#DIV/0!</v>
      </c>
      <c r="KK103" s="110"/>
      <c r="KL103" s="110"/>
      <c r="KM103" s="110" t="e">
        <f t="shared" si="796"/>
        <v>#DIV/0!</v>
      </c>
      <c r="KN103" s="110"/>
      <c r="KO103" s="110"/>
      <c r="KP103" s="110"/>
      <c r="KQ103" s="110"/>
      <c r="KR103" s="110"/>
      <c r="KS103" s="110"/>
      <c r="KT103" s="110"/>
      <c r="KU103" s="110"/>
      <c r="KV103" s="110"/>
      <c r="KW103" s="110">
        <v>129.85</v>
      </c>
      <c r="KX103" s="110">
        <v>129.85</v>
      </c>
      <c r="KY103" s="110">
        <v>0</v>
      </c>
      <c r="KZ103" s="110"/>
      <c r="LA103" s="110"/>
      <c r="LB103" s="110"/>
      <c r="LC103" s="110"/>
      <c r="LD103" s="110"/>
      <c r="LE103" s="110"/>
      <c r="LF103" s="110"/>
      <c r="LG103" s="110"/>
      <c r="LH103" s="110"/>
      <c r="LI103" s="110"/>
      <c r="LJ103" s="110"/>
      <c r="LK103" s="110"/>
      <c r="LL103" s="110"/>
      <c r="LM103" s="110"/>
      <c r="LN103" s="110"/>
      <c r="LO103" s="110"/>
      <c r="LP103" s="110">
        <f t="shared" ref="LP103:LQ112" si="836">LS103+LV103</f>
        <v>0</v>
      </c>
      <c r="LQ103" s="110">
        <f t="shared" si="836"/>
        <v>0</v>
      </c>
      <c r="LR103" s="110"/>
      <c r="LS103" s="110"/>
      <c r="LT103" s="110"/>
      <c r="LU103" s="110"/>
      <c r="LV103" s="110"/>
      <c r="LW103" s="110"/>
      <c r="LX103" s="110"/>
      <c r="LY103" s="110"/>
      <c r="LZ103" s="110"/>
      <c r="MA103" s="110"/>
      <c r="MB103" s="110"/>
      <c r="MC103" s="110"/>
      <c r="MD103" s="110"/>
      <c r="ME103" s="110"/>
      <c r="MF103" s="4"/>
      <c r="MG103" s="5"/>
      <c r="MH103" s="37"/>
      <c r="MI103" s="37"/>
      <c r="MJ103" s="11"/>
      <c r="MK103" s="4"/>
      <c r="ML103" s="4"/>
      <c r="MM103" s="5"/>
      <c r="MN103" s="112"/>
      <c r="MO103" s="113"/>
      <c r="MP103" s="114"/>
      <c r="MQ103" s="113"/>
      <c r="MR103" s="115"/>
      <c r="MS103" s="40"/>
      <c r="MT103" s="40"/>
      <c r="MU103" s="40"/>
      <c r="MV103" s="10"/>
    </row>
    <row r="104" spans="1:360">
      <c r="A104" s="36" t="s">
        <v>108</v>
      </c>
      <c r="B104" s="110">
        <f t="shared" si="809"/>
        <v>183.76400000000001</v>
      </c>
      <c r="C104" s="110">
        <f t="shared" si="810"/>
        <v>183.76400000000001</v>
      </c>
      <c r="D104" s="110">
        <f t="shared" si="660"/>
        <v>100</v>
      </c>
      <c r="E104" s="110">
        <f t="shared" si="634"/>
        <v>0</v>
      </c>
      <c r="F104" s="110"/>
      <c r="G104" s="110"/>
      <c r="H104" s="110"/>
      <c r="I104" s="110"/>
      <c r="J104" s="110">
        <f t="shared" si="811"/>
        <v>0</v>
      </c>
      <c r="K104" s="110">
        <f t="shared" si="811"/>
        <v>0</v>
      </c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>
        <f t="shared" si="812"/>
        <v>0</v>
      </c>
      <c r="AA104" s="110">
        <f t="shared" si="812"/>
        <v>0</v>
      </c>
      <c r="AB104" s="110"/>
      <c r="AC104" s="110"/>
      <c r="AD104" s="110"/>
      <c r="AE104" s="110"/>
      <c r="AF104" s="110"/>
      <c r="AG104" s="110"/>
      <c r="AH104" s="110"/>
      <c r="AI104" s="110"/>
      <c r="AJ104" s="110">
        <f t="shared" si="813"/>
        <v>0</v>
      </c>
      <c r="AK104" s="110">
        <f t="shared" si="813"/>
        <v>0</v>
      </c>
      <c r="AL104" s="155"/>
      <c r="AM104" s="110"/>
      <c r="AN104" s="110"/>
      <c r="AO104" s="110"/>
      <c r="AP104" s="110"/>
      <c r="AQ104" s="110"/>
      <c r="AR104" s="110"/>
      <c r="AS104" s="110"/>
      <c r="AT104" s="110">
        <f t="shared" si="814"/>
        <v>0</v>
      </c>
      <c r="AU104" s="110">
        <f t="shared" si="814"/>
        <v>0</v>
      </c>
      <c r="AV104" s="155"/>
      <c r="AW104" s="110"/>
      <c r="AX104" s="110"/>
      <c r="AY104" s="110"/>
      <c r="AZ104" s="110"/>
      <c r="BA104" s="110"/>
      <c r="BB104" s="110"/>
      <c r="BC104" s="110"/>
      <c r="BD104" s="110">
        <f t="shared" si="815"/>
        <v>0</v>
      </c>
      <c r="BE104" s="110">
        <f t="shared" si="815"/>
        <v>0</v>
      </c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>
        <f t="shared" si="817"/>
        <v>0</v>
      </c>
      <c r="BX104" s="110">
        <f t="shared" si="817"/>
        <v>0</v>
      </c>
      <c r="BY104" s="110"/>
      <c r="BZ104" s="110"/>
      <c r="CA104" s="110"/>
      <c r="CB104" s="110"/>
      <c r="CC104" s="110"/>
      <c r="CD104" s="110"/>
      <c r="CE104" s="110"/>
      <c r="CF104" s="110">
        <f t="shared" si="818"/>
        <v>0</v>
      </c>
      <c r="CG104" s="110">
        <f t="shared" si="818"/>
        <v>0</v>
      </c>
      <c r="CH104" s="110"/>
      <c r="CI104" s="110"/>
      <c r="CJ104" s="110"/>
      <c r="CK104" s="110"/>
      <c r="CL104" s="110"/>
      <c r="CM104" s="110"/>
      <c r="CN104" s="110"/>
      <c r="CO104" s="110"/>
      <c r="CP104" s="110">
        <f t="shared" si="819"/>
        <v>0</v>
      </c>
      <c r="CQ104" s="110">
        <f t="shared" si="819"/>
        <v>0</v>
      </c>
      <c r="CR104" s="110"/>
      <c r="CS104" s="110"/>
      <c r="CT104" s="110"/>
      <c r="CU104" s="110"/>
      <c r="CV104" s="110"/>
      <c r="CW104" s="110"/>
      <c r="CX104" s="110"/>
      <c r="CY104" s="110"/>
      <c r="CZ104" s="110">
        <f t="shared" si="820"/>
        <v>0</v>
      </c>
      <c r="DA104" s="110">
        <f t="shared" si="820"/>
        <v>0</v>
      </c>
      <c r="DB104" s="110"/>
      <c r="DC104" s="110"/>
      <c r="DD104" s="110"/>
      <c r="DE104" s="110"/>
      <c r="DF104" s="110"/>
      <c r="DG104" s="110"/>
      <c r="DH104" s="110"/>
      <c r="DI104" s="110"/>
      <c r="DJ104" s="110">
        <f t="shared" si="821"/>
        <v>0</v>
      </c>
      <c r="DK104" s="110">
        <f t="shared" si="821"/>
        <v>0</v>
      </c>
      <c r="DL104" s="110"/>
      <c r="DM104" s="110"/>
      <c r="DN104" s="110"/>
      <c r="DO104" s="110"/>
      <c r="DP104" s="110"/>
      <c r="DQ104" s="110"/>
      <c r="DR104" s="110"/>
      <c r="DS104" s="110"/>
      <c r="DT104" s="110">
        <f t="shared" si="822"/>
        <v>0</v>
      </c>
      <c r="DU104" s="110">
        <f t="shared" si="822"/>
        <v>0</v>
      </c>
      <c r="DV104" s="110"/>
      <c r="DW104" s="110"/>
      <c r="DX104" s="110"/>
      <c r="DY104" s="110"/>
      <c r="DZ104" s="110"/>
      <c r="EA104" s="110"/>
      <c r="EB104" s="110"/>
      <c r="EC104" s="110"/>
      <c r="ED104" s="110">
        <f t="shared" si="823"/>
        <v>0</v>
      </c>
      <c r="EE104" s="110">
        <f t="shared" si="823"/>
        <v>0</v>
      </c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>
        <f t="shared" si="824"/>
        <v>0</v>
      </c>
      <c r="ER104" s="110">
        <f t="shared" si="824"/>
        <v>0</v>
      </c>
      <c r="ES104" s="110"/>
      <c r="ET104" s="110"/>
      <c r="EU104" s="110"/>
      <c r="EV104" s="110"/>
      <c r="EW104" s="110"/>
      <c r="EX104" s="110"/>
      <c r="EY104" s="110"/>
      <c r="EZ104" s="110"/>
      <c r="FA104" s="110">
        <f t="shared" si="825"/>
        <v>0</v>
      </c>
      <c r="FB104" s="110">
        <f t="shared" si="825"/>
        <v>0</v>
      </c>
      <c r="FC104" s="110"/>
      <c r="FD104" s="110"/>
      <c r="FE104" s="110"/>
      <c r="FF104" s="110"/>
      <c r="FG104" s="110"/>
      <c r="FH104" s="110"/>
      <c r="FI104" s="110"/>
      <c r="FJ104" s="156"/>
      <c r="FK104" s="110"/>
      <c r="FL104" s="110"/>
      <c r="FM104" s="110"/>
      <c r="FN104" s="110"/>
      <c r="FO104" s="110"/>
      <c r="FP104" s="110"/>
      <c r="FQ104" s="110"/>
      <c r="FR104" s="110"/>
      <c r="FS104" s="110"/>
      <c r="FT104" s="110"/>
      <c r="FU104" s="110">
        <f t="shared" si="826"/>
        <v>0</v>
      </c>
      <c r="FV104" s="110">
        <f t="shared" si="826"/>
        <v>0</v>
      </c>
      <c r="FW104" s="110"/>
      <c r="FX104" s="110"/>
      <c r="FY104" s="110"/>
      <c r="FZ104" s="110"/>
      <c r="GA104" s="110"/>
      <c r="GB104" s="110"/>
      <c r="GC104" s="110"/>
      <c r="GD104" s="110"/>
      <c r="GE104" s="110">
        <f t="shared" si="827"/>
        <v>0</v>
      </c>
      <c r="GF104" s="110">
        <f t="shared" si="827"/>
        <v>0</v>
      </c>
      <c r="GG104" s="110"/>
      <c r="GH104" s="110"/>
      <c r="GI104" s="110"/>
      <c r="GJ104" s="110"/>
      <c r="GK104" s="110"/>
      <c r="GL104" s="110"/>
      <c r="GM104" s="110"/>
      <c r="GN104" s="110"/>
      <c r="GO104" s="110">
        <f t="shared" si="828"/>
        <v>0</v>
      </c>
      <c r="GP104" s="110">
        <f t="shared" si="828"/>
        <v>0</v>
      </c>
      <c r="GQ104" s="110"/>
      <c r="GR104" s="110"/>
      <c r="GS104" s="110"/>
      <c r="GT104" s="110"/>
      <c r="GU104" s="110"/>
      <c r="GV104" s="110"/>
      <c r="GW104" s="110"/>
      <c r="GX104" s="110"/>
      <c r="GY104" s="110">
        <f t="shared" si="829"/>
        <v>0</v>
      </c>
      <c r="GZ104" s="110">
        <f t="shared" si="829"/>
        <v>0</v>
      </c>
      <c r="HA104" s="110"/>
      <c r="HB104" s="110"/>
      <c r="HC104" s="110"/>
      <c r="HD104" s="110"/>
      <c r="HE104" s="110"/>
      <c r="HF104" s="110"/>
      <c r="HG104" s="110"/>
      <c r="HH104" s="110"/>
      <c r="HI104" s="110">
        <f t="shared" si="830"/>
        <v>0</v>
      </c>
      <c r="HJ104" s="110">
        <f t="shared" si="830"/>
        <v>0</v>
      </c>
      <c r="HK104" s="110"/>
      <c r="HL104" s="110"/>
      <c r="HM104" s="110"/>
      <c r="HN104" s="110"/>
      <c r="HO104" s="110"/>
      <c r="HP104" s="110"/>
      <c r="HQ104" s="110"/>
      <c r="HR104" s="110"/>
      <c r="HS104" s="110">
        <f t="shared" si="831"/>
        <v>0</v>
      </c>
      <c r="HT104" s="110">
        <f t="shared" si="831"/>
        <v>0</v>
      </c>
      <c r="HU104" s="110"/>
      <c r="HV104" s="110"/>
      <c r="HW104" s="110"/>
      <c r="HX104" s="110"/>
      <c r="HY104" s="110"/>
      <c r="HZ104" s="110"/>
      <c r="IA104" s="110"/>
      <c r="IB104" s="110"/>
      <c r="IC104" s="110">
        <f t="shared" si="832"/>
        <v>0</v>
      </c>
      <c r="ID104" s="110">
        <f t="shared" si="832"/>
        <v>0</v>
      </c>
      <c r="IE104" s="110"/>
      <c r="IF104" s="110"/>
      <c r="IG104" s="110"/>
      <c r="IH104" s="110"/>
      <c r="II104" s="110"/>
      <c r="IJ104" s="110"/>
      <c r="IK104" s="110"/>
      <c r="IL104" s="110"/>
      <c r="IM104" s="110">
        <f t="shared" si="833"/>
        <v>0</v>
      </c>
      <c r="IN104" s="110">
        <f t="shared" si="833"/>
        <v>0</v>
      </c>
      <c r="IO104" s="110"/>
      <c r="IP104" s="110"/>
      <c r="IQ104" s="110"/>
      <c r="IR104" s="110"/>
      <c r="IS104" s="110"/>
      <c r="IT104" s="110"/>
      <c r="IU104" s="110"/>
      <c r="IV104" s="110"/>
      <c r="IW104" s="110">
        <f t="shared" si="834"/>
        <v>0</v>
      </c>
      <c r="IX104" s="110">
        <f t="shared" si="834"/>
        <v>0</v>
      </c>
      <c r="IY104" s="110"/>
      <c r="IZ104" s="110"/>
      <c r="JA104" s="110"/>
      <c r="JB104" s="110"/>
      <c r="JC104" s="110"/>
      <c r="JD104" s="110"/>
      <c r="JE104" s="110"/>
      <c r="JF104" s="110"/>
      <c r="JG104" s="110">
        <f t="shared" si="835"/>
        <v>0</v>
      </c>
      <c r="JH104" s="110">
        <f t="shared" si="835"/>
        <v>0</v>
      </c>
      <c r="JI104" s="155"/>
      <c r="JJ104" s="110"/>
      <c r="JK104" s="110"/>
      <c r="JL104" s="110"/>
      <c r="JM104" s="110"/>
      <c r="JN104" s="110"/>
      <c r="JO104" s="110"/>
      <c r="JP104" s="110"/>
      <c r="JQ104" s="110"/>
      <c r="JR104" s="110"/>
      <c r="JS104" s="110"/>
      <c r="JT104" s="110"/>
      <c r="JU104" s="110"/>
      <c r="JV104" s="110">
        <v>183.76400000000001</v>
      </c>
      <c r="JW104" s="110">
        <v>183.76400000000001</v>
      </c>
      <c r="JX104" s="110"/>
      <c r="JY104" s="110"/>
      <c r="JZ104" s="110"/>
      <c r="KA104" s="110"/>
      <c r="KB104" s="110"/>
      <c r="KC104" s="110"/>
      <c r="KD104" s="110"/>
      <c r="KE104" s="110"/>
      <c r="KF104" s="110"/>
      <c r="KG104" s="110"/>
      <c r="KH104" s="110"/>
      <c r="KI104" s="110"/>
      <c r="KJ104" s="110"/>
      <c r="KK104" s="110"/>
      <c r="KL104" s="110"/>
      <c r="KM104" s="110"/>
      <c r="KN104" s="110"/>
      <c r="KO104" s="110"/>
      <c r="KP104" s="110"/>
      <c r="KQ104" s="110"/>
      <c r="KR104" s="110"/>
      <c r="KS104" s="110"/>
      <c r="KT104" s="110"/>
      <c r="KU104" s="110"/>
      <c r="KV104" s="110"/>
      <c r="KW104" s="110"/>
      <c r="KX104" s="110"/>
      <c r="KY104" s="110"/>
      <c r="KZ104" s="110"/>
      <c r="LA104" s="110"/>
      <c r="LB104" s="110"/>
      <c r="LC104" s="110"/>
      <c r="LD104" s="110"/>
      <c r="LE104" s="110"/>
      <c r="LF104" s="110"/>
      <c r="LG104" s="110"/>
      <c r="LH104" s="110"/>
      <c r="LI104" s="110"/>
      <c r="LJ104" s="110"/>
      <c r="LK104" s="110"/>
      <c r="LL104" s="110"/>
      <c r="LM104" s="110"/>
      <c r="LN104" s="110"/>
      <c r="LO104" s="110"/>
      <c r="LP104" s="110">
        <f t="shared" si="836"/>
        <v>0</v>
      </c>
      <c r="LQ104" s="110">
        <f t="shared" si="836"/>
        <v>0</v>
      </c>
      <c r="LR104" s="155"/>
      <c r="LS104" s="110"/>
      <c r="LT104" s="110"/>
      <c r="LU104" s="110"/>
      <c r="LV104" s="110"/>
      <c r="LW104" s="110"/>
      <c r="LX104" s="110"/>
      <c r="LY104" s="110"/>
      <c r="LZ104" s="110"/>
      <c r="MA104" s="110"/>
      <c r="MB104" s="110"/>
      <c r="MC104" s="110"/>
      <c r="MD104" s="110"/>
      <c r="ME104" s="4"/>
      <c r="MF104" s="4"/>
      <c r="MG104" s="5"/>
      <c r="MH104" s="37"/>
      <c r="MI104" s="37"/>
      <c r="MJ104" s="11"/>
      <c r="MK104" s="4"/>
      <c r="ML104" s="4"/>
      <c r="MM104" s="5"/>
      <c r="MN104" s="112"/>
      <c r="MO104" s="113"/>
      <c r="MP104" s="114"/>
      <c r="MQ104" s="113"/>
      <c r="MR104" s="115"/>
      <c r="MS104" s="40"/>
      <c r="MT104" s="40"/>
      <c r="MU104" s="40"/>
      <c r="MV104" s="10"/>
    </row>
    <row r="105" spans="1:360" ht="18.75" customHeight="1">
      <c r="A105" s="36" t="s">
        <v>9</v>
      </c>
      <c r="B105" s="110">
        <f t="shared" si="809"/>
        <v>786.54200000000003</v>
      </c>
      <c r="C105" s="110">
        <f t="shared" si="810"/>
        <v>786.54196000000002</v>
      </c>
      <c r="D105" s="110">
        <f t="shared" si="660"/>
        <v>99.999994914448308</v>
      </c>
      <c r="E105" s="110">
        <f t="shared" si="634"/>
        <v>-2.8421709430404007E-14</v>
      </c>
      <c r="F105" s="110"/>
      <c r="G105" s="110"/>
      <c r="H105" s="110"/>
      <c r="I105" s="110"/>
      <c r="J105" s="110">
        <f t="shared" si="811"/>
        <v>0</v>
      </c>
      <c r="K105" s="110">
        <f t="shared" si="811"/>
        <v>0</v>
      </c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>
        <f t="shared" si="812"/>
        <v>0</v>
      </c>
      <c r="AA105" s="110">
        <f t="shared" si="812"/>
        <v>0</v>
      </c>
      <c r="AB105" s="110"/>
      <c r="AC105" s="110"/>
      <c r="AD105" s="110"/>
      <c r="AE105" s="110"/>
      <c r="AF105" s="110"/>
      <c r="AG105" s="110"/>
      <c r="AH105" s="110"/>
      <c r="AI105" s="110"/>
      <c r="AJ105" s="110">
        <f t="shared" si="813"/>
        <v>0</v>
      </c>
      <c r="AK105" s="110">
        <f t="shared" si="813"/>
        <v>0</v>
      </c>
      <c r="AL105" s="110"/>
      <c r="AM105" s="110"/>
      <c r="AN105" s="110"/>
      <c r="AO105" s="110"/>
      <c r="AP105" s="110"/>
      <c r="AQ105" s="110"/>
      <c r="AR105" s="110"/>
      <c r="AS105" s="110"/>
      <c r="AT105" s="110">
        <f t="shared" si="814"/>
        <v>0</v>
      </c>
      <c r="AU105" s="110">
        <f t="shared" si="814"/>
        <v>0</v>
      </c>
      <c r="AV105" s="110"/>
      <c r="AW105" s="110"/>
      <c r="AX105" s="110"/>
      <c r="AY105" s="110"/>
      <c r="AZ105" s="110"/>
      <c r="BA105" s="110"/>
      <c r="BB105" s="110"/>
      <c r="BC105" s="110"/>
      <c r="BD105" s="110">
        <f t="shared" si="815"/>
        <v>0</v>
      </c>
      <c r="BE105" s="110">
        <f t="shared" si="815"/>
        <v>0</v>
      </c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>
        <f t="shared" si="817"/>
        <v>0</v>
      </c>
      <c r="BX105" s="110">
        <f t="shared" si="817"/>
        <v>0</v>
      </c>
      <c r="BY105" s="110" t="e">
        <f>BX105/BW105*100</f>
        <v>#DIV/0!</v>
      </c>
      <c r="BZ105" s="110"/>
      <c r="CA105" s="110"/>
      <c r="CB105" s="110"/>
      <c r="CC105" s="110"/>
      <c r="CD105" s="110"/>
      <c r="CE105" s="110"/>
      <c r="CF105" s="110">
        <f t="shared" si="818"/>
        <v>0</v>
      </c>
      <c r="CG105" s="110">
        <f t="shared" si="818"/>
        <v>0</v>
      </c>
      <c r="CH105" s="110"/>
      <c r="CI105" s="110"/>
      <c r="CJ105" s="110"/>
      <c r="CK105" s="110"/>
      <c r="CL105" s="110"/>
      <c r="CM105" s="110"/>
      <c r="CN105" s="110"/>
      <c r="CO105" s="110"/>
      <c r="CP105" s="110">
        <f t="shared" si="819"/>
        <v>0</v>
      </c>
      <c r="CQ105" s="110">
        <f t="shared" si="819"/>
        <v>0</v>
      </c>
      <c r="CR105" s="110"/>
      <c r="CS105" s="110"/>
      <c r="CT105" s="110"/>
      <c r="CU105" s="110"/>
      <c r="CV105" s="110"/>
      <c r="CW105" s="110"/>
      <c r="CX105" s="110"/>
      <c r="CY105" s="110"/>
      <c r="CZ105" s="110">
        <f t="shared" si="820"/>
        <v>0</v>
      </c>
      <c r="DA105" s="110">
        <f t="shared" si="820"/>
        <v>0</v>
      </c>
      <c r="DB105" s="110"/>
      <c r="DC105" s="110"/>
      <c r="DD105" s="110"/>
      <c r="DE105" s="110"/>
      <c r="DF105" s="110"/>
      <c r="DG105" s="110"/>
      <c r="DH105" s="110"/>
      <c r="DI105" s="110"/>
      <c r="DJ105" s="110">
        <f t="shared" si="821"/>
        <v>0</v>
      </c>
      <c r="DK105" s="110">
        <f t="shared" si="821"/>
        <v>0</v>
      </c>
      <c r="DL105" s="110"/>
      <c r="DM105" s="110"/>
      <c r="DN105" s="110"/>
      <c r="DO105" s="110"/>
      <c r="DP105" s="110"/>
      <c r="DQ105" s="110"/>
      <c r="DR105" s="110"/>
      <c r="DS105" s="110"/>
      <c r="DT105" s="110">
        <f t="shared" si="822"/>
        <v>0</v>
      </c>
      <c r="DU105" s="110">
        <f t="shared" si="822"/>
        <v>0</v>
      </c>
      <c r="DV105" s="110"/>
      <c r="DW105" s="110"/>
      <c r="DX105" s="110"/>
      <c r="DY105" s="110"/>
      <c r="DZ105" s="110"/>
      <c r="EA105" s="110"/>
      <c r="EB105" s="110"/>
      <c r="EC105" s="110"/>
      <c r="ED105" s="110">
        <f t="shared" si="823"/>
        <v>0</v>
      </c>
      <c r="EE105" s="110">
        <f t="shared" si="823"/>
        <v>0</v>
      </c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>
        <v>600</v>
      </c>
      <c r="EQ105" s="110">
        <f t="shared" si="824"/>
        <v>600</v>
      </c>
      <c r="ER105" s="110">
        <f t="shared" si="824"/>
        <v>599.99995999999999</v>
      </c>
      <c r="ES105" s="110">
        <f>ER105/EQ105*100</f>
        <v>99.999993333333322</v>
      </c>
      <c r="ET105" s="110">
        <v>600</v>
      </c>
      <c r="EU105" s="110">
        <v>599.99995999999999</v>
      </c>
      <c r="EV105" s="110">
        <f>EU105/ET105*100</f>
        <v>99.999993333333322</v>
      </c>
      <c r="EW105" s="110"/>
      <c r="EX105" s="110"/>
      <c r="EY105" s="110"/>
      <c r="EZ105" s="110"/>
      <c r="FA105" s="110">
        <f t="shared" si="825"/>
        <v>0</v>
      </c>
      <c r="FB105" s="110">
        <f t="shared" si="825"/>
        <v>0</v>
      </c>
      <c r="FC105" s="110"/>
      <c r="FD105" s="110"/>
      <c r="FE105" s="110"/>
      <c r="FF105" s="110"/>
      <c r="FG105" s="110"/>
      <c r="FH105" s="110"/>
      <c r="FI105" s="110"/>
      <c r="FJ105" s="156"/>
      <c r="FK105" s="110"/>
      <c r="FL105" s="110"/>
      <c r="FM105" s="110"/>
      <c r="FN105" s="110"/>
      <c r="FO105" s="110"/>
      <c r="FP105" s="110"/>
      <c r="FQ105" s="110"/>
      <c r="FR105" s="110"/>
      <c r="FS105" s="110"/>
      <c r="FT105" s="110"/>
      <c r="FU105" s="110">
        <f t="shared" si="826"/>
        <v>0</v>
      </c>
      <c r="FV105" s="110">
        <f t="shared" si="826"/>
        <v>0</v>
      </c>
      <c r="FW105" s="110"/>
      <c r="FX105" s="110"/>
      <c r="FY105" s="110"/>
      <c r="FZ105" s="110"/>
      <c r="GA105" s="110"/>
      <c r="GB105" s="110"/>
      <c r="GC105" s="110"/>
      <c r="GD105" s="110"/>
      <c r="GE105" s="110">
        <f t="shared" si="827"/>
        <v>0</v>
      </c>
      <c r="GF105" s="110">
        <f t="shared" si="827"/>
        <v>0</v>
      </c>
      <c r="GG105" s="110"/>
      <c r="GH105" s="110"/>
      <c r="GI105" s="110"/>
      <c r="GJ105" s="110"/>
      <c r="GK105" s="110"/>
      <c r="GL105" s="110"/>
      <c r="GM105" s="110"/>
      <c r="GN105" s="110"/>
      <c r="GO105" s="110">
        <f t="shared" si="828"/>
        <v>0</v>
      </c>
      <c r="GP105" s="110">
        <f t="shared" si="828"/>
        <v>0</v>
      </c>
      <c r="GQ105" s="110"/>
      <c r="GR105" s="110"/>
      <c r="GS105" s="110"/>
      <c r="GT105" s="110"/>
      <c r="GU105" s="110"/>
      <c r="GV105" s="110"/>
      <c r="GW105" s="110"/>
      <c r="GX105" s="110"/>
      <c r="GY105" s="110">
        <f t="shared" si="829"/>
        <v>0</v>
      </c>
      <c r="GZ105" s="110">
        <f t="shared" si="829"/>
        <v>0</v>
      </c>
      <c r="HA105" s="110"/>
      <c r="HB105" s="110"/>
      <c r="HC105" s="110"/>
      <c r="HD105" s="110"/>
      <c r="HE105" s="110"/>
      <c r="HF105" s="110"/>
      <c r="HG105" s="110"/>
      <c r="HH105" s="110"/>
      <c r="HI105" s="110">
        <f t="shared" si="830"/>
        <v>0</v>
      </c>
      <c r="HJ105" s="110">
        <f t="shared" si="830"/>
        <v>0</v>
      </c>
      <c r="HK105" s="110"/>
      <c r="HL105" s="110"/>
      <c r="HM105" s="110"/>
      <c r="HN105" s="110"/>
      <c r="HO105" s="110"/>
      <c r="HP105" s="110"/>
      <c r="HQ105" s="110"/>
      <c r="HR105" s="110"/>
      <c r="HS105" s="110">
        <f t="shared" si="831"/>
        <v>0</v>
      </c>
      <c r="HT105" s="110">
        <f t="shared" si="831"/>
        <v>0</v>
      </c>
      <c r="HU105" s="110"/>
      <c r="HV105" s="110"/>
      <c r="HW105" s="110"/>
      <c r="HX105" s="110"/>
      <c r="HY105" s="110"/>
      <c r="HZ105" s="110"/>
      <c r="IA105" s="110"/>
      <c r="IB105" s="110"/>
      <c r="IC105" s="110">
        <f t="shared" si="832"/>
        <v>0</v>
      </c>
      <c r="ID105" s="110">
        <f t="shared" si="832"/>
        <v>0</v>
      </c>
      <c r="IE105" s="110"/>
      <c r="IF105" s="110"/>
      <c r="IG105" s="110"/>
      <c r="IH105" s="110"/>
      <c r="II105" s="110"/>
      <c r="IJ105" s="110"/>
      <c r="IK105" s="110"/>
      <c r="IL105" s="110"/>
      <c r="IM105" s="110">
        <f t="shared" si="833"/>
        <v>0</v>
      </c>
      <c r="IN105" s="110">
        <f t="shared" si="833"/>
        <v>0</v>
      </c>
      <c r="IO105" s="110"/>
      <c r="IP105" s="110"/>
      <c r="IQ105" s="110"/>
      <c r="IR105" s="110"/>
      <c r="IS105" s="110"/>
      <c r="IT105" s="110"/>
      <c r="IU105" s="110"/>
      <c r="IV105" s="110"/>
      <c r="IW105" s="110">
        <f t="shared" si="834"/>
        <v>0</v>
      </c>
      <c r="IX105" s="110">
        <f t="shared" si="834"/>
        <v>0</v>
      </c>
      <c r="IY105" s="110"/>
      <c r="IZ105" s="110"/>
      <c r="JA105" s="110"/>
      <c r="JB105" s="110"/>
      <c r="JC105" s="110"/>
      <c r="JD105" s="110"/>
      <c r="JE105" s="110"/>
      <c r="JF105" s="110"/>
      <c r="JG105" s="110">
        <f t="shared" si="835"/>
        <v>0</v>
      </c>
      <c r="JH105" s="110">
        <f t="shared" si="835"/>
        <v>0</v>
      </c>
      <c r="JI105" s="110"/>
      <c r="JJ105" s="110"/>
      <c r="JK105" s="110"/>
      <c r="JL105" s="110"/>
      <c r="JM105" s="110"/>
      <c r="JN105" s="110"/>
      <c r="JO105" s="110"/>
      <c r="JP105" s="110"/>
      <c r="JQ105" s="110"/>
      <c r="JR105" s="110"/>
      <c r="JS105" s="110"/>
      <c r="JT105" s="110"/>
      <c r="JU105" s="110"/>
      <c r="JV105" s="110">
        <v>186.542</v>
      </c>
      <c r="JW105" s="110">
        <v>186.542</v>
      </c>
      <c r="JX105" s="110">
        <f t="shared" si="791"/>
        <v>100</v>
      </c>
      <c r="JY105" s="110"/>
      <c r="JZ105" s="110"/>
      <c r="KA105" s="110" t="e">
        <f t="shared" ref="KA105:KA108" si="837">JZ105/JY105*100</f>
        <v>#DIV/0!</v>
      </c>
      <c r="KB105" s="110"/>
      <c r="KC105" s="110"/>
      <c r="KD105" s="110" t="e">
        <f t="shared" ref="KD105:KD108" si="838">KC105/KB105*100</f>
        <v>#DIV/0!</v>
      </c>
      <c r="KE105" s="110"/>
      <c r="KF105" s="110"/>
      <c r="KG105" s="110" t="e">
        <f t="shared" ref="KG105:KG108" si="839">KF105/KE105*100</f>
        <v>#DIV/0!</v>
      </c>
      <c r="KH105" s="110"/>
      <c r="KI105" s="110"/>
      <c r="KJ105" s="110" t="e">
        <f t="shared" ref="KJ105:KJ108" si="840">KI105/KH105*100</f>
        <v>#DIV/0!</v>
      </c>
      <c r="KK105" s="110"/>
      <c r="KL105" s="110"/>
      <c r="KM105" s="110" t="e">
        <f t="shared" ref="KM105:KM108" si="841">KL105/KK105*100</f>
        <v>#DIV/0!</v>
      </c>
      <c r="KN105" s="110"/>
      <c r="KO105" s="110"/>
      <c r="KP105" s="110"/>
      <c r="KQ105" s="110"/>
      <c r="KR105" s="110"/>
      <c r="KS105" s="110"/>
      <c r="KT105" s="110"/>
      <c r="KU105" s="110"/>
      <c r="KV105" s="110"/>
      <c r="KW105" s="110"/>
      <c r="KX105" s="110"/>
      <c r="KY105" s="110"/>
      <c r="KZ105" s="110"/>
      <c r="LA105" s="110"/>
      <c r="LB105" s="110"/>
      <c r="LC105" s="110"/>
      <c r="LD105" s="110"/>
      <c r="LE105" s="110"/>
      <c r="LF105" s="110"/>
      <c r="LG105" s="110"/>
      <c r="LH105" s="110"/>
      <c r="LI105" s="110"/>
      <c r="LJ105" s="110"/>
      <c r="LK105" s="110"/>
      <c r="LL105" s="110"/>
      <c r="LM105" s="110"/>
      <c r="LN105" s="110"/>
      <c r="LO105" s="110"/>
      <c r="LP105" s="110">
        <f t="shared" si="836"/>
        <v>0</v>
      </c>
      <c r="LQ105" s="110">
        <f t="shared" si="836"/>
        <v>0</v>
      </c>
      <c r="LR105" s="110"/>
      <c r="LS105" s="110"/>
      <c r="LT105" s="110"/>
      <c r="LU105" s="110"/>
      <c r="LV105" s="110"/>
      <c r="LW105" s="110"/>
      <c r="LX105" s="110"/>
      <c r="LY105" s="110"/>
      <c r="LZ105" s="110"/>
      <c r="MA105" s="110"/>
      <c r="MB105" s="110"/>
      <c r="MC105" s="110"/>
      <c r="MD105" s="110"/>
      <c r="ME105" s="4"/>
      <c r="MF105" s="4"/>
      <c r="MG105" s="5"/>
      <c r="MH105" s="37"/>
      <c r="MI105" s="37"/>
      <c r="MJ105" s="11"/>
      <c r="MK105" s="4"/>
      <c r="ML105" s="4"/>
      <c r="MM105" s="5"/>
      <c r="MN105" s="112"/>
      <c r="MO105" s="113"/>
      <c r="MP105" s="114"/>
      <c r="MQ105" s="113"/>
      <c r="MR105" s="115"/>
      <c r="MS105" s="40"/>
      <c r="MT105" s="35"/>
      <c r="MU105" s="40"/>
      <c r="MV105" s="10"/>
    </row>
    <row r="106" spans="1:360">
      <c r="A106" s="36" t="s">
        <v>44</v>
      </c>
      <c r="B106" s="110">
        <f t="shared" si="809"/>
        <v>2076.4061200000001</v>
      </c>
      <c r="C106" s="110">
        <f t="shared" si="810"/>
        <v>2076.4061200000001</v>
      </c>
      <c r="D106" s="110">
        <f t="shared" si="660"/>
        <v>100</v>
      </c>
      <c r="E106" s="110">
        <f t="shared" si="634"/>
        <v>8.5265128291212022E-14</v>
      </c>
      <c r="F106" s="110"/>
      <c r="G106" s="110"/>
      <c r="H106" s="110"/>
      <c r="I106" s="110"/>
      <c r="J106" s="110">
        <f t="shared" si="811"/>
        <v>0</v>
      </c>
      <c r="K106" s="110">
        <f t="shared" si="811"/>
        <v>0</v>
      </c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>
        <f t="shared" si="812"/>
        <v>0</v>
      </c>
      <c r="AA106" s="110">
        <f t="shared" si="812"/>
        <v>0</v>
      </c>
      <c r="AB106" s="110"/>
      <c r="AC106" s="110"/>
      <c r="AD106" s="110"/>
      <c r="AE106" s="110"/>
      <c r="AF106" s="110"/>
      <c r="AG106" s="110"/>
      <c r="AH106" s="110"/>
      <c r="AI106" s="110"/>
      <c r="AJ106" s="110">
        <f t="shared" si="813"/>
        <v>0</v>
      </c>
      <c r="AK106" s="110">
        <f t="shared" si="813"/>
        <v>0</v>
      </c>
      <c r="AL106" s="110"/>
      <c r="AM106" s="110"/>
      <c r="AN106" s="110"/>
      <c r="AO106" s="110"/>
      <c r="AP106" s="110"/>
      <c r="AQ106" s="110"/>
      <c r="AR106" s="110"/>
      <c r="AS106" s="110"/>
      <c r="AT106" s="110">
        <f t="shared" si="814"/>
        <v>0</v>
      </c>
      <c r="AU106" s="110">
        <f t="shared" si="814"/>
        <v>0</v>
      </c>
      <c r="AV106" s="110"/>
      <c r="AW106" s="110"/>
      <c r="AX106" s="110"/>
      <c r="AY106" s="110"/>
      <c r="AZ106" s="110"/>
      <c r="BA106" s="110"/>
      <c r="BB106" s="110"/>
      <c r="BC106" s="110"/>
      <c r="BD106" s="110">
        <f t="shared" si="815"/>
        <v>0</v>
      </c>
      <c r="BE106" s="110">
        <f t="shared" si="815"/>
        <v>0</v>
      </c>
      <c r="BF106" s="110"/>
      <c r="BG106" s="110"/>
      <c r="BH106" s="110"/>
      <c r="BI106" s="110"/>
      <c r="BJ106" s="110"/>
      <c r="BK106" s="110"/>
      <c r="BL106" s="110"/>
      <c r="BM106" s="110">
        <v>141.00995999999998</v>
      </c>
      <c r="BN106" s="110">
        <f t="shared" si="816"/>
        <v>141.00996000000001</v>
      </c>
      <c r="BO106" s="110">
        <f t="shared" si="816"/>
        <v>141.00996000000001</v>
      </c>
      <c r="BP106" s="110">
        <f>BO106/BN106*100</f>
        <v>100</v>
      </c>
      <c r="BQ106" s="110">
        <v>138.18976000000001</v>
      </c>
      <c r="BR106" s="110">
        <v>138.18976000000001</v>
      </c>
      <c r="BS106" s="110">
        <f>BR106/BQ106*100</f>
        <v>100</v>
      </c>
      <c r="BT106" s="110">
        <v>2.8201999999999998</v>
      </c>
      <c r="BU106" s="110">
        <v>2.8201999999999998</v>
      </c>
      <c r="BV106" s="110">
        <f>BU106/BT106*100</f>
        <v>100</v>
      </c>
      <c r="BW106" s="110">
        <f t="shared" si="817"/>
        <v>1476.0555400000001</v>
      </c>
      <c r="BX106" s="110">
        <f t="shared" si="817"/>
        <v>1476.0555400000001</v>
      </c>
      <c r="BY106" s="110"/>
      <c r="BZ106" s="110">
        <v>1476.0555400000001</v>
      </c>
      <c r="CA106" s="110">
        <v>1476.0555400000001</v>
      </c>
      <c r="CB106" s="110">
        <f t="shared" ref="CB106" si="842">CA106/BZ106*100</f>
        <v>100</v>
      </c>
      <c r="CC106" s="110"/>
      <c r="CD106" s="110"/>
      <c r="CE106" s="110"/>
      <c r="CF106" s="110">
        <f t="shared" si="818"/>
        <v>0</v>
      </c>
      <c r="CG106" s="110">
        <f t="shared" si="818"/>
        <v>0</v>
      </c>
      <c r="CH106" s="110"/>
      <c r="CI106" s="110"/>
      <c r="CJ106" s="110"/>
      <c r="CK106" s="110"/>
      <c r="CL106" s="110"/>
      <c r="CM106" s="110"/>
      <c r="CN106" s="110"/>
      <c r="CO106" s="110"/>
      <c r="CP106" s="110">
        <f t="shared" si="819"/>
        <v>0</v>
      </c>
      <c r="CQ106" s="110">
        <f t="shared" si="819"/>
        <v>0</v>
      </c>
      <c r="CR106" s="110"/>
      <c r="CS106" s="110"/>
      <c r="CT106" s="110"/>
      <c r="CU106" s="110"/>
      <c r="CV106" s="110"/>
      <c r="CW106" s="110"/>
      <c r="CX106" s="110"/>
      <c r="CY106" s="110"/>
      <c r="CZ106" s="110">
        <f t="shared" si="820"/>
        <v>0</v>
      </c>
      <c r="DA106" s="110">
        <f t="shared" si="820"/>
        <v>0</v>
      </c>
      <c r="DB106" s="110"/>
      <c r="DC106" s="110"/>
      <c r="DD106" s="110"/>
      <c r="DE106" s="110"/>
      <c r="DF106" s="110"/>
      <c r="DG106" s="110"/>
      <c r="DH106" s="110"/>
      <c r="DI106" s="110"/>
      <c r="DJ106" s="110">
        <f t="shared" si="821"/>
        <v>0</v>
      </c>
      <c r="DK106" s="110">
        <f t="shared" si="821"/>
        <v>0</v>
      </c>
      <c r="DL106" s="110"/>
      <c r="DM106" s="110"/>
      <c r="DN106" s="110"/>
      <c r="DO106" s="110"/>
      <c r="DP106" s="110"/>
      <c r="DQ106" s="110"/>
      <c r="DR106" s="110"/>
      <c r="DS106" s="110"/>
      <c r="DT106" s="110">
        <f t="shared" si="822"/>
        <v>0</v>
      </c>
      <c r="DU106" s="110">
        <f t="shared" si="822"/>
        <v>0</v>
      </c>
      <c r="DV106" s="110"/>
      <c r="DW106" s="110"/>
      <c r="DX106" s="110"/>
      <c r="DY106" s="110"/>
      <c r="DZ106" s="110"/>
      <c r="EA106" s="110"/>
      <c r="EB106" s="110"/>
      <c r="EC106" s="110"/>
      <c r="ED106" s="110">
        <f t="shared" si="823"/>
        <v>0</v>
      </c>
      <c r="EE106" s="110">
        <f t="shared" si="823"/>
        <v>0</v>
      </c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>
        <f t="shared" si="824"/>
        <v>0</v>
      </c>
      <c r="ER106" s="110">
        <f t="shared" si="824"/>
        <v>0</v>
      </c>
      <c r="ES106" s="110"/>
      <c r="ET106" s="110"/>
      <c r="EU106" s="110"/>
      <c r="EV106" s="110"/>
      <c r="EW106" s="110"/>
      <c r="EX106" s="110"/>
      <c r="EY106" s="110"/>
      <c r="EZ106" s="110"/>
      <c r="FA106" s="110">
        <f t="shared" si="825"/>
        <v>0</v>
      </c>
      <c r="FB106" s="110">
        <f t="shared" si="825"/>
        <v>0</v>
      </c>
      <c r="FC106" s="110"/>
      <c r="FD106" s="110"/>
      <c r="FE106" s="110"/>
      <c r="FF106" s="110"/>
      <c r="FG106" s="110"/>
      <c r="FH106" s="110"/>
      <c r="FI106" s="110"/>
      <c r="FJ106" s="156"/>
      <c r="FK106" s="110"/>
      <c r="FL106" s="110"/>
      <c r="FM106" s="110"/>
      <c r="FN106" s="110"/>
      <c r="FO106" s="110"/>
      <c r="FP106" s="110"/>
      <c r="FQ106" s="110"/>
      <c r="FR106" s="110"/>
      <c r="FS106" s="110"/>
      <c r="FT106" s="110"/>
      <c r="FU106" s="110">
        <f t="shared" si="826"/>
        <v>0</v>
      </c>
      <c r="FV106" s="110">
        <f t="shared" si="826"/>
        <v>0</v>
      </c>
      <c r="FW106" s="110"/>
      <c r="FX106" s="110"/>
      <c r="FY106" s="110"/>
      <c r="FZ106" s="110"/>
      <c r="GA106" s="110"/>
      <c r="GB106" s="110"/>
      <c r="GC106" s="110"/>
      <c r="GD106" s="110"/>
      <c r="GE106" s="110">
        <f t="shared" si="827"/>
        <v>0</v>
      </c>
      <c r="GF106" s="110">
        <f t="shared" si="827"/>
        <v>0</v>
      </c>
      <c r="GG106" s="110"/>
      <c r="GH106" s="110"/>
      <c r="GI106" s="110"/>
      <c r="GJ106" s="110"/>
      <c r="GK106" s="110"/>
      <c r="GL106" s="110"/>
      <c r="GM106" s="110"/>
      <c r="GN106" s="110"/>
      <c r="GO106" s="110">
        <f t="shared" si="828"/>
        <v>0</v>
      </c>
      <c r="GP106" s="110">
        <f t="shared" si="828"/>
        <v>0</v>
      </c>
      <c r="GQ106" s="110"/>
      <c r="GR106" s="110"/>
      <c r="GS106" s="110"/>
      <c r="GT106" s="110"/>
      <c r="GU106" s="110"/>
      <c r="GV106" s="110"/>
      <c r="GW106" s="110"/>
      <c r="GX106" s="110"/>
      <c r="GY106" s="110">
        <f t="shared" si="829"/>
        <v>0</v>
      </c>
      <c r="GZ106" s="110">
        <f t="shared" si="829"/>
        <v>0</v>
      </c>
      <c r="HA106" s="110"/>
      <c r="HB106" s="110"/>
      <c r="HC106" s="110"/>
      <c r="HD106" s="110"/>
      <c r="HE106" s="110"/>
      <c r="HF106" s="110"/>
      <c r="HG106" s="110"/>
      <c r="HH106" s="110"/>
      <c r="HI106" s="110">
        <f t="shared" si="830"/>
        <v>0</v>
      </c>
      <c r="HJ106" s="110">
        <f t="shared" si="830"/>
        <v>0</v>
      </c>
      <c r="HK106" s="110"/>
      <c r="HL106" s="110"/>
      <c r="HM106" s="110"/>
      <c r="HN106" s="110"/>
      <c r="HO106" s="110"/>
      <c r="HP106" s="110"/>
      <c r="HQ106" s="110"/>
      <c r="HR106" s="110"/>
      <c r="HS106" s="110">
        <f t="shared" si="831"/>
        <v>0</v>
      </c>
      <c r="HT106" s="110">
        <f t="shared" si="831"/>
        <v>0</v>
      </c>
      <c r="HU106" s="110"/>
      <c r="HV106" s="110"/>
      <c r="HW106" s="110"/>
      <c r="HX106" s="110"/>
      <c r="HY106" s="110"/>
      <c r="HZ106" s="110"/>
      <c r="IA106" s="110"/>
      <c r="IB106" s="110"/>
      <c r="IC106" s="110">
        <f t="shared" si="832"/>
        <v>0</v>
      </c>
      <c r="ID106" s="110">
        <f t="shared" si="832"/>
        <v>0</v>
      </c>
      <c r="IE106" s="110"/>
      <c r="IF106" s="110"/>
      <c r="IG106" s="110"/>
      <c r="IH106" s="110"/>
      <c r="II106" s="110"/>
      <c r="IJ106" s="110"/>
      <c r="IK106" s="110"/>
      <c r="IL106" s="110"/>
      <c r="IM106" s="110">
        <f t="shared" si="833"/>
        <v>0</v>
      </c>
      <c r="IN106" s="110">
        <f t="shared" si="833"/>
        <v>0</v>
      </c>
      <c r="IO106" s="110"/>
      <c r="IP106" s="110"/>
      <c r="IQ106" s="110"/>
      <c r="IR106" s="110"/>
      <c r="IS106" s="110"/>
      <c r="IT106" s="110"/>
      <c r="IU106" s="110"/>
      <c r="IV106" s="110"/>
      <c r="IW106" s="110">
        <f t="shared" si="834"/>
        <v>0</v>
      </c>
      <c r="IX106" s="110">
        <f t="shared" si="834"/>
        <v>0</v>
      </c>
      <c r="IY106" s="110"/>
      <c r="IZ106" s="110"/>
      <c r="JA106" s="110"/>
      <c r="JB106" s="110"/>
      <c r="JC106" s="110"/>
      <c r="JD106" s="110"/>
      <c r="JE106" s="110"/>
      <c r="JF106" s="110"/>
      <c r="JG106" s="110">
        <f t="shared" si="835"/>
        <v>0</v>
      </c>
      <c r="JH106" s="110">
        <f t="shared" si="835"/>
        <v>0</v>
      </c>
      <c r="JI106" s="110"/>
      <c r="JJ106" s="110"/>
      <c r="JK106" s="110"/>
      <c r="JL106" s="110"/>
      <c r="JM106" s="110"/>
      <c r="JN106" s="110"/>
      <c r="JO106" s="110"/>
      <c r="JP106" s="110"/>
      <c r="JQ106" s="110"/>
      <c r="JR106" s="110"/>
      <c r="JS106" s="110">
        <v>259.55862000000002</v>
      </c>
      <c r="JT106" s="110">
        <v>259.55862000000002</v>
      </c>
      <c r="JU106" s="110">
        <f t="shared" si="790"/>
        <v>100</v>
      </c>
      <c r="JV106" s="110">
        <v>199.78200000000001</v>
      </c>
      <c r="JW106" s="110">
        <v>199.78200000000001</v>
      </c>
      <c r="JX106" s="110">
        <f t="shared" si="791"/>
        <v>100</v>
      </c>
      <c r="JY106" s="110"/>
      <c r="JZ106" s="110"/>
      <c r="KA106" s="110" t="e">
        <f t="shared" si="837"/>
        <v>#DIV/0!</v>
      </c>
      <c r="KB106" s="110"/>
      <c r="KC106" s="110"/>
      <c r="KD106" s="110" t="e">
        <f t="shared" si="838"/>
        <v>#DIV/0!</v>
      </c>
      <c r="KE106" s="110"/>
      <c r="KF106" s="110"/>
      <c r="KG106" s="110" t="e">
        <f t="shared" si="839"/>
        <v>#DIV/0!</v>
      </c>
      <c r="KH106" s="110"/>
      <c r="KI106" s="110"/>
      <c r="KJ106" s="110" t="e">
        <f t="shared" si="840"/>
        <v>#DIV/0!</v>
      </c>
      <c r="KK106" s="110"/>
      <c r="KL106" s="110"/>
      <c r="KM106" s="110" t="e">
        <f t="shared" si="841"/>
        <v>#DIV/0!</v>
      </c>
      <c r="KN106" s="110"/>
      <c r="KO106" s="110"/>
      <c r="KP106" s="110"/>
      <c r="KQ106" s="110"/>
      <c r="KR106" s="110"/>
      <c r="KS106" s="110"/>
      <c r="KT106" s="110"/>
      <c r="KU106" s="110"/>
      <c r="KV106" s="110"/>
      <c r="KW106" s="110"/>
      <c r="KX106" s="110"/>
      <c r="KY106" s="110"/>
      <c r="KZ106" s="110"/>
      <c r="LA106" s="110"/>
      <c r="LB106" s="110"/>
      <c r="LC106" s="110"/>
      <c r="LD106" s="110"/>
      <c r="LE106" s="110"/>
      <c r="LF106" s="110"/>
      <c r="LG106" s="110"/>
      <c r="LH106" s="110"/>
      <c r="LI106" s="110"/>
      <c r="LJ106" s="110"/>
      <c r="LK106" s="110"/>
      <c r="LL106" s="110"/>
      <c r="LM106" s="110"/>
      <c r="LN106" s="110"/>
      <c r="LO106" s="110"/>
      <c r="LP106" s="110">
        <f t="shared" si="836"/>
        <v>0</v>
      </c>
      <c r="LQ106" s="110">
        <f t="shared" si="836"/>
        <v>0</v>
      </c>
      <c r="LR106" s="110"/>
      <c r="LS106" s="110"/>
      <c r="LT106" s="110"/>
      <c r="LU106" s="110"/>
      <c r="LV106" s="110"/>
      <c r="LW106" s="110"/>
      <c r="LX106" s="110"/>
      <c r="LY106" s="110"/>
      <c r="LZ106" s="110"/>
      <c r="MA106" s="110"/>
      <c r="MB106" s="110"/>
      <c r="MC106" s="110"/>
      <c r="MD106" s="110"/>
      <c r="ME106" s="4"/>
      <c r="MF106" s="4"/>
      <c r="MG106" s="5"/>
      <c r="MH106" s="37"/>
      <c r="MI106" s="37"/>
      <c r="MJ106" s="11"/>
      <c r="MK106" s="4"/>
      <c r="ML106" s="4"/>
      <c r="MM106" s="5"/>
      <c r="MN106" s="112"/>
      <c r="MO106" s="113"/>
      <c r="MP106" s="114"/>
      <c r="MQ106" s="113"/>
      <c r="MR106" s="115"/>
      <c r="MS106" s="40"/>
      <c r="MT106" s="40"/>
      <c r="MU106" s="40"/>
      <c r="MV106" s="10"/>
    </row>
    <row r="107" spans="1:360">
      <c r="A107" s="36" t="s">
        <v>70</v>
      </c>
      <c r="B107" s="110">
        <f t="shared" si="809"/>
        <v>417.24464999999998</v>
      </c>
      <c r="C107" s="110">
        <f t="shared" si="810"/>
        <v>417.24464999999998</v>
      </c>
      <c r="D107" s="110">
        <f t="shared" si="660"/>
        <v>100</v>
      </c>
      <c r="E107" s="110">
        <f t="shared" si="634"/>
        <v>2.8421709430404007E-14</v>
      </c>
      <c r="F107" s="110"/>
      <c r="G107" s="110"/>
      <c r="H107" s="110"/>
      <c r="I107" s="110"/>
      <c r="J107" s="110">
        <f t="shared" si="811"/>
        <v>0</v>
      </c>
      <c r="K107" s="110">
        <f t="shared" si="811"/>
        <v>0</v>
      </c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>
        <f t="shared" si="812"/>
        <v>0</v>
      </c>
      <c r="AA107" s="110">
        <f t="shared" si="812"/>
        <v>0</v>
      </c>
      <c r="AB107" s="110"/>
      <c r="AC107" s="110"/>
      <c r="AD107" s="110"/>
      <c r="AE107" s="110"/>
      <c r="AF107" s="110"/>
      <c r="AG107" s="110"/>
      <c r="AH107" s="110"/>
      <c r="AI107" s="110"/>
      <c r="AJ107" s="110">
        <f t="shared" si="813"/>
        <v>0</v>
      </c>
      <c r="AK107" s="110">
        <f t="shared" si="813"/>
        <v>0</v>
      </c>
      <c r="AL107" s="110"/>
      <c r="AM107" s="110"/>
      <c r="AN107" s="110"/>
      <c r="AO107" s="110"/>
      <c r="AP107" s="110"/>
      <c r="AQ107" s="110"/>
      <c r="AR107" s="110"/>
      <c r="AS107" s="110"/>
      <c r="AT107" s="110">
        <f t="shared" si="814"/>
        <v>0</v>
      </c>
      <c r="AU107" s="110">
        <f t="shared" si="814"/>
        <v>0</v>
      </c>
      <c r="AV107" s="110"/>
      <c r="AW107" s="110"/>
      <c r="AX107" s="110"/>
      <c r="AY107" s="110"/>
      <c r="AZ107" s="110"/>
      <c r="BA107" s="110"/>
      <c r="BB107" s="110"/>
      <c r="BC107" s="110"/>
      <c r="BD107" s="110">
        <f t="shared" si="815"/>
        <v>0</v>
      </c>
      <c r="BE107" s="110">
        <f t="shared" si="815"/>
        <v>0</v>
      </c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>
        <f t="shared" si="817"/>
        <v>0</v>
      </c>
      <c r="BX107" s="110">
        <f t="shared" si="817"/>
        <v>0</v>
      </c>
      <c r="BY107" s="110" t="e">
        <f>BX107/BW107*100</f>
        <v>#DIV/0!</v>
      </c>
      <c r="BZ107" s="110"/>
      <c r="CA107" s="110"/>
      <c r="CB107" s="110"/>
      <c r="CC107" s="110"/>
      <c r="CD107" s="110"/>
      <c r="CE107" s="110"/>
      <c r="CF107" s="110">
        <f t="shared" si="818"/>
        <v>0</v>
      </c>
      <c r="CG107" s="110">
        <f t="shared" si="818"/>
        <v>0</v>
      </c>
      <c r="CH107" s="110"/>
      <c r="CI107" s="110"/>
      <c r="CJ107" s="110"/>
      <c r="CK107" s="110"/>
      <c r="CL107" s="110"/>
      <c r="CM107" s="110"/>
      <c r="CN107" s="110"/>
      <c r="CO107" s="110"/>
      <c r="CP107" s="110">
        <f t="shared" si="819"/>
        <v>0</v>
      </c>
      <c r="CQ107" s="110">
        <f t="shared" si="819"/>
        <v>0</v>
      </c>
      <c r="CR107" s="110"/>
      <c r="CS107" s="110"/>
      <c r="CT107" s="110"/>
      <c r="CU107" s="110"/>
      <c r="CV107" s="110"/>
      <c r="CW107" s="110"/>
      <c r="CX107" s="110"/>
      <c r="CY107" s="110"/>
      <c r="CZ107" s="110">
        <f t="shared" si="820"/>
        <v>0</v>
      </c>
      <c r="DA107" s="110">
        <f t="shared" si="820"/>
        <v>0</v>
      </c>
      <c r="DB107" s="110"/>
      <c r="DC107" s="110"/>
      <c r="DD107" s="110"/>
      <c r="DE107" s="110"/>
      <c r="DF107" s="110"/>
      <c r="DG107" s="110"/>
      <c r="DH107" s="110"/>
      <c r="DI107" s="110"/>
      <c r="DJ107" s="110">
        <f t="shared" si="821"/>
        <v>0</v>
      </c>
      <c r="DK107" s="110">
        <f t="shared" si="821"/>
        <v>0</v>
      </c>
      <c r="DL107" s="110"/>
      <c r="DM107" s="110"/>
      <c r="DN107" s="110"/>
      <c r="DO107" s="110"/>
      <c r="DP107" s="110"/>
      <c r="DQ107" s="110"/>
      <c r="DR107" s="110"/>
      <c r="DS107" s="110"/>
      <c r="DT107" s="110">
        <f t="shared" si="822"/>
        <v>0</v>
      </c>
      <c r="DU107" s="110">
        <f t="shared" si="822"/>
        <v>0</v>
      </c>
      <c r="DV107" s="110"/>
      <c r="DW107" s="110"/>
      <c r="DX107" s="110"/>
      <c r="DY107" s="110"/>
      <c r="DZ107" s="110"/>
      <c r="EA107" s="110"/>
      <c r="EB107" s="110"/>
      <c r="EC107" s="110"/>
      <c r="ED107" s="110">
        <f t="shared" si="823"/>
        <v>0</v>
      </c>
      <c r="EE107" s="110">
        <f t="shared" si="823"/>
        <v>0</v>
      </c>
      <c r="EF107" s="110"/>
      <c r="EG107" s="110"/>
      <c r="EH107" s="110"/>
      <c r="EI107" s="110"/>
      <c r="EJ107" s="110"/>
      <c r="EK107" s="110"/>
      <c r="EL107" s="110"/>
      <c r="EM107" s="110"/>
      <c r="EN107" s="110"/>
      <c r="EO107" s="110"/>
      <c r="EP107" s="110"/>
      <c r="EQ107" s="110">
        <f t="shared" si="824"/>
        <v>0</v>
      </c>
      <c r="ER107" s="110">
        <f t="shared" si="824"/>
        <v>0</v>
      </c>
      <c r="ES107" s="110"/>
      <c r="ET107" s="110"/>
      <c r="EU107" s="110"/>
      <c r="EV107" s="110" t="e">
        <f>EU107/ET107*100</f>
        <v>#DIV/0!</v>
      </c>
      <c r="EW107" s="110"/>
      <c r="EX107" s="110"/>
      <c r="EY107" s="110"/>
      <c r="EZ107" s="110"/>
      <c r="FA107" s="110">
        <f t="shared" si="825"/>
        <v>0</v>
      </c>
      <c r="FB107" s="110">
        <f t="shared" si="825"/>
        <v>0</v>
      </c>
      <c r="FC107" s="110"/>
      <c r="FD107" s="110"/>
      <c r="FE107" s="110"/>
      <c r="FF107" s="110"/>
      <c r="FG107" s="110"/>
      <c r="FH107" s="110"/>
      <c r="FI107" s="110"/>
      <c r="FJ107" s="156"/>
      <c r="FK107" s="110"/>
      <c r="FL107" s="110"/>
      <c r="FM107" s="110"/>
      <c r="FN107" s="110"/>
      <c r="FO107" s="110"/>
      <c r="FP107" s="110"/>
      <c r="FQ107" s="110"/>
      <c r="FR107" s="110"/>
      <c r="FS107" s="110"/>
      <c r="FT107" s="110"/>
      <c r="FU107" s="110">
        <f t="shared" si="826"/>
        <v>0</v>
      </c>
      <c r="FV107" s="110">
        <f t="shared" si="826"/>
        <v>0</v>
      </c>
      <c r="FW107" s="110"/>
      <c r="FX107" s="110"/>
      <c r="FY107" s="110"/>
      <c r="FZ107" s="110"/>
      <c r="GA107" s="110"/>
      <c r="GB107" s="110"/>
      <c r="GC107" s="110"/>
      <c r="GD107" s="110"/>
      <c r="GE107" s="110">
        <f t="shared" si="827"/>
        <v>0</v>
      </c>
      <c r="GF107" s="110">
        <f t="shared" si="827"/>
        <v>0</v>
      </c>
      <c r="GG107" s="110"/>
      <c r="GH107" s="110"/>
      <c r="GI107" s="110"/>
      <c r="GJ107" s="110"/>
      <c r="GK107" s="110"/>
      <c r="GL107" s="110"/>
      <c r="GM107" s="110"/>
      <c r="GN107" s="110"/>
      <c r="GO107" s="110">
        <f t="shared" si="828"/>
        <v>0</v>
      </c>
      <c r="GP107" s="110">
        <f t="shared" si="828"/>
        <v>0</v>
      </c>
      <c r="GQ107" s="110"/>
      <c r="GR107" s="110"/>
      <c r="GS107" s="110"/>
      <c r="GT107" s="110"/>
      <c r="GU107" s="110"/>
      <c r="GV107" s="110"/>
      <c r="GW107" s="110"/>
      <c r="GX107" s="110"/>
      <c r="GY107" s="110">
        <f t="shared" si="829"/>
        <v>0</v>
      </c>
      <c r="GZ107" s="110">
        <f t="shared" si="829"/>
        <v>0</v>
      </c>
      <c r="HA107" s="110"/>
      <c r="HB107" s="110"/>
      <c r="HC107" s="110"/>
      <c r="HD107" s="110"/>
      <c r="HE107" s="110"/>
      <c r="HF107" s="110"/>
      <c r="HG107" s="110"/>
      <c r="HH107" s="110"/>
      <c r="HI107" s="110">
        <f t="shared" si="830"/>
        <v>0</v>
      </c>
      <c r="HJ107" s="110">
        <f t="shared" si="830"/>
        <v>0</v>
      </c>
      <c r="HK107" s="110"/>
      <c r="HL107" s="110"/>
      <c r="HM107" s="110"/>
      <c r="HN107" s="110"/>
      <c r="HO107" s="110"/>
      <c r="HP107" s="110"/>
      <c r="HQ107" s="110"/>
      <c r="HR107" s="110"/>
      <c r="HS107" s="110">
        <f t="shared" si="831"/>
        <v>0</v>
      </c>
      <c r="HT107" s="110">
        <f t="shared" si="831"/>
        <v>0</v>
      </c>
      <c r="HU107" s="110"/>
      <c r="HV107" s="110"/>
      <c r="HW107" s="110"/>
      <c r="HX107" s="110"/>
      <c r="HY107" s="110"/>
      <c r="HZ107" s="110"/>
      <c r="IA107" s="110"/>
      <c r="IB107" s="110"/>
      <c r="IC107" s="110">
        <f t="shared" si="832"/>
        <v>0</v>
      </c>
      <c r="ID107" s="110">
        <f t="shared" si="832"/>
        <v>0</v>
      </c>
      <c r="IE107" s="110"/>
      <c r="IF107" s="110"/>
      <c r="IG107" s="110"/>
      <c r="IH107" s="110"/>
      <c r="II107" s="110"/>
      <c r="IJ107" s="110"/>
      <c r="IK107" s="110"/>
      <c r="IL107" s="110"/>
      <c r="IM107" s="110">
        <f t="shared" si="833"/>
        <v>0</v>
      </c>
      <c r="IN107" s="110">
        <f t="shared" si="833"/>
        <v>0</v>
      </c>
      <c r="IO107" s="110"/>
      <c r="IP107" s="110"/>
      <c r="IQ107" s="110"/>
      <c r="IR107" s="110"/>
      <c r="IS107" s="110"/>
      <c r="IT107" s="110"/>
      <c r="IU107" s="110"/>
      <c r="IV107" s="110"/>
      <c r="IW107" s="110">
        <f t="shared" si="834"/>
        <v>0</v>
      </c>
      <c r="IX107" s="110">
        <f t="shared" si="834"/>
        <v>0</v>
      </c>
      <c r="IY107" s="110"/>
      <c r="IZ107" s="110"/>
      <c r="JA107" s="110"/>
      <c r="JB107" s="110"/>
      <c r="JC107" s="110"/>
      <c r="JD107" s="110"/>
      <c r="JE107" s="110"/>
      <c r="JF107" s="110"/>
      <c r="JG107" s="110">
        <f t="shared" si="835"/>
        <v>0</v>
      </c>
      <c r="JH107" s="110">
        <f t="shared" si="835"/>
        <v>0</v>
      </c>
      <c r="JI107" s="110"/>
      <c r="JJ107" s="110"/>
      <c r="JK107" s="110"/>
      <c r="JL107" s="110"/>
      <c r="JM107" s="110"/>
      <c r="JN107" s="110"/>
      <c r="JO107" s="110"/>
      <c r="JP107" s="110"/>
      <c r="JQ107" s="110"/>
      <c r="JR107" s="110"/>
      <c r="JS107" s="110"/>
      <c r="JT107" s="110"/>
      <c r="JU107" s="110"/>
      <c r="JV107" s="110">
        <v>198.97200000000001</v>
      </c>
      <c r="JW107" s="110">
        <v>198.97200000000001</v>
      </c>
      <c r="JX107" s="110">
        <f t="shared" si="791"/>
        <v>100</v>
      </c>
      <c r="JY107" s="110"/>
      <c r="JZ107" s="110"/>
      <c r="KA107" s="110" t="e">
        <f t="shared" si="837"/>
        <v>#DIV/0!</v>
      </c>
      <c r="KB107" s="110"/>
      <c r="KC107" s="110"/>
      <c r="KD107" s="110" t="e">
        <f t="shared" si="838"/>
        <v>#DIV/0!</v>
      </c>
      <c r="KE107" s="110"/>
      <c r="KF107" s="110"/>
      <c r="KG107" s="110" t="e">
        <f t="shared" si="839"/>
        <v>#DIV/0!</v>
      </c>
      <c r="KH107" s="110"/>
      <c r="KI107" s="110"/>
      <c r="KJ107" s="110" t="e">
        <f t="shared" si="840"/>
        <v>#DIV/0!</v>
      </c>
      <c r="KK107" s="110"/>
      <c r="KL107" s="110"/>
      <c r="KM107" s="110" t="e">
        <f t="shared" si="841"/>
        <v>#DIV/0!</v>
      </c>
      <c r="KN107" s="110"/>
      <c r="KO107" s="110"/>
      <c r="KP107" s="110"/>
      <c r="KQ107" s="110"/>
      <c r="KR107" s="110"/>
      <c r="KS107" s="110"/>
      <c r="KT107" s="110"/>
      <c r="KU107" s="110"/>
      <c r="KV107" s="110"/>
      <c r="KW107" s="110">
        <v>218.27265</v>
      </c>
      <c r="KX107" s="110">
        <v>218.27265</v>
      </c>
      <c r="KY107" s="110"/>
      <c r="KZ107" s="110"/>
      <c r="LA107" s="110"/>
      <c r="LB107" s="110"/>
      <c r="LC107" s="110"/>
      <c r="LD107" s="110"/>
      <c r="LE107" s="110"/>
      <c r="LF107" s="110"/>
      <c r="LG107" s="110"/>
      <c r="LH107" s="110"/>
      <c r="LI107" s="110"/>
      <c r="LJ107" s="110"/>
      <c r="LK107" s="110"/>
      <c r="LL107" s="110"/>
      <c r="LM107" s="110"/>
      <c r="LN107" s="110"/>
      <c r="LO107" s="110"/>
      <c r="LP107" s="110">
        <f t="shared" si="836"/>
        <v>0</v>
      </c>
      <c r="LQ107" s="110">
        <f t="shared" si="836"/>
        <v>0</v>
      </c>
      <c r="LR107" s="110"/>
      <c r="LS107" s="110"/>
      <c r="LT107" s="110"/>
      <c r="LU107" s="110"/>
      <c r="LV107" s="110"/>
      <c r="LW107" s="110"/>
      <c r="LX107" s="110"/>
      <c r="LY107" s="110"/>
      <c r="LZ107" s="110"/>
      <c r="MA107" s="110"/>
      <c r="MB107" s="110"/>
      <c r="MC107" s="110"/>
      <c r="MD107" s="110"/>
      <c r="ME107" s="4"/>
      <c r="MF107" s="4"/>
      <c r="MG107" s="5"/>
      <c r="MH107" s="37"/>
      <c r="MI107" s="37"/>
      <c r="MJ107" s="11"/>
      <c r="MK107" s="4"/>
      <c r="ML107" s="4"/>
      <c r="MM107" s="5"/>
      <c r="MN107" s="112"/>
      <c r="MO107" s="113"/>
      <c r="MP107" s="114"/>
      <c r="MQ107" s="113"/>
      <c r="MR107" s="115"/>
      <c r="MS107" s="40"/>
      <c r="MT107" s="40"/>
      <c r="MU107" s="40"/>
      <c r="MV107" s="10"/>
    </row>
    <row r="108" spans="1:360">
      <c r="A108" s="36" t="s">
        <v>109</v>
      </c>
      <c r="B108" s="110">
        <f t="shared" si="809"/>
        <v>283.38653999999997</v>
      </c>
      <c r="C108" s="110">
        <f t="shared" si="810"/>
        <v>283.38653999999997</v>
      </c>
      <c r="D108" s="110">
        <f t="shared" si="660"/>
        <v>100</v>
      </c>
      <c r="E108" s="110">
        <f t="shared" si="634"/>
        <v>0</v>
      </c>
      <c r="F108" s="110"/>
      <c r="G108" s="110"/>
      <c r="H108" s="110"/>
      <c r="I108" s="110"/>
      <c r="J108" s="110">
        <f t="shared" si="811"/>
        <v>0</v>
      </c>
      <c r="K108" s="110">
        <f t="shared" si="811"/>
        <v>0</v>
      </c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>
        <f t="shared" si="812"/>
        <v>0</v>
      </c>
      <c r="AA108" s="110">
        <f t="shared" si="812"/>
        <v>0</v>
      </c>
      <c r="AB108" s="110"/>
      <c r="AC108" s="110"/>
      <c r="AD108" s="110"/>
      <c r="AE108" s="110"/>
      <c r="AF108" s="110"/>
      <c r="AG108" s="110"/>
      <c r="AH108" s="110"/>
      <c r="AI108" s="110"/>
      <c r="AJ108" s="110">
        <f t="shared" si="813"/>
        <v>0</v>
      </c>
      <c r="AK108" s="110">
        <f t="shared" si="813"/>
        <v>0</v>
      </c>
      <c r="AL108" s="110"/>
      <c r="AM108" s="110"/>
      <c r="AN108" s="110"/>
      <c r="AO108" s="110"/>
      <c r="AP108" s="110"/>
      <c r="AQ108" s="110"/>
      <c r="AR108" s="110"/>
      <c r="AS108" s="110"/>
      <c r="AT108" s="110">
        <f t="shared" si="814"/>
        <v>0</v>
      </c>
      <c r="AU108" s="110">
        <f t="shared" si="814"/>
        <v>0</v>
      </c>
      <c r="AV108" s="110"/>
      <c r="AW108" s="110"/>
      <c r="AX108" s="110"/>
      <c r="AY108" s="110"/>
      <c r="AZ108" s="110"/>
      <c r="BA108" s="110"/>
      <c r="BB108" s="110"/>
      <c r="BC108" s="110"/>
      <c r="BD108" s="110">
        <f t="shared" si="815"/>
        <v>0</v>
      </c>
      <c r="BE108" s="110">
        <f t="shared" si="815"/>
        <v>0</v>
      </c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>
        <f t="shared" si="817"/>
        <v>0</v>
      </c>
      <c r="BX108" s="110">
        <f t="shared" si="817"/>
        <v>0</v>
      </c>
      <c r="BY108" s="110" t="e">
        <f>BX108/BW108*100</f>
        <v>#DIV/0!</v>
      </c>
      <c r="BZ108" s="110"/>
      <c r="CA108" s="110"/>
      <c r="CB108" s="110"/>
      <c r="CC108" s="110"/>
      <c r="CD108" s="110"/>
      <c r="CE108" s="110"/>
      <c r="CF108" s="110">
        <f t="shared" si="818"/>
        <v>0</v>
      </c>
      <c r="CG108" s="110">
        <f t="shared" si="818"/>
        <v>0</v>
      </c>
      <c r="CH108" s="110"/>
      <c r="CI108" s="110"/>
      <c r="CJ108" s="110"/>
      <c r="CK108" s="110"/>
      <c r="CL108" s="110"/>
      <c r="CM108" s="110"/>
      <c r="CN108" s="110"/>
      <c r="CO108" s="110"/>
      <c r="CP108" s="110">
        <f t="shared" si="819"/>
        <v>0</v>
      </c>
      <c r="CQ108" s="110">
        <f t="shared" si="819"/>
        <v>0</v>
      </c>
      <c r="CR108" s="110"/>
      <c r="CS108" s="110"/>
      <c r="CT108" s="110"/>
      <c r="CU108" s="110"/>
      <c r="CV108" s="110"/>
      <c r="CW108" s="110"/>
      <c r="CX108" s="110"/>
      <c r="CY108" s="110"/>
      <c r="CZ108" s="110">
        <f t="shared" si="820"/>
        <v>0</v>
      </c>
      <c r="DA108" s="110">
        <f t="shared" si="820"/>
        <v>0</v>
      </c>
      <c r="DB108" s="110"/>
      <c r="DC108" s="110"/>
      <c r="DD108" s="110"/>
      <c r="DE108" s="110"/>
      <c r="DF108" s="110"/>
      <c r="DG108" s="110"/>
      <c r="DH108" s="110"/>
      <c r="DI108" s="110"/>
      <c r="DJ108" s="110">
        <f t="shared" si="821"/>
        <v>0</v>
      </c>
      <c r="DK108" s="110">
        <f t="shared" si="821"/>
        <v>0</v>
      </c>
      <c r="DL108" s="110"/>
      <c r="DM108" s="110"/>
      <c r="DN108" s="110"/>
      <c r="DO108" s="110"/>
      <c r="DP108" s="110"/>
      <c r="DQ108" s="110"/>
      <c r="DR108" s="110"/>
      <c r="DS108" s="110"/>
      <c r="DT108" s="110">
        <f t="shared" si="822"/>
        <v>0</v>
      </c>
      <c r="DU108" s="110">
        <f t="shared" si="822"/>
        <v>0</v>
      </c>
      <c r="DV108" s="110"/>
      <c r="DW108" s="110"/>
      <c r="DX108" s="110"/>
      <c r="DY108" s="110"/>
      <c r="DZ108" s="110"/>
      <c r="EA108" s="110"/>
      <c r="EB108" s="110"/>
      <c r="EC108" s="110"/>
      <c r="ED108" s="110">
        <f t="shared" si="823"/>
        <v>0</v>
      </c>
      <c r="EE108" s="110">
        <f t="shared" si="823"/>
        <v>0</v>
      </c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>
        <f t="shared" si="824"/>
        <v>0</v>
      </c>
      <c r="ER108" s="110">
        <f t="shared" si="824"/>
        <v>0</v>
      </c>
      <c r="ES108" s="110"/>
      <c r="ET108" s="110"/>
      <c r="EU108" s="110"/>
      <c r="EV108" s="110" t="e">
        <f>EU108/ET108*100</f>
        <v>#DIV/0!</v>
      </c>
      <c r="EW108" s="110"/>
      <c r="EX108" s="110"/>
      <c r="EY108" s="110"/>
      <c r="EZ108" s="110"/>
      <c r="FA108" s="110">
        <f t="shared" si="825"/>
        <v>0</v>
      </c>
      <c r="FB108" s="110">
        <f t="shared" si="825"/>
        <v>0</v>
      </c>
      <c r="FC108" s="110"/>
      <c r="FD108" s="110"/>
      <c r="FE108" s="110"/>
      <c r="FF108" s="110"/>
      <c r="FG108" s="110"/>
      <c r="FH108" s="110"/>
      <c r="FI108" s="110"/>
      <c r="FJ108" s="156"/>
      <c r="FK108" s="110"/>
      <c r="FL108" s="110"/>
      <c r="FM108" s="110"/>
      <c r="FN108" s="110"/>
      <c r="FO108" s="110"/>
      <c r="FP108" s="110"/>
      <c r="FQ108" s="110"/>
      <c r="FR108" s="110"/>
      <c r="FS108" s="110"/>
      <c r="FT108" s="110"/>
      <c r="FU108" s="110">
        <f t="shared" si="826"/>
        <v>0</v>
      </c>
      <c r="FV108" s="110">
        <f t="shared" si="826"/>
        <v>0</v>
      </c>
      <c r="FW108" s="110"/>
      <c r="FX108" s="110"/>
      <c r="FY108" s="110"/>
      <c r="FZ108" s="110"/>
      <c r="GA108" s="110"/>
      <c r="GB108" s="110"/>
      <c r="GC108" s="110"/>
      <c r="GD108" s="110"/>
      <c r="GE108" s="110">
        <f t="shared" si="827"/>
        <v>0</v>
      </c>
      <c r="GF108" s="110">
        <f t="shared" si="827"/>
        <v>0</v>
      </c>
      <c r="GG108" s="110"/>
      <c r="GH108" s="110"/>
      <c r="GI108" s="110"/>
      <c r="GJ108" s="110"/>
      <c r="GK108" s="110"/>
      <c r="GL108" s="110"/>
      <c r="GM108" s="110"/>
      <c r="GN108" s="110"/>
      <c r="GO108" s="110">
        <f t="shared" si="828"/>
        <v>0</v>
      </c>
      <c r="GP108" s="110">
        <f t="shared" si="828"/>
        <v>0</v>
      </c>
      <c r="GQ108" s="110"/>
      <c r="GR108" s="110"/>
      <c r="GS108" s="110"/>
      <c r="GT108" s="110"/>
      <c r="GU108" s="110"/>
      <c r="GV108" s="110"/>
      <c r="GW108" s="110"/>
      <c r="GX108" s="110"/>
      <c r="GY108" s="110">
        <f t="shared" si="829"/>
        <v>0</v>
      </c>
      <c r="GZ108" s="110">
        <f t="shared" si="829"/>
        <v>0</v>
      </c>
      <c r="HA108" s="110"/>
      <c r="HB108" s="110"/>
      <c r="HC108" s="110"/>
      <c r="HD108" s="110"/>
      <c r="HE108" s="110"/>
      <c r="HF108" s="110"/>
      <c r="HG108" s="110"/>
      <c r="HH108" s="110"/>
      <c r="HI108" s="110">
        <f t="shared" si="830"/>
        <v>0</v>
      </c>
      <c r="HJ108" s="110">
        <f t="shared" si="830"/>
        <v>0</v>
      </c>
      <c r="HK108" s="110"/>
      <c r="HL108" s="110"/>
      <c r="HM108" s="110"/>
      <c r="HN108" s="110"/>
      <c r="HO108" s="110"/>
      <c r="HP108" s="110"/>
      <c r="HQ108" s="110"/>
      <c r="HR108" s="110"/>
      <c r="HS108" s="110">
        <f t="shared" si="831"/>
        <v>0</v>
      </c>
      <c r="HT108" s="110">
        <f t="shared" si="831"/>
        <v>0</v>
      </c>
      <c r="HU108" s="110"/>
      <c r="HV108" s="110"/>
      <c r="HW108" s="110"/>
      <c r="HX108" s="110"/>
      <c r="HY108" s="110"/>
      <c r="HZ108" s="110"/>
      <c r="IA108" s="110"/>
      <c r="IB108" s="110"/>
      <c r="IC108" s="110">
        <f t="shared" si="832"/>
        <v>0</v>
      </c>
      <c r="ID108" s="110">
        <f t="shared" si="832"/>
        <v>0</v>
      </c>
      <c r="IE108" s="110"/>
      <c r="IF108" s="110"/>
      <c r="IG108" s="110"/>
      <c r="IH108" s="110"/>
      <c r="II108" s="110"/>
      <c r="IJ108" s="110"/>
      <c r="IK108" s="110"/>
      <c r="IL108" s="110"/>
      <c r="IM108" s="110">
        <f t="shared" si="833"/>
        <v>0</v>
      </c>
      <c r="IN108" s="110">
        <f t="shared" si="833"/>
        <v>0</v>
      </c>
      <c r="IO108" s="110"/>
      <c r="IP108" s="110"/>
      <c r="IQ108" s="110"/>
      <c r="IR108" s="110"/>
      <c r="IS108" s="110"/>
      <c r="IT108" s="110"/>
      <c r="IU108" s="110"/>
      <c r="IV108" s="110"/>
      <c r="IW108" s="110">
        <f t="shared" si="834"/>
        <v>0</v>
      </c>
      <c r="IX108" s="110">
        <f t="shared" si="834"/>
        <v>0</v>
      </c>
      <c r="IY108" s="110"/>
      <c r="IZ108" s="110"/>
      <c r="JA108" s="110"/>
      <c r="JB108" s="110"/>
      <c r="JC108" s="110"/>
      <c r="JD108" s="110"/>
      <c r="JE108" s="110"/>
      <c r="JF108" s="110"/>
      <c r="JG108" s="110">
        <f t="shared" si="835"/>
        <v>0</v>
      </c>
      <c r="JH108" s="110">
        <f t="shared" si="835"/>
        <v>0</v>
      </c>
      <c r="JI108" s="110"/>
      <c r="JJ108" s="110"/>
      <c r="JK108" s="110"/>
      <c r="JL108" s="110"/>
      <c r="JM108" s="110"/>
      <c r="JN108" s="110"/>
      <c r="JO108" s="110"/>
      <c r="JP108" s="110"/>
      <c r="JQ108" s="110"/>
      <c r="JR108" s="110"/>
      <c r="JS108" s="110">
        <v>83.686539999999994</v>
      </c>
      <c r="JT108" s="110">
        <v>83.686539999999994</v>
      </c>
      <c r="JU108" s="110">
        <f t="shared" si="790"/>
        <v>100</v>
      </c>
      <c r="JV108" s="110">
        <v>199.7</v>
      </c>
      <c r="JW108" s="110">
        <v>199.7</v>
      </c>
      <c r="JX108" s="110">
        <f t="shared" si="791"/>
        <v>100</v>
      </c>
      <c r="JY108" s="110"/>
      <c r="JZ108" s="110"/>
      <c r="KA108" s="110" t="e">
        <f t="shared" si="837"/>
        <v>#DIV/0!</v>
      </c>
      <c r="KB108" s="110"/>
      <c r="KC108" s="110"/>
      <c r="KD108" s="110" t="e">
        <f t="shared" si="838"/>
        <v>#DIV/0!</v>
      </c>
      <c r="KE108" s="110"/>
      <c r="KF108" s="110"/>
      <c r="KG108" s="110" t="e">
        <f t="shared" si="839"/>
        <v>#DIV/0!</v>
      </c>
      <c r="KH108" s="110"/>
      <c r="KI108" s="110"/>
      <c r="KJ108" s="110" t="e">
        <f t="shared" si="840"/>
        <v>#DIV/0!</v>
      </c>
      <c r="KK108" s="110"/>
      <c r="KL108" s="110"/>
      <c r="KM108" s="110" t="e">
        <f t="shared" si="841"/>
        <v>#DIV/0!</v>
      </c>
      <c r="KN108" s="110"/>
      <c r="KO108" s="110"/>
      <c r="KP108" s="110"/>
      <c r="KQ108" s="110"/>
      <c r="KR108" s="110"/>
      <c r="KS108" s="110"/>
      <c r="KT108" s="110"/>
      <c r="KU108" s="110"/>
      <c r="KV108" s="110"/>
      <c r="KW108" s="110"/>
      <c r="KX108" s="110"/>
      <c r="KY108" s="110"/>
      <c r="KZ108" s="110"/>
      <c r="LA108" s="110"/>
      <c r="LB108" s="110"/>
      <c r="LC108" s="110"/>
      <c r="LD108" s="110"/>
      <c r="LE108" s="110"/>
      <c r="LF108" s="110"/>
      <c r="LG108" s="110"/>
      <c r="LH108" s="110"/>
      <c r="LI108" s="110"/>
      <c r="LJ108" s="110"/>
      <c r="LK108" s="110"/>
      <c r="LL108" s="110"/>
      <c r="LM108" s="110"/>
      <c r="LN108" s="110"/>
      <c r="LO108" s="110"/>
      <c r="LP108" s="110">
        <f t="shared" si="836"/>
        <v>0</v>
      </c>
      <c r="LQ108" s="110">
        <f t="shared" si="836"/>
        <v>0</v>
      </c>
      <c r="LR108" s="110"/>
      <c r="LS108" s="110"/>
      <c r="LT108" s="110"/>
      <c r="LU108" s="110"/>
      <c r="LV108" s="110"/>
      <c r="LW108" s="110"/>
      <c r="LX108" s="110"/>
      <c r="LY108" s="110"/>
      <c r="LZ108" s="110"/>
      <c r="MA108" s="110"/>
      <c r="MB108" s="110"/>
      <c r="MC108" s="110"/>
      <c r="MD108" s="110"/>
      <c r="ME108" s="4"/>
      <c r="MF108" s="4"/>
      <c r="MG108" s="5"/>
      <c r="MH108" s="37"/>
      <c r="MI108" s="37"/>
      <c r="MJ108" s="11"/>
      <c r="MK108" s="4"/>
      <c r="ML108" s="4"/>
      <c r="MM108" s="5"/>
      <c r="MN108" s="112"/>
      <c r="MO108" s="113"/>
      <c r="MP108" s="114"/>
      <c r="MQ108" s="113"/>
      <c r="MR108" s="115"/>
      <c r="MS108" s="40"/>
      <c r="MT108" s="40"/>
      <c r="MU108" s="40"/>
      <c r="MV108" s="10"/>
    </row>
    <row r="109" spans="1:360">
      <c r="A109" s="36" t="s">
        <v>45</v>
      </c>
      <c r="B109" s="110">
        <f t="shared" si="809"/>
        <v>1193.4913799999999</v>
      </c>
      <c r="C109" s="110">
        <f t="shared" si="810"/>
        <v>1193.4913799999999</v>
      </c>
      <c r="D109" s="110">
        <f t="shared" si="660"/>
        <v>100</v>
      </c>
      <c r="E109" s="110">
        <f t="shared" si="634"/>
        <v>5.6843418860808015E-14</v>
      </c>
      <c r="F109" s="110"/>
      <c r="G109" s="110"/>
      <c r="H109" s="110"/>
      <c r="I109" s="110"/>
      <c r="J109" s="110">
        <f t="shared" si="811"/>
        <v>0</v>
      </c>
      <c r="K109" s="110">
        <f t="shared" si="811"/>
        <v>0</v>
      </c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>
        <f t="shared" si="812"/>
        <v>0</v>
      </c>
      <c r="AA109" s="110">
        <f t="shared" si="812"/>
        <v>0</v>
      </c>
      <c r="AB109" s="110"/>
      <c r="AC109" s="110"/>
      <c r="AD109" s="110"/>
      <c r="AE109" s="110"/>
      <c r="AF109" s="110"/>
      <c r="AG109" s="110"/>
      <c r="AH109" s="110"/>
      <c r="AI109" s="110"/>
      <c r="AJ109" s="110">
        <f t="shared" si="813"/>
        <v>0</v>
      </c>
      <c r="AK109" s="110">
        <f t="shared" si="813"/>
        <v>0</v>
      </c>
      <c r="AL109" s="110"/>
      <c r="AM109" s="110"/>
      <c r="AN109" s="110"/>
      <c r="AO109" s="110"/>
      <c r="AP109" s="110"/>
      <c r="AQ109" s="110"/>
      <c r="AR109" s="110"/>
      <c r="AS109" s="110"/>
      <c r="AT109" s="110">
        <f t="shared" si="814"/>
        <v>0</v>
      </c>
      <c r="AU109" s="110">
        <f t="shared" si="814"/>
        <v>0</v>
      </c>
      <c r="AV109" s="110"/>
      <c r="AW109" s="110"/>
      <c r="AX109" s="110"/>
      <c r="AY109" s="110"/>
      <c r="AZ109" s="110"/>
      <c r="BA109" s="110"/>
      <c r="BB109" s="110"/>
      <c r="BC109" s="110"/>
      <c r="BD109" s="110">
        <f t="shared" si="815"/>
        <v>0</v>
      </c>
      <c r="BE109" s="110">
        <f t="shared" si="815"/>
        <v>0</v>
      </c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>
        <f t="shared" si="817"/>
        <v>339.53111999999999</v>
      </c>
      <c r="BX109" s="110">
        <f t="shared" si="817"/>
        <v>339.53111999999999</v>
      </c>
      <c r="BY109" s="110"/>
      <c r="BZ109" s="110">
        <v>339.53111999999999</v>
      </c>
      <c r="CA109" s="110">
        <v>339.53111999999999</v>
      </c>
      <c r="CB109" s="110">
        <f t="shared" ref="CB109:CB110" si="843">CA109/BZ109*100</f>
        <v>100</v>
      </c>
      <c r="CC109" s="110"/>
      <c r="CD109" s="110"/>
      <c r="CE109" s="110"/>
      <c r="CF109" s="110">
        <f t="shared" si="818"/>
        <v>0</v>
      </c>
      <c r="CG109" s="110">
        <f t="shared" si="818"/>
        <v>0</v>
      </c>
      <c r="CH109" s="110"/>
      <c r="CI109" s="110"/>
      <c r="CJ109" s="110"/>
      <c r="CK109" s="110"/>
      <c r="CL109" s="110"/>
      <c r="CM109" s="110"/>
      <c r="CN109" s="110"/>
      <c r="CO109" s="110"/>
      <c r="CP109" s="110">
        <f t="shared" si="819"/>
        <v>0</v>
      </c>
      <c r="CQ109" s="110">
        <f t="shared" si="819"/>
        <v>0</v>
      </c>
      <c r="CR109" s="110"/>
      <c r="CS109" s="110"/>
      <c r="CT109" s="110"/>
      <c r="CU109" s="110"/>
      <c r="CV109" s="110"/>
      <c r="CW109" s="110"/>
      <c r="CX109" s="110"/>
      <c r="CY109" s="110"/>
      <c r="CZ109" s="110">
        <f t="shared" si="820"/>
        <v>0</v>
      </c>
      <c r="DA109" s="110">
        <f t="shared" si="820"/>
        <v>0</v>
      </c>
      <c r="DB109" s="110"/>
      <c r="DC109" s="110"/>
      <c r="DD109" s="110"/>
      <c r="DE109" s="110"/>
      <c r="DF109" s="110"/>
      <c r="DG109" s="110"/>
      <c r="DH109" s="110"/>
      <c r="DI109" s="110"/>
      <c r="DJ109" s="110">
        <f t="shared" si="821"/>
        <v>0</v>
      </c>
      <c r="DK109" s="110">
        <f t="shared" si="821"/>
        <v>0</v>
      </c>
      <c r="DL109" s="110"/>
      <c r="DM109" s="110"/>
      <c r="DN109" s="110"/>
      <c r="DO109" s="110"/>
      <c r="DP109" s="110"/>
      <c r="DQ109" s="110"/>
      <c r="DR109" s="110"/>
      <c r="DS109" s="110"/>
      <c r="DT109" s="110">
        <f t="shared" si="822"/>
        <v>0</v>
      </c>
      <c r="DU109" s="110">
        <f t="shared" si="822"/>
        <v>0</v>
      </c>
      <c r="DV109" s="110"/>
      <c r="DW109" s="110"/>
      <c r="DX109" s="110"/>
      <c r="DY109" s="110"/>
      <c r="DZ109" s="110"/>
      <c r="EA109" s="110"/>
      <c r="EB109" s="110"/>
      <c r="EC109" s="110"/>
      <c r="ED109" s="110">
        <f t="shared" si="823"/>
        <v>0</v>
      </c>
      <c r="EE109" s="110">
        <f t="shared" si="823"/>
        <v>0</v>
      </c>
      <c r="EF109" s="110"/>
      <c r="EG109" s="110"/>
      <c r="EH109" s="110"/>
      <c r="EI109" s="110"/>
      <c r="EJ109" s="110"/>
      <c r="EK109" s="110"/>
      <c r="EL109" s="110"/>
      <c r="EM109" s="110"/>
      <c r="EN109" s="110"/>
      <c r="EO109" s="110"/>
      <c r="EP109" s="110">
        <v>600</v>
      </c>
      <c r="EQ109" s="110">
        <f t="shared" si="824"/>
        <v>600</v>
      </c>
      <c r="ER109" s="110">
        <f t="shared" si="824"/>
        <v>600</v>
      </c>
      <c r="ES109" s="110">
        <f>ER109/EQ109*100</f>
        <v>100</v>
      </c>
      <c r="ET109" s="110">
        <v>600</v>
      </c>
      <c r="EU109" s="110">
        <v>600</v>
      </c>
      <c r="EV109" s="110">
        <f>EU109/ET109*100</f>
        <v>100</v>
      </c>
      <c r="EW109" s="110"/>
      <c r="EX109" s="110"/>
      <c r="EY109" s="110"/>
      <c r="EZ109" s="110"/>
      <c r="FA109" s="110">
        <f t="shared" si="825"/>
        <v>0</v>
      </c>
      <c r="FB109" s="110">
        <f t="shared" si="825"/>
        <v>0</v>
      </c>
      <c r="FC109" s="110"/>
      <c r="FD109" s="110"/>
      <c r="FE109" s="110"/>
      <c r="FF109" s="110"/>
      <c r="FG109" s="110"/>
      <c r="FH109" s="110"/>
      <c r="FI109" s="110"/>
      <c r="FJ109" s="156"/>
      <c r="FK109" s="110"/>
      <c r="FL109" s="110"/>
      <c r="FM109" s="110"/>
      <c r="FN109" s="110"/>
      <c r="FO109" s="110"/>
      <c r="FP109" s="110"/>
      <c r="FQ109" s="110"/>
      <c r="FR109" s="110"/>
      <c r="FS109" s="110"/>
      <c r="FT109" s="110"/>
      <c r="FU109" s="110">
        <f t="shared" si="826"/>
        <v>0</v>
      </c>
      <c r="FV109" s="110">
        <f t="shared" si="826"/>
        <v>0</v>
      </c>
      <c r="FW109" s="110"/>
      <c r="FX109" s="110"/>
      <c r="FY109" s="110"/>
      <c r="FZ109" s="110"/>
      <c r="GA109" s="110"/>
      <c r="GB109" s="110"/>
      <c r="GC109" s="110"/>
      <c r="GD109" s="110"/>
      <c r="GE109" s="110">
        <f t="shared" si="827"/>
        <v>0</v>
      </c>
      <c r="GF109" s="110">
        <f t="shared" si="827"/>
        <v>0</v>
      </c>
      <c r="GG109" s="110"/>
      <c r="GH109" s="110"/>
      <c r="GI109" s="110"/>
      <c r="GJ109" s="110"/>
      <c r="GK109" s="110"/>
      <c r="GL109" s="110"/>
      <c r="GM109" s="110"/>
      <c r="GN109" s="110"/>
      <c r="GO109" s="110">
        <f t="shared" si="828"/>
        <v>0</v>
      </c>
      <c r="GP109" s="110">
        <f t="shared" si="828"/>
        <v>0</v>
      </c>
      <c r="GQ109" s="110"/>
      <c r="GR109" s="110"/>
      <c r="GS109" s="110"/>
      <c r="GT109" s="110"/>
      <c r="GU109" s="110"/>
      <c r="GV109" s="110"/>
      <c r="GW109" s="110"/>
      <c r="GX109" s="110"/>
      <c r="GY109" s="110">
        <f t="shared" si="829"/>
        <v>0</v>
      </c>
      <c r="GZ109" s="110">
        <f t="shared" si="829"/>
        <v>0</v>
      </c>
      <c r="HA109" s="110"/>
      <c r="HB109" s="110"/>
      <c r="HC109" s="110"/>
      <c r="HD109" s="110"/>
      <c r="HE109" s="110"/>
      <c r="HF109" s="110"/>
      <c r="HG109" s="110"/>
      <c r="HH109" s="110"/>
      <c r="HI109" s="110">
        <f t="shared" si="830"/>
        <v>0</v>
      </c>
      <c r="HJ109" s="110">
        <f t="shared" si="830"/>
        <v>0</v>
      </c>
      <c r="HK109" s="110"/>
      <c r="HL109" s="110"/>
      <c r="HM109" s="110"/>
      <c r="HN109" s="110"/>
      <c r="HO109" s="110"/>
      <c r="HP109" s="110"/>
      <c r="HQ109" s="110"/>
      <c r="HR109" s="110"/>
      <c r="HS109" s="110">
        <f t="shared" si="831"/>
        <v>0</v>
      </c>
      <c r="HT109" s="110">
        <f t="shared" si="831"/>
        <v>0</v>
      </c>
      <c r="HU109" s="110"/>
      <c r="HV109" s="110"/>
      <c r="HW109" s="110"/>
      <c r="HX109" s="110"/>
      <c r="HY109" s="110"/>
      <c r="HZ109" s="110"/>
      <c r="IA109" s="110"/>
      <c r="IB109" s="110"/>
      <c r="IC109" s="110">
        <f t="shared" si="832"/>
        <v>0</v>
      </c>
      <c r="ID109" s="110">
        <f t="shared" si="832"/>
        <v>0</v>
      </c>
      <c r="IE109" s="110"/>
      <c r="IF109" s="110"/>
      <c r="IG109" s="110"/>
      <c r="IH109" s="110"/>
      <c r="II109" s="110"/>
      <c r="IJ109" s="110"/>
      <c r="IK109" s="110"/>
      <c r="IL109" s="110"/>
      <c r="IM109" s="110">
        <f t="shared" si="833"/>
        <v>0</v>
      </c>
      <c r="IN109" s="110">
        <f t="shared" si="833"/>
        <v>0</v>
      </c>
      <c r="IO109" s="110"/>
      <c r="IP109" s="110"/>
      <c r="IQ109" s="110"/>
      <c r="IR109" s="110"/>
      <c r="IS109" s="110"/>
      <c r="IT109" s="110"/>
      <c r="IU109" s="110"/>
      <c r="IV109" s="110"/>
      <c r="IW109" s="110">
        <f t="shared" si="834"/>
        <v>0</v>
      </c>
      <c r="IX109" s="110">
        <f t="shared" si="834"/>
        <v>0</v>
      </c>
      <c r="IY109" s="110"/>
      <c r="IZ109" s="110"/>
      <c r="JA109" s="110"/>
      <c r="JB109" s="110"/>
      <c r="JC109" s="110"/>
      <c r="JD109" s="110"/>
      <c r="JE109" s="110"/>
      <c r="JF109" s="110"/>
      <c r="JG109" s="110">
        <f t="shared" si="835"/>
        <v>0</v>
      </c>
      <c r="JH109" s="110">
        <f t="shared" si="835"/>
        <v>0</v>
      </c>
      <c r="JI109" s="110"/>
      <c r="JJ109" s="110"/>
      <c r="JK109" s="110"/>
      <c r="JL109" s="110"/>
      <c r="JM109" s="110"/>
      <c r="JN109" s="110"/>
      <c r="JO109" s="110"/>
      <c r="JP109" s="110"/>
      <c r="JQ109" s="110"/>
      <c r="JR109" s="110"/>
      <c r="JS109" s="110">
        <v>35.687609999999999</v>
      </c>
      <c r="JT109" s="110">
        <v>35.687609999999999</v>
      </c>
      <c r="JU109" s="110">
        <f t="shared" si="790"/>
        <v>100</v>
      </c>
      <c r="JV109" s="110"/>
      <c r="JW109" s="110"/>
      <c r="JX109" s="110"/>
      <c r="JY109" s="110"/>
      <c r="JZ109" s="110"/>
      <c r="KA109" s="110"/>
      <c r="KB109" s="110"/>
      <c r="KC109" s="110"/>
      <c r="KD109" s="110"/>
      <c r="KE109" s="110"/>
      <c r="KF109" s="110"/>
      <c r="KG109" s="110"/>
      <c r="KH109" s="110"/>
      <c r="KI109" s="110"/>
      <c r="KJ109" s="110"/>
      <c r="KK109" s="110"/>
      <c r="KL109" s="110"/>
      <c r="KM109" s="110"/>
      <c r="KN109" s="110"/>
      <c r="KO109" s="110"/>
      <c r="KP109" s="110"/>
      <c r="KQ109" s="110"/>
      <c r="KR109" s="110"/>
      <c r="KS109" s="110"/>
      <c r="KT109" s="110"/>
      <c r="KU109" s="110"/>
      <c r="KV109" s="110"/>
      <c r="KW109" s="110">
        <v>218.27265</v>
      </c>
      <c r="KX109" s="110">
        <v>218.27265</v>
      </c>
      <c r="KY109" s="110"/>
      <c r="KZ109" s="110"/>
      <c r="LA109" s="110"/>
      <c r="LB109" s="110"/>
      <c r="LC109" s="110"/>
      <c r="LD109" s="110"/>
      <c r="LE109" s="110"/>
      <c r="LF109" s="110"/>
      <c r="LG109" s="110"/>
      <c r="LH109" s="110"/>
      <c r="LI109" s="110"/>
      <c r="LJ109" s="110"/>
      <c r="LK109" s="110"/>
      <c r="LL109" s="110"/>
      <c r="LM109" s="110"/>
      <c r="LN109" s="110"/>
      <c r="LO109" s="110"/>
      <c r="LP109" s="110">
        <f t="shared" si="836"/>
        <v>0</v>
      </c>
      <c r="LQ109" s="110">
        <f t="shared" si="836"/>
        <v>0</v>
      </c>
      <c r="LR109" s="110"/>
      <c r="LS109" s="110"/>
      <c r="LT109" s="110"/>
      <c r="LU109" s="110"/>
      <c r="LV109" s="110"/>
      <c r="LW109" s="110"/>
      <c r="LX109" s="110"/>
      <c r="LY109" s="110"/>
      <c r="LZ109" s="110"/>
      <c r="MA109" s="110"/>
      <c r="MB109" s="110"/>
      <c r="MC109" s="110"/>
      <c r="MD109" s="110"/>
      <c r="ME109" s="4"/>
      <c r="MF109" s="4"/>
      <c r="MG109" s="5"/>
      <c r="MH109" s="37"/>
      <c r="MI109" s="37"/>
      <c r="MJ109" s="11"/>
      <c r="MK109" s="4"/>
      <c r="ML109" s="4"/>
      <c r="MM109" s="5"/>
      <c r="MN109" s="112"/>
      <c r="MO109" s="113"/>
      <c r="MP109" s="114"/>
      <c r="MQ109" s="113"/>
      <c r="MR109" s="115"/>
      <c r="MS109" s="40"/>
      <c r="MT109" s="40"/>
      <c r="MU109" s="40"/>
      <c r="MV109" s="10"/>
    </row>
    <row r="110" spans="1:360" ht="18.75" customHeight="1">
      <c r="A110" s="36" t="s">
        <v>46</v>
      </c>
      <c r="B110" s="110">
        <f t="shared" si="809"/>
        <v>1031.6577299999999</v>
      </c>
      <c r="C110" s="110">
        <f t="shared" si="810"/>
        <v>1031.6577300000001</v>
      </c>
      <c r="D110" s="110">
        <f t="shared" si="660"/>
        <v>100.00000000000003</v>
      </c>
      <c r="E110" s="110">
        <f t="shared" si="634"/>
        <v>2.8421709430404007E-14</v>
      </c>
      <c r="F110" s="110"/>
      <c r="G110" s="110"/>
      <c r="H110" s="110"/>
      <c r="I110" s="110"/>
      <c r="J110" s="110">
        <f t="shared" si="811"/>
        <v>0</v>
      </c>
      <c r="K110" s="110">
        <f t="shared" si="811"/>
        <v>0</v>
      </c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>
        <f t="shared" si="812"/>
        <v>0</v>
      </c>
      <c r="AA110" s="110">
        <f t="shared" si="812"/>
        <v>0</v>
      </c>
      <c r="AB110" s="110"/>
      <c r="AC110" s="110"/>
      <c r="AD110" s="110"/>
      <c r="AE110" s="110"/>
      <c r="AF110" s="110"/>
      <c r="AG110" s="110"/>
      <c r="AH110" s="110"/>
      <c r="AI110" s="110"/>
      <c r="AJ110" s="110">
        <f t="shared" si="813"/>
        <v>0</v>
      </c>
      <c r="AK110" s="110">
        <f t="shared" si="813"/>
        <v>0</v>
      </c>
      <c r="AL110" s="110"/>
      <c r="AM110" s="110"/>
      <c r="AN110" s="110"/>
      <c r="AO110" s="110"/>
      <c r="AP110" s="110"/>
      <c r="AQ110" s="110"/>
      <c r="AR110" s="110"/>
      <c r="AS110" s="110"/>
      <c r="AT110" s="110">
        <f t="shared" si="814"/>
        <v>0</v>
      </c>
      <c r="AU110" s="110">
        <f t="shared" si="814"/>
        <v>0</v>
      </c>
      <c r="AV110" s="110"/>
      <c r="AW110" s="110"/>
      <c r="AX110" s="110"/>
      <c r="AY110" s="110"/>
      <c r="AZ110" s="110"/>
      <c r="BA110" s="110"/>
      <c r="BB110" s="110"/>
      <c r="BC110" s="110"/>
      <c r="BD110" s="110">
        <f t="shared" si="815"/>
        <v>0</v>
      </c>
      <c r="BE110" s="110">
        <f t="shared" si="815"/>
        <v>0</v>
      </c>
      <c r="BF110" s="110"/>
      <c r="BG110" s="110"/>
      <c r="BH110" s="110"/>
      <c r="BI110" s="110"/>
      <c r="BJ110" s="110"/>
      <c r="BK110" s="110"/>
      <c r="BL110" s="110"/>
      <c r="BM110" s="110"/>
      <c r="BN110" s="110"/>
      <c r="BO110" s="110"/>
      <c r="BP110" s="110"/>
      <c r="BQ110" s="110"/>
      <c r="BR110" s="110"/>
      <c r="BS110" s="110"/>
      <c r="BT110" s="110"/>
      <c r="BU110" s="110"/>
      <c r="BV110" s="110"/>
      <c r="BW110" s="110">
        <f t="shared" si="817"/>
        <v>836.33872999999994</v>
      </c>
      <c r="BX110" s="110">
        <f t="shared" si="817"/>
        <v>836.33873000000006</v>
      </c>
      <c r="BY110" s="110"/>
      <c r="BZ110" s="110">
        <v>836.33872999999994</v>
      </c>
      <c r="CA110" s="110">
        <v>836.33873000000006</v>
      </c>
      <c r="CB110" s="110">
        <f t="shared" si="843"/>
        <v>100.00000000000003</v>
      </c>
      <c r="CC110" s="110"/>
      <c r="CD110" s="110"/>
      <c r="CE110" s="110"/>
      <c r="CF110" s="110">
        <f t="shared" si="818"/>
        <v>0</v>
      </c>
      <c r="CG110" s="110">
        <f t="shared" si="818"/>
        <v>0</v>
      </c>
      <c r="CH110" s="110"/>
      <c r="CI110" s="110"/>
      <c r="CJ110" s="110"/>
      <c r="CK110" s="110"/>
      <c r="CL110" s="110"/>
      <c r="CM110" s="110"/>
      <c r="CN110" s="110"/>
      <c r="CO110" s="110"/>
      <c r="CP110" s="110">
        <f t="shared" si="819"/>
        <v>0</v>
      </c>
      <c r="CQ110" s="110">
        <f t="shared" si="819"/>
        <v>0</v>
      </c>
      <c r="CR110" s="110"/>
      <c r="CS110" s="110"/>
      <c r="CT110" s="110"/>
      <c r="CU110" s="110"/>
      <c r="CV110" s="110"/>
      <c r="CW110" s="110"/>
      <c r="CX110" s="110"/>
      <c r="CY110" s="110"/>
      <c r="CZ110" s="110">
        <f t="shared" si="820"/>
        <v>0</v>
      </c>
      <c r="DA110" s="110">
        <f t="shared" si="820"/>
        <v>0</v>
      </c>
      <c r="DB110" s="110"/>
      <c r="DC110" s="110"/>
      <c r="DD110" s="110"/>
      <c r="DE110" s="110"/>
      <c r="DF110" s="110"/>
      <c r="DG110" s="110"/>
      <c r="DH110" s="110"/>
      <c r="DI110" s="110"/>
      <c r="DJ110" s="110">
        <f t="shared" si="821"/>
        <v>0</v>
      </c>
      <c r="DK110" s="110">
        <f t="shared" si="821"/>
        <v>0</v>
      </c>
      <c r="DL110" s="110"/>
      <c r="DM110" s="110"/>
      <c r="DN110" s="110"/>
      <c r="DO110" s="110"/>
      <c r="DP110" s="110"/>
      <c r="DQ110" s="110"/>
      <c r="DR110" s="110"/>
      <c r="DS110" s="110"/>
      <c r="DT110" s="110">
        <f t="shared" si="822"/>
        <v>0</v>
      </c>
      <c r="DU110" s="110">
        <f t="shared" si="822"/>
        <v>0</v>
      </c>
      <c r="DV110" s="110"/>
      <c r="DW110" s="110"/>
      <c r="DX110" s="110"/>
      <c r="DY110" s="110"/>
      <c r="DZ110" s="110"/>
      <c r="EA110" s="110"/>
      <c r="EB110" s="110"/>
      <c r="EC110" s="110"/>
      <c r="ED110" s="110">
        <f t="shared" si="823"/>
        <v>0</v>
      </c>
      <c r="EE110" s="110">
        <f t="shared" si="823"/>
        <v>0</v>
      </c>
      <c r="EF110" s="110"/>
      <c r="EG110" s="110"/>
      <c r="EH110" s="110"/>
      <c r="EI110" s="110"/>
      <c r="EJ110" s="110"/>
      <c r="EK110" s="110"/>
      <c r="EL110" s="110"/>
      <c r="EM110" s="110"/>
      <c r="EN110" s="110"/>
      <c r="EO110" s="110"/>
      <c r="EP110" s="110"/>
      <c r="EQ110" s="110">
        <f t="shared" si="824"/>
        <v>0</v>
      </c>
      <c r="ER110" s="110">
        <f t="shared" si="824"/>
        <v>0</v>
      </c>
      <c r="ES110" s="110"/>
      <c r="ET110" s="110"/>
      <c r="EU110" s="110"/>
      <c r="EV110" s="110"/>
      <c r="EW110" s="110"/>
      <c r="EX110" s="110"/>
      <c r="EY110" s="110"/>
      <c r="EZ110" s="110"/>
      <c r="FA110" s="110">
        <f t="shared" si="825"/>
        <v>0</v>
      </c>
      <c r="FB110" s="110">
        <f t="shared" si="825"/>
        <v>0</v>
      </c>
      <c r="FC110" s="110"/>
      <c r="FD110" s="110"/>
      <c r="FE110" s="110"/>
      <c r="FF110" s="110"/>
      <c r="FG110" s="110"/>
      <c r="FH110" s="110"/>
      <c r="FI110" s="110"/>
      <c r="FJ110" s="156"/>
      <c r="FK110" s="110"/>
      <c r="FL110" s="110"/>
      <c r="FM110" s="110"/>
      <c r="FN110" s="110"/>
      <c r="FO110" s="110"/>
      <c r="FP110" s="110"/>
      <c r="FQ110" s="110"/>
      <c r="FR110" s="110"/>
      <c r="FS110" s="110"/>
      <c r="FT110" s="110"/>
      <c r="FU110" s="110">
        <f t="shared" si="826"/>
        <v>0</v>
      </c>
      <c r="FV110" s="110">
        <f t="shared" si="826"/>
        <v>0</v>
      </c>
      <c r="FW110" s="110"/>
      <c r="FX110" s="110"/>
      <c r="FY110" s="110"/>
      <c r="FZ110" s="110"/>
      <c r="GA110" s="110"/>
      <c r="GB110" s="110"/>
      <c r="GC110" s="110"/>
      <c r="GD110" s="110"/>
      <c r="GE110" s="110">
        <f t="shared" si="827"/>
        <v>0</v>
      </c>
      <c r="GF110" s="110">
        <f t="shared" si="827"/>
        <v>0</v>
      </c>
      <c r="GG110" s="110"/>
      <c r="GH110" s="110"/>
      <c r="GI110" s="110"/>
      <c r="GJ110" s="110"/>
      <c r="GK110" s="110"/>
      <c r="GL110" s="110"/>
      <c r="GM110" s="110"/>
      <c r="GN110" s="110"/>
      <c r="GO110" s="110">
        <f t="shared" si="828"/>
        <v>0</v>
      </c>
      <c r="GP110" s="110">
        <f t="shared" si="828"/>
        <v>0</v>
      </c>
      <c r="GQ110" s="110"/>
      <c r="GR110" s="110"/>
      <c r="GS110" s="110"/>
      <c r="GT110" s="110"/>
      <c r="GU110" s="110"/>
      <c r="GV110" s="110"/>
      <c r="GW110" s="110"/>
      <c r="GX110" s="110"/>
      <c r="GY110" s="110">
        <f t="shared" si="829"/>
        <v>0</v>
      </c>
      <c r="GZ110" s="110">
        <f t="shared" si="829"/>
        <v>0</v>
      </c>
      <c r="HA110" s="110"/>
      <c r="HB110" s="110"/>
      <c r="HC110" s="110"/>
      <c r="HD110" s="110"/>
      <c r="HE110" s="110"/>
      <c r="HF110" s="110"/>
      <c r="HG110" s="110"/>
      <c r="HH110" s="110"/>
      <c r="HI110" s="110">
        <f t="shared" si="830"/>
        <v>0</v>
      </c>
      <c r="HJ110" s="110">
        <f t="shared" si="830"/>
        <v>0</v>
      </c>
      <c r="HK110" s="110"/>
      <c r="HL110" s="110"/>
      <c r="HM110" s="110"/>
      <c r="HN110" s="110"/>
      <c r="HO110" s="110"/>
      <c r="HP110" s="110"/>
      <c r="HQ110" s="110"/>
      <c r="HR110" s="110"/>
      <c r="HS110" s="110">
        <f t="shared" si="831"/>
        <v>0</v>
      </c>
      <c r="HT110" s="110">
        <f t="shared" si="831"/>
        <v>0</v>
      </c>
      <c r="HU110" s="110"/>
      <c r="HV110" s="110"/>
      <c r="HW110" s="110"/>
      <c r="HX110" s="110"/>
      <c r="HY110" s="110"/>
      <c r="HZ110" s="110"/>
      <c r="IA110" s="110"/>
      <c r="IB110" s="110"/>
      <c r="IC110" s="110">
        <f t="shared" si="832"/>
        <v>0</v>
      </c>
      <c r="ID110" s="110">
        <f t="shared" si="832"/>
        <v>0</v>
      </c>
      <c r="IE110" s="110"/>
      <c r="IF110" s="110"/>
      <c r="IG110" s="110"/>
      <c r="IH110" s="110"/>
      <c r="II110" s="110"/>
      <c r="IJ110" s="110"/>
      <c r="IK110" s="110"/>
      <c r="IL110" s="110"/>
      <c r="IM110" s="110">
        <f t="shared" si="833"/>
        <v>0</v>
      </c>
      <c r="IN110" s="110">
        <f t="shared" si="833"/>
        <v>0</v>
      </c>
      <c r="IO110" s="110"/>
      <c r="IP110" s="110"/>
      <c r="IQ110" s="110"/>
      <c r="IR110" s="110"/>
      <c r="IS110" s="110"/>
      <c r="IT110" s="110"/>
      <c r="IU110" s="110"/>
      <c r="IV110" s="110"/>
      <c r="IW110" s="110">
        <f t="shared" si="834"/>
        <v>0</v>
      </c>
      <c r="IX110" s="110">
        <f t="shared" si="834"/>
        <v>0</v>
      </c>
      <c r="IY110" s="110"/>
      <c r="IZ110" s="110"/>
      <c r="JA110" s="110"/>
      <c r="JB110" s="110"/>
      <c r="JC110" s="110"/>
      <c r="JD110" s="110"/>
      <c r="JE110" s="110"/>
      <c r="JF110" s="110"/>
      <c r="JG110" s="110">
        <f t="shared" si="835"/>
        <v>0</v>
      </c>
      <c r="JH110" s="110">
        <f t="shared" si="835"/>
        <v>0</v>
      </c>
      <c r="JI110" s="110"/>
      <c r="JJ110" s="110"/>
      <c r="JK110" s="110"/>
      <c r="JL110" s="110"/>
      <c r="JM110" s="110"/>
      <c r="JN110" s="110"/>
      <c r="JO110" s="110"/>
      <c r="JP110" s="110"/>
      <c r="JQ110" s="110"/>
      <c r="JR110" s="110"/>
      <c r="JS110" s="110"/>
      <c r="JT110" s="110"/>
      <c r="JU110" s="110"/>
      <c r="JV110" s="110">
        <v>195.31899999999999</v>
      </c>
      <c r="JW110" s="110">
        <v>195.31899999999999</v>
      </c>
      <c r="JX110" s="110"/>
      <c r="JY110" s="110"/>
      <c r="JZ110" s="110"/>
      <c r="KA110" s="110"/>
      <c r="KB110" s="110"/>
      <c r="KC110" s="110"/>
      <c r="KD110" s="110"/>
      <c r="KE110" s="110"/>
      <c r="KF110" s="110"/>
      <c r="KG110" s="110"/>
      <c r="KH110" s="110"/>
      <c r="KI110" s="110"/>
      <c r="KJ110" s="110"/>
      <c r="KK110" s="110"/>
      <c r="KL110" s="110"/>
      <c r="KM110" s="110"/>
      <c r="KN110" s="110"/>
      <c r="KO110" s="110"/>
      <c r="KP110" s="110"/>
      <c r="KQ110" s="110"/>
      <c r="KR110" s="110"/>
      <c r="KS110" s="110"/>
      <c r="KT110" s="110"/>
      <c r="KU110" s="110"/>
      <c r="KV110" s="110"/>
      <c r="KW110" s="110"/>
      <c r="KX110" s="110"/>
      <c r="KY110" s="110"/>
      <c r="KZ110" s="110"/>
      <c r="LA110" s="110"/>
      <c r="LB110" s="110"/>
      <c r="LC110" s="110"/>
      <c r="LD110" s="110"/>
      <c r="LE110" s="110"/>
      <c r="LF110" s="110"/>
      <c r="LG110" s="110"/>
      <c r="LH110" s="110"/>
      <c r="LI110" s="110"/>
      <c r="LJ110" s="110"/>
      <c r="LK110" s="110"/>
      <c r="LL110" s="110"/>
      <c r="LM110" s="110"/>
      <c r="LN110" s="110"/>
      <c r="LO110" s="110"/>
      <c r="LP110" s="110">
        <f t="shared" si="836"/>
        <v>0</v>
      </c>
      <c r="LQ110" s="110">
        <f t="shared" si="836"/>
        <v>0</v>
      </c>
      <c r="LR110" s="110"/>
      <c r="LS110" s="110"/>
      <c r="LT110" s="110"/>
      <c r="LU110" s="110"/>
      <c r="LV110" s="110"/>
      <c r="LW110" s="110"/>
      <c r="LX110" s="110"/>
      <c r="LY110" s="110"/>
      <c r="LZ110" s="110"/>
      <c r="MA110" s="110"/>
      <c r="MB110" s="110"/>
      <c r="MC110" s="110"/>
      <c r="MD110" s="110"/>
      <c r="ME110" s="4"/>
      <c r="MF110" s="4"/>
      <c r="MG110" s="5"/>
      <c r="MH110" s="37"/>
      <c r="MI110" s="37"/>
      <c r="MJ110" s="11"/>
      <c r="MK110" s="4"/>
      <c r="ML110" s="4"/>
      <c r="MM110" s="5"/>
      <c r="MN110" s="112"/>
      <c r="MO110" s="113"/>
      <c r="MP110" s="114"/>
      <c r="MQ110" s="113"/>
      <c r="MR110" s="115"/>
      <c r="MS110" s="40"/>
      <c r="MT110" s="40"/>
      <c r="MU110" s="40"/>
      <c r="MV110" s="10"/>
    </row>
    <row r="111" spans="1:360">
      <c r="A111" s="36" t="s">
        <v>59</v>
      </c>
      <c r="B111" s="110">
        <f t="shared" si="809"/>
        <v>769.43836999999996</v>
      </c>
      <c r="C111" s="110">
        <f t="shared" si="810"/>
        <v>769.43836999999996</v>
      </c>
      <c r="D111" s="110">
        <f t="shared" si="660"/>
        <v>100</v>
      </c>
      <c r="E111" s="110">
        <f t="shared" si="634"/>
        <v>2.8421709430404007E-14</v>
      </c>
      <c r="F111" s="110"/>
      <c r="G111" s="110"/>
      <c r="H111" s="110"/>
      <c r="I111" s="110"/>
      <c r="J111" s="110">
        <f t="shared" si="811"/>
        <v>0</v>
      </c>
      <c r="K111" s="110">
        <f t="shared" si="811"/>
        <v>0</v>
      </c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>
        <f t="shared" si="812"/>
        <v>0</v>
      </c>
      <c r="AA111" s="110">
        <f t="shared" si="812"/>
        <v>0</v>
      </c>
      <c r="AB111" s="110"/>
      <c r="AC111" s="110"/>
      <c r="AD111" s="110"/>
      <c r="AE111" s="110"/>
      <c r="AF111" s="110"/>
      <c r="AG111" s="110"/>
      <c r="AH111" s="110"/>
      <c r="AI111" s="110"/>
      <c r="AJ111" s="110">
        <f t="shared" si="813"/>
        <v>0</v>
      </c>
      <c r="AK111" s="110">
        <f t="shared" si="813"/>
        <v>0</v>
      </c>
      <c r="AL111" s="110"/>
      <c r="AM111" s="110"/>
      <c r="AN111" s="110"/>
      <c r="AO111" s="110"/>
      <c r="AP111" s="110"/>
      <c r="AQ111" s="110"/>
      <c r="AR111" s="110"/>
      <c r="AS111" s="110"/>
      <c r="AT111" s="110">
        <f t="shared" si="814"/>
        <v>0</v>
      </c>
      <c r="AU111" s="110">
        <f t="shared" si="814"/>
        <v>0</v>
      </c>
      <c r="AV111" s="110"/>
      <c r="AW111" s="110"/>
      <c r="AX111" s="110"/>
      <c r="AY111" s="110"/>
      <c r="AZ111" s="110"/>
      <c r="BA111" s="110"/>
      <c r="BB111" s="110"/>
      <c r="BC111" s="110"/>
      <c r="BD111" s="110">
        <f t="shared" si="815"/>
        <v>0</v>
      </c>
      <c r="BE111" s="110">
        <f t="shared" si="815"/>
        <v>0</v>
      </c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0"/>
      <c r="BQ111" s="110"/>
      <c r="BR111" s="110"/>
      <c r="BS111" s="110"/>
      <c r="BT111" s="110"/>
      <c r="BU111" s="110"/>
      <c r="BV111" s="110"/>
      <c r="BW111" s="110">
        <f t="shared" si="817"/>
        <v>0</v>
      </c>
      <c r="BX111" s="110">
        <f t="shared" si="817"/>
        <v>0</v>
      </c>
      <c r="BY111" s="110" t="e">
        <f>BX111/BW111*100</f>
        <v>#DIV/0!</v>
      </c>
      <c r="BZ111" s="110"/>
      <c r="CA111" s="110"/>
      <c r="CB111" s="110"/>
      <c r="CC111" s="110"/>
      <c r="CD111" s="110"/>
      <c r="CE111" s="110"/>
      <c r="CF111" s="110">
        <f t="shared" si="818"/>
        <v>0</v>
      </c>
      <c r="CG111" s="110">
        <f t="shared" si="818"/>
        <v>0</v>
      </c>
      <c r="CH111" s="110"/>
      <c r="CI111" s="110"/>
      <c r="CJ111" s="110"/>
      <c r="CK111" s="110"/>
      <c r="CL111" s="110"/>
      <c r="CM111" s="110"/>
      <c r="CN111" s="110"/>
      <c r="CO111" s="110"/>
      <c r="CP111" s="110">
        <f t="shared" si="819"/>
        <v>0</v>
      </c>
      <c r="CQ111" s="110">
        <f t="shared" si="819"/>
        <v>0</v>
      </c>
      <c r="CR111" s="110"/>
      <c r="CS111" s="110"/>
      <c r="CT111" s="110"/>
      <c r="CU111" s="110"/>
      <c r="CV111" s="110"/>
      <c r="CW111" s="110"/>
      <c r="CX111" s="110"/>
      <c r="CY111" s="110"/>
      <c r="CZ111" s="110">
        <f t="shared" si="820"/>
        <v>0</v>
      </c>
      <c r="DA111" s="110">
        <f t="shared" si="820"/>
        <v>0</v>
      </c>
      <c r="DB111" s="110"/>
      <c r="DC111" s="110"/>
      <c r="DD111" s="110"/>
      <c r="DE111" s="110"/>
      <c r="DF111" s="110"/>
      <c r="DG111" s="110"/>
      <c r="DH111" s="110"/>
      <c r="DI111" s="110"/>
      <c r="DJ111" s="110">
        <f t="shared" si="821"/>
        <v>0</v>
      </c>
      <c r="DK111" s="110">
        <f t="shared" si="821"/>
        <v>0</v>
      </c>
      <c r="DL111" s="110"/>
      <c r="DM111" s="110"/>
      <c r="DN111" s="110"/>
      <c r="DO111" s="110"/>
      <c r="DP111" s="110"/>
      <c r="DQ111" s="110"/>
      <c r="DR111" s="110"/>
      <c r="DS111" s="110"/>
      <c r="DT111" s="110">
        <f t="shared" si="822"/>
        <v>0</v>
      </c>
      <c r="DU111" s="110">
        <f t="shared" si="822"/>
        <v>0</v>
      </c>
      <c r="DV111" s="110"/>
      <c r="DW111" s="110"/>
      <c r="DX111" s="110"/>
      <c r="DY111" s="110"/>
      <c r="DZ111" s="110"/>
      <c r="EA111" s="110"/>
      <c r="EB111" s="110"/>
      <c r="EC111" s="110"/>
      <c r="ED111" s="110">
        <f t="shared" si="823"/>
        <v>0</v>
      </c>
      <c r="EE111" s="110">
        <f t="shared" si="823"/>
        <v>0</v>
      </c>
      <c r="EF111" s="110"/>
      <c r="EG111" s="110"/>
      <c r="EH111" s="110"/>
      <c r="EI111" s="110"/>
      <c r="EJ111" s="110"/>
      <c r="EK111" s="110"/>
      <c r="EL111" s="110"/>
      <c r="EM111" s="110"/>
      <c r="EN111" s="110"/>
      <c r="EO111" s="110"/>
      <c r="EP111" s="110"/>
      <c r="EQ111" s="110">
        <f t="shared" si="824"/>
        <v>0</v>
      </c>
      <c r="ER111" s="110">
        <f t="shared" si="824"/>
        <v>0</v>
      </c>
      <c r="ES111" s="110"/>
      <c r="ET111" s="110"/>
      <c r="EU111" s="110"/>
      <c r="EV111" s="110" t="e">
        <f>EU111/ET111*100</f>
        <v>#DIV/0!</v>
      </c>
      <c r="EW111" s="110"/>
      <c r="EX111" s="110"/>
      <c r="EY111" s="110"/>
      <c r="EZ111" s="110"/>
      <c r="FA111" s="110">
        <f t="shared" si="825"/>
        <v>0</v>
      </c>
      <c r="FB111" s="110">
        <f t="shared" si="825"/>
        <v>0</v>
      </c>
      <c r="FC111" s="110"/>
      <c r="FD111" s="110"/>
      <c r="FE111" s="110"/>
      <c r="FF111" s="110"/>
      <c r="FG111" s="110"/>
      <c r="FH111" s="110"/>
      <c r="FI111" s="110"/>
      <c r="FJ111" s="156"/>
      <c r="FK111" s="110"/>
      <c r="FL111" s="110"/>
      <c r="FM111" s="110"/>
      <c r="FN111" s="110"/>
      <c r="FO111" s="110"/>
      <c r="FP111" s="110"/>
      <c r="FQ111" s="110"/>
      <c r="FR111" s="110"/>
      <c r="FS111" s="110"/>
      <c r="FT111" s="110"/>
      <c r="FU111" s="110">
        <f t="shared" si="826"/>
        <v>0</v>
      </c>
      <c r="FV111" s="110">
        <f t="shared" si="826"/>
        <v>0</v>
      </c>
      <c r="FW111" s="110"/>
      <c r="FX111" s="110"/>
      <c r="FY111" s="110"/>
      <c r="FZ111" s="110"/>
      <c r="GA111" s="110"/>
      <c r="GB111" s="110"/>
      <c r="GC111" s="110"/>
      <c r="GD111" s="110"/>
      <c r="GE111" s="110">
        <f t="shared" si="827"/>
        <v>0</v>
      </c>
      <c r="GF111" s="110">
        <f t="shared" si="827"/>
        <v>0</v>
      </c>
      <c r="GG111" s="110"/>
      <c r="GH111" s="110"/>
      <c r="GI111" s="110"/>
      <c r="GJ111" s="110"/>
      <c r="GK111" s="110"/>
      <c r="GL111" s="110"/>
      <c r="GM111" s="110"/>
      <c r="GN111" s="110"/>
      <c r="GO111" s="110">
        <f t="shared" si="828"/>
        <v>0</v>
      </c>
      <c r="GP111" s="110">
        <f t="shared" si="828"/>
        <v>0</v>
      </c>
      <c r="GQ111" s="110"/>
      <c r="GR111" s="110"/>
      <c r="GS111" s="110"/>
      <c r="GT111" s="110"/>
      <c r="GU111" s="110"/>
      <c r="GV111" s="110"/>
      <c r="GW111" s="110"/>
      <c r="GX111" s="110"/>
      <c r="GY111" s="110">
        <f t="shared" si="829"/>
        <v>0</v>
      </c>
      <c r="GZ111" s="110">
        <f t="shared" si="829"/>
        <v>0</v>
      </c>
      <c r="HA111" s="110"/>
      <c r="HB111" s="110"/>
      <c r="HC111" s="110"/>
      <c r="HD111" s="110"/>
      <c r="HE111" s="110"/>
      <c r="HF111" s="110"/>
      <c r="HG111" s="110"/>
      <c r="HH111" s="110"/>
      <c r="HI111" s="110">
        <f t="shared" si="830"/>
        <v>0</v>
      </c>
      <c r="HJ111" s="110">
        <f t="shared" si="830"/>
        <v>0</v>
      </c>
      <c r="HK111" s="110"/>
      <c r="HL111" s="110"/>
      <c r="HM111" s="110"/>
      <c r="HN111" s="110"/>
      <c r="HO111" s="110"/>
      <c r="HP111" s="110"/>
      <c r="HQ111" s="110"/>
      <c r="HR111" s="110"/>
      <c r="HS111" s="110">
        <f t="shared" si="831"/>
        <v>0</v>
      </c>
      <c r="HT111" s="110">
        <f t="shared" si="831"/>
        <v>0</v>
      </c>
      <c r="HU111" s="110"/>
      <c r="HV111" s="110"/>
      <c r="HW111" s="110"/>
      <c r="HX111" s="110"/>
      <c r="HY111" s="110"/>
      <c r="HZ111" s="110"/>
      <c r="IA111" s="110"/>
      <c r="IB111" s="110"/>
      <c r="IC111" s="110">
        <f t="shared" si="832"/>
        <v>0</v>
      </c>
      <c r="ID111" s="110">
        <f t="shared" si="832"/>
        <v>0</v>
      </c>
      <c r="IE111" s="110"/>
      <c r="IF111" s="110"/>
      <c r="IG111" s="110"/>
      <c r="IH111" s="110"/>
      <c r="II111" s="110"/>
      <c r="IJ111" s="110"/>
      <c r="IK111" s="110"/>
      <c r="IL111" s="110"/>
      <c r="IM111" s="110">
        <f t="shared" si="833"/>
        <v>0</v>
      </c>
      <c r="IN111" s="110">
        <f t="shared" si="833"/>
        <v>0</v>
      </c>
      <c r="IO111" s="110"/>
      <c r="IP111" s="110"/>
      <c r="IQ111" s="110"/>
      <c r="IR111" s="110"/>
      <c r="IS111" s="110"/>
      <c r="IT111" s="110"/>
      <c r="IU111" s="110"/>
      <c r="IV111" s="110"/>
      <c r="IW111" s="110">
        <f t="shared" si="834"/>
        <v>0</v>
      </c>
      <c r="IX111" s="110">
        <f t="shared" si="834"/>
        <v>0</v>
      </c>
      <c r="IY111" s="110"/>
      <c r="IZ111" s="110"/>
      <c r="JA111" s="110"/>
      <c r="JB111" s="110"/>
      <c r="JC111" s="110"/>
      <c r="JD111" s="110"/>
      <c r="JE111" s="110"/>
      <c r="JF111" s="110"/>
      <c r="JG111" s="110">
        <f t="shared" si="835"/>
        <v>0</v>
      </c>
      <c r="JH111" s="110">
        <f t="shared" si="835"/>
        <v>0</v>
      </c>
      <c r="JI111" s="110"/>
      <c r="JJ111" s="110"/>
      <c r="JK111" s="110"/>
      <c r="JL111" s="110"/>
      <c r="JM111" s="110"/>
      <c r="JN111" s="110"/>
      <c r="JO111" s="110"/>
      <c r="JP111" s="110"/>
      <c r="JQ111" s="110"/>
      <c r="JR111" s="110"/>
      <c r="JS111" s="110">
        <v>581.40836999999999</v>
      </c>
      <c r="JT111" s="110">
        <v>581.40836999999999</v>
      </c>
      <c r="JU111" s="110">
        <f t="shared" si="790"/>
        <v>100</v>
      </c>
      <c r="JV111" s="110">
        <v>188.03</v>
      </c>
      <c r="JW111" s="110">
        <v>188.03</v>
      </c>
      <c r="JX111" s="110">
        <f t="shared" si="791"/>
        <v>100</v>
      </c>
      <c r="JY111" s="110"/>
      <c r="JZ111" s="110"/>
      <c r="KA111" s="110" t="e">
        <f t="shared" ref="KA111" si="844">JZ111/JY111*100</f>
        <v>#DIV/0!</v>
      </c>
      <c r="KB111" s="110"/>
      <c r="KC111" s="110"/>
      <c r="KD111" s="110" t="e">
        <f t="shared" ref="KD111" si="845">KC111/KB111*100</f>
        <v>#DIV/0!</v>
      </c>
      <c r="KE111" s="110"/>
      <c r="KF111" s="110"/>
      <c r="KG111" s="110" t="e">
        <f t="shared" ref="KG111" si="846">KF111/KE111*100</f>
        <v>#DIV/0!</v>
      </c>
      <c r="KH111" s="110"/>
      <c r="KI111" s="110"/>
      <c r="KJ111" s="110" t="e">
        <f t="shared" ref="KJ111" si="847">KI111/KH111*100</f>
        <v>#DIV/0!</v>
      </c>
      <c r="KK111" s="110"/>
      <c r="KL111" s="110"/>
      <c r="KM111" s="110" t="e">
        <f t="shared" ref="KM111" si="848">KL111/KK111*100</f>
        <v>#DIV/0!</v>
      </c>
      <c r="KN111" s="110"/>
      <c r="KO111" s="110"/>
      <c r="KP111" s="110"/>
      <c r="KQ111" s="110"/>
      <c r="KR111" s="110"/>
      <c r="KS111" s="110"/>
      <c r="KT111" s="110"/>
      <c r="KU111" s="110"/>
      <c r="KV111" s="110"/>
      <c r="KW111" s="110"/>
      <c r="KX111" s="110"/>
      <c r="KY111" s="110"/>
      <c r="KZ111" s="110"/>
      <c r="LA111" s="110"/>
      <c r="LB111" s="110"/>
      <c r="LC111" s="110"/>
      <c r="LD111" s="110"/>
      <c r="LE111" s="110"/>
      <c r="LF111" s="110"/>
      <c r="LG111" s="110"/>
      <c r="LH111" s="110"/>
      <c r="LI111" s="110"/>
      <c r="LJ111" s="110"/>
      <c r="LK111" s="110"/>
      <c r="LL111" s="110"/>
      <c r="LM111" s="110"/>
      <c r="LN111" s="110"/>
      <c r="LO111" s="110"/>
      <c r="LP111" s="110">
        <f t="shared" si="836"/>
        <v>0</v>
      </c>
      <c r="LQ111" s="110">
        <f t="shared" si="836"/>
        <v>0</v>
      </c>
      <c r="LR111" s="110"/>
      <c r="LS111" s="110"/>
      <c r="LT111" s="110"/>
      <c r="LU111" s="110"/>
      <c r="LV111" s="110"/>
      <c r="LW111" s="110"/>
      <c r="LX111" s="110"/>
      <c r="LY111" s="110"/>
      <c r="LZ111" s="110"/>
      <c r="MA111" s="110"/>
      <c r="MB111" s="110"/>
      <c r="MC111" s="110"/>
      <c r="MD111" s="110"/>
      <c r="ME111" s="4"/>
      <c r="MF111" s="4"/>
      <c r="MG111" s="5"/>
      <c r="MH111" s="37"/>
      <c r="MI111" s="37"/>
      <c r="MJ111" s="11"/>
      <c r="MK111" s="4"/>
      <c r="ML111" s="4"/>
      <c r="MM111" s="5"/>
      <c r="MN111" s="112"/>
      <c r="MO111" s="113"/>
      <c r="MP111" s="114"/>
      <c r="MQ111" s="113"/>
      <c r="MR111" s="115"/>
      <c r="MS111" s="40"/>
      <c r="MT111" s="40"/>
      <c r="MU111" s="40"/>
      <c r="MV111" s="10"/>
    </row>
    <row r="112" spans="1:360" ht="18.75" customHeight="1">
      <c r="A112" s="36" t="s">
        <v>110</v>
      </c>
      <c r="B112" s="110">
        <f t="shared" si="809"/>
        <v>339.23691999999994</v>
      </c>
      <c r="C112" s="110">
        <f t="shared" si="810"/>
        <v>339.23691999999994</v>
      </c>
      <c r="D112" s="110">
        <f t="shared" si="660"/>
        <v>100</v>
      </c>
      <c r="E112" s="110">
        <f t="shared" si="634"/>
        <v>5.6843418860808015E-14</v>
      </c>
      <c r="F112" s="110"/>
      <c r="G112" s="110"/>
      <c r="H112" s="110"/>
      <c r="I112" s="110"/>
      <c r="J112" s="110">
        <f t="shared" si="811"/>
        <v>0</v>
      </c>
      <c r="K112" s="110">
        <f t="shared" si="811"/>
        <v>0</v>
      </c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>
        <f t="shared" si="812"/>
        <v>0</v>
      </c>
      <c r="AA112" s="110">
        <f t="shared" si="812"/>
        <v>0</v>
      </c>
      <c r="AB112" s="110"/>
      <c r="AC112" s="110"/>
      <c r="AD112" s="110"/>
      <c r="AE112" s="110"/>
      <c r="AF112" s="110"/>
      <c r="AG112" s="110"/>
      <c r="AH112" s="110"/>
      <c r="AI112" s="110"/>
      <c r="AJ112" s="110">
        <f t="shared" si="813"/>
        <v>0</v>
      </c>
      <c r="AK112" s="110">
        <f t="shared" si="813"/>
        <v>0</v>
      </c>
      <c r="AL112" s="110"/>
      <c r="AM112" s="110"/>
      <c r="AN112" s="110"/>
      <c r="AO112" s="110"/>
      <c r="AP112" s="110"/>
      <c r="AQ112" s="110"/>
      <c r="AR112" s="110"/>
      <c r="AS112" s="110"/>
      <c r="AT112" s="110">
        <f t="shared" si="814"/>
        <v>0</v>
      </c>
      <c r="AU112" s="110">
        <f t="shared" si="814"/>
        <v>0</v>
      </c>
      <c r="AV112" s="110"/>
      <c r="AW112" s="110"/>
      <c r="AX112" s="110"/>
      <c r="AY112" s="110"/>
      <c r="AZ112" s="110"/>
      <c r="BA112" s="110"/>
      <c r="BB112" s="110"/>
      <c r="BC112" s="110"/>
      <c r="BD112" s="110">
        <f t="shared" si="815"/>
        <v>0</v>
      </c>
      <c r="BE112" s="110">
        <f t="shared" si="815"/>
        <v>0</v>
      </c>
      <c r="BF112" s="110"/>
      <c r="BG112" s="110"/>
      <c r="BH112" s="110"/>
      <c r="BI112" s="110"/>
      <c r="BJ112" s="110"/>
      <c r="BK112" s="110"/>
      <c r="BL112" s="110"/>
      <c r="BM112" s="110"/>
      <c r="BN112" s="110"/>
      <c r="BO112" s="110"/>
      <c r="BP112" s="110"/>
      <c r="BQ112" s="110"/>
      <c r="BR112" s="110"/>
      <c r="BS112" s="110"/>
      <c r="BT112" s="110"/>
      <c r="BU112" s="110"/>
      <c r="BV112" s="110"/>
      <c r="BW112" s="110">
        <f t="shared" si="817"/>
        <v>30.86</v>
      </c>
      <c r="BX112" s="110">
        <f t="shared" si="817"/>
        <v>30.86</v>
      </c>
      <c r="BY112" s="110"/>
      <c r="BZ112" s="110">
        <v>30.86</v>
      </c>
      <c r="CA112" s="110">
        <v>30.86</v>
      </c>
      <c r="CB112" s="110">
        <f t="shared" ref="CB112" si="849">CA112/BZ112*100</f>
        <v>100</v>
      </c>
      <c r="CC112" s="110"/>
      <c r="CD112" s="110"/>
      <c r="CE112" s="110"/>
      <c r="CF112" s="110">
        <f t="shared" si="818"/>
        <v>0</v>
      </c>
      <c r="CG112" s="110">
        <f t="shared" si="818"/>
        <v>0</v>
      </c>
      <c r="CH112" s="110"/>
      <c r="CI112" s="110"/>
      <c r="CJ112" s="110"/>
      <c r="CK112" s="110"/>
      <c r="CL112" s="110"/>
      <c r="CM112" s="110"/>
      <c r="CN112" s="110"/>
      <c r="CO112" s="110"/>
      <c r="CP112" s="110">
        <f t="shared" si="819"/>
        <v>0</v>
      </c>
      <c r="CQ112" s="110">
        <f t="shared" si="819"/>
        <v>0</v>
      </c>
      <c r="CR112" s="110"/>
      <c r="CS112" s="110"/>
      <c r="CT112" s="110"/>
      <c r="CU112" s="110"/>
      <c r="CV112" s="110"/>
      <c r="CW112" s="110"/>
      <c r="CX112" s="110"/>
      <c r="CY112" s="110"/>
      <c r="CZ112" s="110">
        <f t="shared" si="820"/>
        <v>0</v>
      </c>
      <c r="DA112" s="110">
        <f t="shared" si="820"/>
        <v>0</v>
      </c>
      <c r="DB112" s="110"/>
      <c r="DC112" s="110"/>
      <c r="DD112" s="110"/>
      <c r="DE112" s="110"/>
      <c r="DF112" s="110"/>
      <c r="DG112" s="110"/>
      <c r="DH112" s="110"/>
      <c r="DI112" s="110"/>
      <c r="DJ112" s="110">
        <f t="shared" si="821"/>
        <v>0</v>
      </c>
      <c r="DK112" s="110">
        <f t="shared" si="821"/>
        <v>0</v>
      </c>
      <c r="DL112" s="110"/>
      <c r="DM112" s="110"/>
      <c r="DN112" s="110"/>
      <c r="DO112" s="110"/>
      <c r="DP112" s="110"/>
      <c r="DQ112" s="110"/>
      <c r="DR112" s="110"/>
      <c r="DS112" s="110"/>
      <c r="DT112" s="110">
        <f t="shared" si="822"/>
        <v>0</v>
      </c>
      <c r="DU112" s="110">
        <f t="shared" si="822"/>
        <v>0</v>
      </c>
      <c r="DV112" s="110"/>
      <c r="DW112" s="110"/>
      <c r="DX112" s="110"/>
      <c r="DY112" s="110"/>
      <c r="DZ112" s="110"/>
      <c r="EA112" s="110"/>
      <c r="EB112" s="110"/>
      <c r="EC112" s="110"/>
      <c r="ED112" s="110">
        <f t="shared" si="823"/>
        <v>0</v>
      </c>
      <c r="EE112" s="110">
        <f t="shared" si="823"/>
        <v>0</v>
      </c>
      <c r="EF112" s="110"/>
      <c r="EG112" s="110"/>
      <c r="EH112" s="110"/>
      <c r="EI112" s="110"/>
      <c r="EJ112" s="110"/>
      <c r="EK112" s="110"/>
      <c r="EL112" s="110"/>
      <c r="EM112" s="110"/>
      <c r="EN112" s="110"/>
      <c r="EO112" s="110"/>
      <c r="EP112" s="110"/>
      <c r="EQ112" s="110">
        <f t="shared" si="824"/>
        <v>0</v>
      </c>
      <c r="ER112" s="110">
        <f t="shared" si="824"/>
        <v>0</v>
      </c>
      <c r="ES112" s="110"/>
      <c r="ET112" s="110"/>
      <c r="EU112" s="110"/>
      <c r="EV112" s="110"/>
      <c r="EW112" s="110"/>
      <c r="EX112" s="110"/>
      <c r="EY112" s="110"/>
      <c r="EZ112" s="110"/>
      <c r="FA112" s="110">
        <f t="shared" si="825"/>
        <v>0</v>
      </c>
      <c r="FB112" s="110">
        <f t="shared" si="825"/>
        <v>0</v>
      </c>
      <c r="FC112" s="110"/>
      <c r="FD112" s="110"/>
      <c r="FE112" s="110"/>
      <c r="FF112" s="110"/>
      <c r="FG112" s="110"/>
      <c r="FH112" s="110"/>
      <c r="FI112" s="110"/>
      <c r="FJ112" s="156"/>
      <c r="FK112" s="110"/>
      <c r="FL112" s="110"/>
      <c r="FM112" s="110"/>
      <c r="FN112" s="110"/>
      <c r="FO112" s="110"/>
      <c r="FP112" s="110"/>
      <c r="FQ112" s="110"/>
      <c r="FR112" s="110"/>
      <c r="FS112" s="110"/>
      <c r="FT112" s="110"/>
      <c r="FU112" s="110">
        <f t="shared" si="826"/>
        <v>0</v>
      </c>
      <c r="FV112" s="110">
        <f t="shared" si="826"/>
        <v>0</v>
      </c>
      <c r="FW112" s="110"/>
      <c r="FX112" s="110"/>
      <c r="FY112" s="110"/>
      <c r="FZ112" s="110"/>
      <c r="GA112" s="110"/>
      <c r="GB112" s="110"/>
      <c r="GC112" s="110"/>
      <c r="GD112" s="110"/>
      <c r="GE112" s="110">
        <f t="shared" si="827"/>
        <v>0</v>
      </c>
      <c r="GF112" s="110">
        <f t="shared" si="827"/>
        <v>0</v>
      </c>
      <c r="GG112" s="110"/>
      <c r="GH112" s="110"/>
      <c r="GI112" s="110"/>
      <c r="GJ112" s="110"/>
      <c r="GK112" s="110"/>
      <c r="GL112" s="110"/>
      <c r="GM112" s="110"/>
      <c r="GN112" s="110"/>
      <c r="GO112" s="110">
        <f t="shared" si="828"/>
        <v>0</v>
      </c>
      <c r="GP112" s="110">
        <f t="shared" si="828"/>
        <v>0</v>
      </c>
      <c r="GQ112" s="110"/>
      <c r="GR112" s="110"/>
      <c r="GS112" s="110"/>
      <c r="GT112" s="110"/>
      <c r="GU112" s="110"/>
      <c r="GV112" s="110"/>
      <c r="GW112" s="110"/>
      <c r="GX112" s="110"/>
      <c r="GY112" s="110">
        <f t="shared" si="829"/>
        <v>0</v>
      </c>
      <c r="GZ112" s="110">
        <f t="shared" si="829"/>
        <v>0</v>
      </c>
      <c r="HA112" s="110"/>
      <c r="HB112" s="110"/>
      <c r="HC112" s="110"/>
      <c r="HD112" s="110"/>
      <c r="HE112" s="110"/>
      <c r="HF112" s="110"/>
      <c r="HG112" s="110"/>
      <c r="HH112" s="110"/>
      <c r="HI112" s="110">
        <f t="shared" si="830"/>
        <v>0</v>
      </c>
      <c r="HJ112" s="110">
        <f t="shared" si="830"/>
        <v>0</v>
      </c>
      <c r="HK112" s="110"/>
      <c r="HL112" s="110"/>
      <c r="HM112" s="110"/>
      <c r="HN112" s="110"/>
      <c r="HO112" s="110"/>
      <c r="HP112" s="110"/>
      <c r="HQ112" s="110"/>
      <c r="HR112" s="110"/>
      <c r="HS112" s="110">
        <f t="shared" si="831"/>
        <v>0</v>
      </c>
      <c r="HT112" s="110">
        <f t="shared" si="831"/>
        <v>0</v>
      </c>
      <c r="HU112" s="110"/>
      <c r="HV112" s="110"/>
      <c r="HW112" s="110"/>
      <c r="HX112" s="110"/>
      <c r="HY112" s="110"/>
      <c r="HZ112" s="110"/>
      <c r="IA112" s="110"/>
      <c r="IB112" s="110"/>
      <c r="IC112" s="110">
        <f t="shared" si="832"/>
        <v>0</v>
      </c>
      <c r="ID112" s="110">
        <f t="shared" si="832"/>
        <v>0</v>
      </c>
      <c r="IE112" s="110"/>
      <c r="IF112" s="110"/>
      <c r="IG112" s="110"/>
      <c r="IH112" s="110"/>
      <c r="II112" s="110"/>
      <c r="IJ112" s="110"/>
      <c r="IK112" s="110"/>
      <c r="IL112" s="110"/>
      <c r="IM112" s="110">
        <f t="shared" si="833"/>
        <v>0</v>
      </c>
      <c r="IN112" s="110">
        <f t="shared" si="833"/>
        <v>0</v>
      </c>
      <c r="IO112" s="110"/>
      <c r="IP112" s="110"/>
      <c r="IQ112" s="110"/>
      <c r="IR112" s="110"/>
      <c r="IS112" s="110"/>
      <c r="IT112" s="110"/>
      <c r="IU112" s="110"/>
      <c r="IV112" s="110"/>
      <c r="IW112" s="110">
        <f t="shared" si="834"/>
        <v>0</v>
      </c>
      <c r="IX112" s="110">
        <f t="shared" si="834"/>
        <v>0</v>
      </c>
      <c r="IY112" s="110"/>
      <c r="IZ112" s="110"/>
      <c r="JA112" s="110"/>
      <c r="JB112" s="110"/>
      <c r="JC112" s="110"/>
      <c r="JD112" s="110"/>
      <c r="JE112" s="110"/>
      <c r="JF112" s="110"/>
      <c r="JG112" s="110">
        <f t="shared" si="835"/>
        <v>0</v>
      </c>
      <c r="JH112" s="110">
        <f t="shared" si="835"/>
        <v>0</v>
      </c>
      <c r="JI112" s="110"/>
      <c r="JJ112" s="110"/>
      <c r="JK112" s="110"/>
      <c r="JL112" s="110"/>
      <c r="JM112" s="110"/>
      <c r="JN112" s="110"/>
      <c r="JO112" s="110"/>
      <c r="JP112" s="110"/>
      <c r="JQ112" s="110"/>
      <c r="JR112" s="110"/>
      <c r="JS112" s="110">
        <v>129.72684000000001</v>
      </c>
      <c r="JT112" s="110">
        <v>129.72684000000001</v>
      </c>
      <c r="JU112" s="110">
        <f t="shared" si="790"/>
        <v>100</v>
      </c>
      <c r="JV112" s="110">
        <v>178.65007999999997</v>
      </c>
      <c r="JW112" s="110">
        <v>178.65007999999997</v>
      </c>
      <c r="JX112" s="110"/>
      <c r="JY112" s="110"/>
      <c r="JZ112" s="110"/>
      <c r="KA112" s="110"/>
      <c r="KB112" s="110"/>
      <c r="KC112" s="110"/>
      <c r="KD112" s="110"/>
      <c r="KE112" s="110"/>
      <c r="KF112" s="110"/>
      <c r="KG112" s="110"/>
      <c r="KH112" s="110"/>
      <c r="KI112" s="110"/>
      <c r="KJ112" s="110"/>
      <c r="KK112" s="110"/>
      <c r="KL112" s="110"/>
      <c r="KM112" s="110"/>
      <c r="KN112" s="110"/>
      <c r="KO112" s="110"/>
      <c r="KP112" s="110"/>
      <c r="KQ112" s="110"/>
      <c r="KR112" s="110"/>
      <c r="KS112" s="110"/>
      <c r="KT112" s="110"/>
      <c r="KU112" s="110"/>
      <c r="KV112" s="110"/>
      <c r="KW112" s="110"/>
      <c r="KX112" s="110"/>
      <c r="KY112" s="110"/>
      <c r="KZ112" s="110"/>
      <c r="LA112" s="110"/>
      <c r="LB112" s="110"/>
      <c r="LC112" s="110"/>
      <c r="LD112" s="110"/>
      <c r="LE112" s="110"/>
      <c r="LF112" s="110"/>
      <c r="LG112" s="110"/>
      <c r="LH112" s="110"/>
      <c r="LI112" s="110"/>
      <c r="LJ112" s="110"/>
      <c r="LK112" s="110"/>
      <c r="LL112" s="110"/>
      <c r="LM112" s="110"/>
      <c r="LN112" s="110"/>
      <c r="LO112" s="110"/>
      <c r="LP112" s="110">
        <f t="shared" si="836"/>
        <v>0</v>
      </c>
      <c r="LQ112" s="110">
        <f t="shared" si="836"/>
        <v>0</v>
      </c>
      <c r="LR112" s="110"/>
      <c r="LS112" s="110"/>
      <c r="LT112" s="110"/>
      <c r="LU112" s="110"/>
      <c r="LV112" s="110"/>
      <c r="LW112" s="110"/>
      <c r="LX112" s="110"/>
      <c r="LY112" s="110"/>
      <c r="LZ112" s="110"/>
      <c r="MA112" s="110"/>
      <c r="MB112" s="110"/>
      <c r="MC112" s="110"/>
      <c r="MD112" s="110"/>
      <c r="ME112" s="4"/>
      <c r="MF112" s="4"/>
      <c r="MG112" s="5"/>
      <c r="MH112" s="37"/>
      <c r="MI112" s="37"/>
      <c r="MJ112" s="11"/>
      <c r="MK112" s="4"/>
      <c r="ML112" s="4"/>
      <c r="MM112" s="5"/>
      <c r="MN112" s="112"/>
      <c r="MO112" s="113"/>
      <c r="MP112" s="114"/>
      <c r="MQ112" s="113"/>
      <c r="MR112" s="115"/>
      <c r="MS112" s="40"/>
      <c r="MT112" s="40"/>
      <c r="MU112" s="40"/>
      <c r="MV112" s="10"/>
    </row>
    <row r="113" spans="1:360" s="65" customFormat="1" ht="18">
      <c r="A113" s="62" t="s">
        <v>132</v>
      </c>
      <c r="B113" s="155">
        <f>B115+B114</f>
        <v>168504.74140999999</v>
      </c>
      <c r="C113" s="155">
        <f>C115+C114</f>
        <v>166306.96711</v>
      </c>
      <c r="D113" s="155">
        <f t="shared" ref="D113:D120" si="850">C113/B113*100</f>
        <v>98.695719609068775</v>
      </c>
      <c r="E113" s="155">
        <f t="shared" si="634"/>
        <v>1.5305090528272558E-11</v>
      </c>
      <c r="F113" s="155">
        <f>F114+F115</f>
        <v>13338.1</v>
      </c>
      <c r="G113" s="155">
        <f>G114+G115</f>
        <v>13338.1</v>
      </c>
      <c r="H113" s="155">
        <f>G113/F113*100</f>
        <v>100</v>
      </c>
      <c r="I113" s="155">
        <f>I114+I115</f>
        <v>814.51202999999998</v>
      </c>
      <c r="J113" s="155">
        <f>J114+J115</f>
        <v>814.51202999999998</v>
      </c>
      <c r="K113" s="155">
        <f>K114+K115</f>
        <v>814.51202999999998</v>
      </c>
      <c r="L113" s="155">
        <f>K113/J113*100</f>
        <v>100</v>
      </c>
      <c r="M113" s="155">
        <f>M114+M115</f>
        <v>806.36690999999996</v>
      </c>
      <c r="N113" s="155">
        <f>N114+N115</f>
        <v>806.36690999999996</v>
      </c>
      <c r="O113" s="155">
        <f>N113/M113*100</f>
        <v>100</v>
      </c>
      <c r="P113" s="155">
        <f>P114+P115</f>
        <v>8.1451200000000004</v>
      </c>
      <c r="Q113" s="155">
        <f>Q114+Q115</f>
        <v>8.1451200000000004</v>
      </c>
      <c r="R113" s="155">
        <f>Q113/P113*100</f>
        <v>100</v>
      </c>
      <c r="S113" s="155">
        <f>S114+S115</f>
        <v>496.8</v>
      </c>
      <c r="T113" s="155">
        <f>T114+T115</f>
        <v>496.8</v>
      </c>
      <c r="U113" s="155">
        <f>T113/S113*100</f>
        <v>100</v>
      </c>
      <c r="V113" s="155">
        <f>V114+V115</f>
        <v>0</v>
      </c>
      <c r="W113" s="155">
        <f>W114+W115</f>
        <v>0</v>
      </c>
      <c r="X113" s="155" t="e">
        <f>W113/V113*100</f>
        <v>#DIV/0!</v>
      </c>
      <c r="Y113" s="155">
        <f>Y114+Y115</f>
        <v>4236.8760000000002</v>
      </c>
      <c r="Z113" s="155">
        <f>Z114+Z115</f>
        <v>4236.8760000000002</v>
      </c>
      <c r="AA113" s="155">
        <f>AA114+AA115</f>
        <v>4236.8760000000002</v>
      </c>
      <c r="AB113" s="155">
        <f>AA113/Z113*100</f>
        <v>100</v>
      </c>
      <c r="AC113" s="155">
        <f>AC114+AC115</f>
        <v>2611.19344</v>
      </c>
      <c r="AD113" s="155">
        <f>AD114+AD115</f>
        <v>2611.19344</v>
      </c>
      <c r="AE113" s="155">
        <f>AD113/AC113*100</f>
        <v>100</v>
      </c>
      <c r="AF113" s="155">
        <f>AF114+AF115</f>
        <v>1625.68256</v>
      </c>
      <c r="AG113" s="155">
        <f>AG114+AG115</f>
        <v>1625.68256</v>
      </c>
      <c r="AH113" s="155">
        <f>AG113/AF113*100</f>
        <v>100</v>
      </c>
      <c r="AI113" s="155">
        <f>AI114+AI115</f>
        <v>0</v>
      </c>
      <c r="AJ113" s="155">
        <f>AJ114+AJ115</f>
        <v>0</v>
      </c>
      <c r="AK113" s="155">
        <f>AK114+AK115</f>
        <v>0</v>
      </c>
      <c r="AL113" s="155"/>
      <c r="AM113" s="155">
        <f>AM114+AM115</f>
        <v>0</v>
      </c>
      <c r="AN113" s="155">
        <f>AN114+AN115</f>
        <v>0</v>
      </c>
      <c r="AO113" s="155"/>
      <c r="AP113" s="155">
        <f>AP114+AP115</f>
        <v>0</v>
      </c>
      <c r="AQ113" s="155">
        <f>AQ114+AQ115</f>
        <v>0</v>
      </c>
      <c r="AR113" s="155"/>
      <c r="AS113" s="155">
        <f>AS114+AS115</f>
        <v>2195.1263399999998</v>
      </c>
      <c r="AT113" s="155">
        <f>AT114+AT115</f>
        <v>2195.1263399999998</v>
      </c>
      <c r="AU113" s="155">
        <f>AU114+AU115</f>
        <v>2195.1263399999998</v>
      </c>
      <c r="AV113" s="155"/>
      <c r="AW113" s="155">
        <f>AW114+AW115</f>
        <v>2151.22381</v>
      </c>
      <c r="AX113" s="155">
        <f>AX114+AX115</f>
        <v>2151.22381</v>
      </c>
      <c r="AY113" s="155">
        <f>AX113/AW113*100</f>
        <v>100</v>
      </c>
      <c r="AZ113" s="155">
        <f>AZ114+AZ115</f>
        <v>43.902529999999999</v>
      </c>
      <c r="BA113" s="155">
        <f>BA114+BA115</f>
        <v>43.902529999999999</v>
      </c>
      <c r="BB113" s="155">
        <f>BA113/AZ113*100</f>
        <v>100</v>
      </c>
      <c r="BC113" s="155">
        <f>BC114+BC115</f>
        <v>0</v>
      </c>
      <c r="BD113" s="155">
        <f>BD114+BD115</f>
        <v>0</v>
      </c>
      <c r="BE113" s="155">
        <f>BE114+BE115</f>
        <v>0</v>
      </c>
      <c r="BF113" s="155"/>
      <c r="BG113" s="155">
        <f>BG114+BG115</f>
        <v>0</v>
      </c>
      <c r="BH113" s="155">
        <f>BH114+BH115</f>
        <v>0</v>
      </c>
      <c r="BI113" s="155"/>
      <c r="BJ113" s="155">
        <f>BJ114+BJ115</f>
        <v>0</v>
      </c>
      <c r="BK113" s="155">
        <f>BK114+BK115</f>
        <v>0</v>
      </c>
      <c r="BL113" s="155"/>
      <c r="BM113" s="155">
        <f>BM114+BM115</f>
        <v>4089.2887700000001</v>
      </c>
      <c r="BN113" s="155">
        <f>BN114+BN115</f>
        <v>4089.2887700000001</v>
      </c>
      <c r="BO113" s="155">
        <f>BO114+BO115</f>
        <v>4089.2887700000001</v>
      </c>
      <c r="BP113" s="155">
        <f>BO113/BN113*100</f>
        <v>100</v>
      </c>
      <c r="BQ113" s="155">
        <f>BQ114+BQ115</f>
        <v>4007.5030000000002</v>
      </c>
      <c r="BR113" s="155">
        <f>BR114+BR115</f>
        <v>4007.5030000000002</v>
      </c>
      <c r="BS113" s="155">
        <f>BR113/BQ113*100</f>
        <v>100</v>
      </c>
      <c r="BT113" s="155">
        <f>BT114+BT115</f>
        <v>81.785769999999999</v>
      </c>
      <c r="BU113" s="155">
        <f>BU114+BU115</f>
        <v>81.785769999999999</v>
      </c>
      <c r="BV113" s="155">
        <f>BU113/BT113*100</f>
        <v>100</v>
      </c>
      <c r="BW113" s="155">
        <f>BW114+BW115</f>
        <v>1470.33448</v>
      </c>
      <c r="BX113" s="155">
        <f>BX114+BX115</f>
        <v>1470.33448</v>
      </c>
      <c r="BY113" s="155">
        <f>BX113/BW113*100</f>
        <v>100</v>
      </c>
      <c r="BZ113" s="155">
        <f>BZ114+BZ115</f>
        <v>1470.33448</v>
      </c>
      <c r="CA113" s="155">
        <f>CA114+CA115</f>
        <v>1470.33448</v>
      </c>
      <c r="CB113" s="155">
        <f>CA113/BZ113*100</f>
        <v>100</v>
      </c>
      <c r="CC113" s="155">
        <f>CC114+CC115</f>
        <v>0</v>
      </c>
      <c r="CD113" s="155">
        <f>CD114+CD115</f>
        <v>0</v>
      </c>
      <c r="CE113" s="155"/>
      <c r="CF113" s="155">
        <f>CF114+CF115</f>
        <v>26026.835910000002</v>
      </c>
      <c r="CG113" s="155">
        <f>CG114+CG115</f>
        <v>23829.061610000001</v>
      </c>
      <c r="CH113" s="155"/>
      <c r="CI113" s="155">
        <f>CI114+CI115</f>
        <v>21324.93866</v>
      </c>
      <c r="CJ113" s="155">
        <f>CJ114+CJ115</f>
        <v>21303.613720000001</v>
      </c>
      <c r="CK113" s="155">
        <f>CJ113/CI113*100</f>
        <v>99.899999993716278</v>
      </c>
      <c r="CL113" s="155">
        <f>CL114+CL115</f>
        <v>4701.89725</v>
      </c>
      <c r="CM113" s="155">
        <f>CM114+CM115</f>
        <v>2525.4478899999999</v>
      </c>
      <c r="CN113" s="155">
        <f>CM113/CL113*100</f>
        <v>53.711252197184869</v>
      </c>
      <c r="CO113" s="155">
        <f>CO114+CO115</f>
        <v>0</v>
      </c>
      <c r="CP113" s="155">
        <f>CP114+CP115</f>
        <v>0</v>
      </c>
      <c r="CQ113" s="155">
        <f>CQ114+CQ115</f>
        <v>0</v>
      </c>
      <c r="CR113" s="155"/>
      <c r="CS113" s="155">
        <f>CS114+CS115</f>
        <v>0</v>
      </c>
      <c r="CT113" s="155">
        <f>CT114+CT115</f>
        <v>0</v>
      </c>
      <c r="CU113" s="155"/>
      <c r="CV113" s="155">
        <f>CV114+CV115</f>
        <v>0</v>
      </c>
      <c r="CW113" s="155">
        <f>CW114+CW115</f>
        <v>0</v>
      </c>
      <c r="CX113" s="155"/>
      <c r="CY113" s="155">
        <f>CY114+CY115</f>
        <v>27462.216920000003</v>
      </c>
      <c r="CZ113" s="155">
        <f>CZ114+CZ115</f>
        <v>27462.216920000003</v>
      </c>
      <c r="DA113" s="155">
        <f>DA114+DA115</f>
        <v>27462.216920000003</v>
      </c>
      <c r="DB113" s="155"/>
      <c r="DC113" s="155">
        <f>SUM(DC114:DC122)</f>
        <v>26912.9</v>
      </c>
      <c r="DD113" s="155">
        <f>SUM(DD114:DD122)</f>
        <v>26912.9</v>
      </c>
      <c r="DE113" s="155">
        <f>DD113/DC113*100</f>
        <v>100</v>
      </c>
      <c r="DF113" s="155">
        <f>SUM(DF114:DF122)</f>
        <v>549.31691999999998</v>
      </c>
      <c r="DG113" s="155">
        <f>SUM(DG114:DG122)</f>
        <v>549.31691999999998</v>
      </c>
      <c r="DH113" s="155">
        <f>DG113/DF113*100</f>
        <v>100</v>
      </c>
      <c r="DI113" s="155">
        <v>0</v>
      </c>
      <c r="DJ113" s="155">
        <f>DJ114+DJ115</f>
        <v>0</v>
      </c>
      <c r="DK113" s="155">
        <f>DK114+DK115</f>
        <v>0</v>
      </c>
      <c r="DL113" s="155"/>
      <c r="DM113" s="155">
        <f>DM114+DM115</f>
        <v>0</v>
      </c>
      <c r="DN113" s="155">
        <f>DN114+DN115</f>
        <v>0</v>
      </c>
      <c r="DO113" s="155"/>
      <c r="DP113" s="155">
        <f>DP114+DP115</f>
        <v>0</v>
      </c>
      <c r="DQ113" s="155">
        <f>DQ114+DQ115</f>
        <v>0</v>
      </c>
      <c r="DR113" s="155"/>
      <c r="DS113" s="155">
        <v>0</v>
      </c>
      <c r="DT113" s="155">
        <f>DT114+DT115</f>
        <v>0</v>
      </c>
      <c r="DU113" s="155">
        <f>DU114+DU115</f>
        <v>0</v>
      </c>
      <c r="DV113" s="155"/>
      <c r="DW113" s="155">
        <f>DW114+DW115</f>
        <v>0</v>
      </c>
      <c r="DX113" s="155">
        <f>DX114+DX115</f>
        <v>0</v>
      </c>
      <c r="DY113" s="155"/>
      <c r="DZ113" s="155">
        <f>DZ114+DZ115</f>
        <v>0</v>
      </c>
      <c r="EA113" s="155">
        <f>EA114+EA115</f>
        <v>0</v>
      </c>
      <c r="EB113" s="155"/>
      <c r="EC113" s="155">
        <v>0</v>
      </c>
      <c r="ED113" s="155">
        <f>ED114+ED115</f>
        <v>0</v>
      </c>
      <c r="EE113" s="155">
        <f>EE114+EE115</f>
        <v>0</v>
      </c>
      <c r="EF113" s="155"/>
      <c r="EG113" s="155">
        <f>EG114+EG115</f>
        <v>0</v>
      </c>
      <c r="EH113" s="155">
        <f>EH114+EH115</f>
        <v>0</v>
      </c>
      <c r="EI113" s="155"/>
      <c r="EJ113" s="155">
        <f>EJ114+EJ115</f>
        <v>0</v>
      </c>
      <c r="EK113" s="155">
        <f>EK114+EK115</f>
        <v>0</v>
      </c>
      <c r="EL113" s="155"/>
      <c r="EM113" s="155">
        <f>EM114+EM115</f>
        <v>0</v>
      </c>
      <c r="EN113" s="155">
        <f>EN114+EN115</f>
        <v>0</v>
      </c>
      <c r="EO113" s="155"/>
      <c r="EP113" s="155">
        <f>EP114+EP115</f>
        <v>22234.678</v>
      </c>
      <c r="EQ113" s="155">
        <f>EQ114+EQ115</f>
        <v>22234.678</v>
      </c>
      <c r="ER113" s="155">
        <f>ER114+ER115</f>
        <v>22234.678</v>
      </c>
      <c r="ES113" s="155">
        <f>ER113/EQ113*100</f>
        <v>100</v>
      </c>
      <c r="ET113" s="155">
        <f>ET114+ET115</f>
        <v>22234.678</v>
      </c>
      <c r="EU113" s="155">
        <f>EU114+EU115</f>
        <v>22234.678</v>
      </c>
      <c r="EV113" s="155">
        <f>EU113/ET113*100</f>
        <v>100</v>
      </c>
      <c r="EW113" s="155">
        <f>EW114+EW115</f>
        <v>0</v>
      </c>
      <c r="EX113" s="155">
        <f>EX114+EX115</f>
        <v>0</v>
      </c>
      <c r="EY113" s="155"/>
      <c r="EZ113" s="155">
        <f>EZ114+EZ115</f>
        <v>0</v>
      </c>
      <c r="FA113" s="155">
        <f>FA114+FA115</f>
        <v>0</v>
      </c>
      <c r="FB113" s="155">
        <f>FB114+FB115</f>
        <v>0</v>
      </c>
      <c r="FC113" s="155"/>
      <c r="FD113" s="155">
        <f>FD114+FD115</f>
        <v>0</v>
      </c>
      <c r="FE113" s="155">
        <f>FE114+FE115</f>
        <v>0</v>
      </c>
      <c r="FF113" s="155"/>
      <c r="FG113" s="155">
        <f>FG114+FG115</f>
        <v>0</v>
      </c>
      <c r="FH113" s="155">
        <f>FH114+FH115</f>
        <v>0</v>
      </c>
      <c r="FI113" s="155"/>
      <c r="FJ113" s="155">
        <f>FJ114+FJ115</f>
        <v>220.04633999999999</v>
      </c>
      <c r="FK113" s="155">
        <f>FK114+FK115</f>
        <v>220.04633999999999</v>
      </c>
      <c r="FL113" s="155">
        <f>FL114+FL115</f>
        <v>220.04633999999999</v>
      </c>
      <c r="FM113" s="155"/>
      <c r="FN113" s="155">
        <f>FN114+FN115</f>
        <v>216.31527</v>
      </c>
      <c r="FO113" s="155">
        <f>FO114+FO115</f>
        <v>216.31527</v>
      </c>
      <c r="FP113" s="155">
        <f>FO113/FN113*100</f>
        <v>100</v>
      </c>
      <c r="FQ113" s="155">
        <f>FQ114+FQ115</f>
        <v>3.7310699999999999</v>
      </c>
      <c r="FR113" s="155">
        <f>FR114+FR115</f>
        <v>3.7310699999999999</v>
      </c>
      <c r="FS113" s="155">
        <f>FR113/FQ113*100</f>
        <v>100</v>
      </c>
      <c r="FT113" s="155">
        <f>FT114+FT115</f>
        <v>0</v>
      </c>
      <c r="FU113" s="155">
        <f>FU114+FU115</f>
        <v>0</v>
      </c>
      <c r="FV113" s="155">
        <f>FV114+FV115</f>
        <v>0</v>
      </c>
      <c r="FW113" s="155"/>
      <c r="FX113" s="155">
        <f>FX114+FX115</f>
        <v>0</v>
      </c>
      <c r="FY113" s="155">
        <f>FY114+FY115</f>
        <v>0</v>
      </c>
      <c r="FZ113" s="155"/>
      <c r="GA113" s="155">
        <f>GA114+GA115</f>
        <v>0</v>
      </c>
      <c r="GB113" s="155">
        <f>GB114+GB115</f>
        <v>0</v>
      </c>
      <c r="GC113" s="155"/>
      <c r="GD113" s="155">
        <f>GD114+GD115</f>
        <v>0</v>
      </c>
      <c r="GE113" s="155">
        <f>GE114+GE115</f>
        <v>0</v>
      </c>
      <c r="GF113" s="155">
        <f>GF114+GF115</f>
        <v>0</v>
      </c>
      <c r="GG113" s="155" t="e">
        <f>GF113/GD113*100</f>
        <v>#DIV/0!</v>
      </c>
      <c r="GH113" s="155">
        <f>GH114+GH115</f>
        <v>0</v>
      </c>
      <c r="GI113" s="155">
        <f>GI114+GI115</f>
        <v>0</v>
      </c>
      <c r="GJ113" s="155"/>
      <c r="GK113" s="155">
        <f>GK114+GK115</f>
        <v>0</v>
      </c>
      <c r="GL113" s="155">
        <f>GL114+GL115</f>
        <v>0</v>
      </c>
      <c r="GM113" s="155"/>
      <c r="GN113" s="155">
        <f>GN114+GN115</f>
        <v>6356.3631399999995</v>
      </c>
      <c r="GO113" s="155">
        <f>GO114+GO115</f>
        <v>6356.3631399999995</v>
      </c>
      <c r="GP113" s="155">
        <f>GP114+GP115</f>
        <v>6356.3631399999995</v>
      </c>
      <c r="GQ113" s="155">
        <f>GP113/GN113*100</f>
        <v>100</v>
      </c>
      <c r="GR113" s="155">
        <f>GR114+GR115</f>
        <v>6292.7995099999998</v>
      </c>
      <c r="GS113" s="155">
        <f>GS114+GS115</f>
        <v>6292.7995099999998</v>
      </c>
      <c r="GT113" s="155">
        <f>GS113/GR113*100</f>
        <v>100</v>
      </c>
      <c r="GU113" s="155">
        <f>GU114+GU115</f>
        <v>63.563630000000003</v>
      </c>
      <c r="GV113" s="155">
        <f>GV114+GV115</f>
        <v>63.563630000000003</v>
      </c>
      <c r="GW113" s="155">
        <f>GV113/GU113*100</f>
        <v>100</v>
      </c>
      <c r="GX113" s="155">
        <f>GX114+GX115</f>
        <v>0</v>
      </c>
      <c r="GY113" s="155">
        <f>GY114+GY115</f>
        <v>0</v>
      </c>
      <c r="GZ113" s="155">
        <f>GZ114+GZ115</f>
        <v>0</v>
      </c>
      <c r="HA113" s="155"/>
      <c r="HB113" s="155">
        <f>HB114+HB115</f>
        <v>0</v>
      </c>
      <c r="HC113" s="155">
        <f>HC114+HC115</f>
        <v>0</v>
      </c>
      <c r="HD113" s="155"/>
      <c r="HE113" s="155">
        <f>HE114+HE115</f>
        <v>0</v>
      </c>
      <c r="HF113" s="155">
        <f>HF114+HF115</f>
        <v>0</v>
      </c>
      <c r="HG113" s="155"/>
      <c r="HH113" s="155">
        <f>HH114+HH115</f>
        <v>50852.828280000002</v>
      </c>
      <c r="HI113" s="155">
        <f>HI114+HI115</f>
        <v>50852.828280000002</v>
      </c>
      <c r="HJ113" s="155">
        <f>HJ114+HJ115</f>
        <v>50852.828280000002</v>
      </c>
      <c r="HK113" s="155"/>
      <c r="HL113" s="155">
        <f>HL114+HL115</f>
        <v>50344.3</v>
      </c>
      <c r="HM113" s="155">
        <f>HM114+HM115</f>
        <v>50344.3</v>
      </c>
      <c r="HN113" s="155">
        <f>HM113/HL113*100</f>
        <v>100</v>
      </c>
      <c r="HO113" s="155">
        <f>HO114+HO115</f>
        <v>508.52828</v>
      </c>
      <c r="HP113" s="155">
        <f>HP114+HP115</f>
        <v>508.52828</v>
      </c>
      <c r="HQ113" s="155">
        <f>HP113/HO113*100</f>
        <v>100</v>
      </c>
      <c r="HR113" s="155">
        <f>HR114+HR115</f>
        <v>0</v>
      </c>
      <c r="HS113" s="155">
        <f>HS114+HS115</f>
        <v>0</v>
      </c>
      <c r="HT113" s="155">
        <f>HT114+HT115</f>
        <v>0</v>
      </c>
      <c r="HU113" s="155"/>
      <c r="HV113" s="155">
        <f>HV114+HV115</f>
        <v>0</v>
      </c>
      <c r="HW113" s="155">
        <f>HW114+HW115</f>
        <v>0</v>
      </c>
      <c r="HX113" s="155"/>
      <c r="HY113" s="155">
        <f>HY114+HY115</f>
        <v>0</v>
      </c>
      <c r="HZ113" s="155">
        <f>HZ114+HZ115</f>
        <v>0</v>
      </c>
      <c r="IA113" s="155"/>
      <c r="IB113" s="155">
        <f>IB114+IB115</f>
        <v>0</v>
      </c>
      <c r="IC113" s="155">
        <f>IC114+IC115</f>
        <v>0</v>
      </c>
      <c r="ID113" s="155">
        <f>ID114+ID115</f>
        <v>0</v>
      </c>
      <c r="IE113" s="155"/>
      <c r="IF113" s="155">
        <f>IF114+IF115</f>
        <v>0</v>
      </c>
      <c r="IG113" s="155">
        <f>IG114+IG115</f>
        <v>0</v>
      </c>
      <c r="IH113" s="155"/>
      <c r="II113" s="155">
        <f>II114+II115</f>
        <v>0</v>
      </c>
      <c r="IJ113" s="155">
        <f>IJ114+IJ115</f>
        <v>0</v>
      </c>
      <c r="IK113" s="155"/>
      <c r="IL113" s="155">
        <f>IL114+IL115</f>
        <v>671.42856999999992</v>
      </c>
      <c r="IM113" s="155">
        <f>IM114+IM115</f>
        <v>671.42857000000004</v>
      </c>
      <c r="IN113" s="155">
        <f>IN114+IN115</f>
        <v>671.42857000000004</v>
      </c>
      <c r="IO113" s="155">
        <f t="shared" ref="IO113:IO114" si="851">IN113/IM113*100</f>
        <v>100</v>
      </c>
      <c r="IP113" s="155">
        <f>IP114+IP115</f>
        <v>658</v>
      </c>
      <c r="IQ113" s="155">
        <f>IQ114+IQ115</f>
        <v>658</v>
      </c>
      <c r="IR113" s="155">
        <f t="shared" ref="IR113:IR114" si="852">IQ113/IP113*100</f>
        <v>100</v>
      </c>
      <c r="IS113" s="155">
        <f>IS114+IS115</f>
        <v>13.428570000000001</v>
      </c>
      <c r="IT113" s="155">
        <f>IT114+IT115</f>
        <v>13.428570000000001</v>
      </c>
      <c r="IU113" s="155">
        <f t="shared" ref="IU113:IU114" si="853">IT113/IS113*100</f>
        <v>100</v>
      </c>
      <c r="IV113" s="155">
        <f>IV114+IV115</f>
        <v>6393.7481299999999</v>
      </c>
      <c r="IW113" s="155">
        <f>IW114+IW115</f>
        <v>6393.7481299999999</v>
      </c>
      <c r="IX113" s="155">
        <f>IX114+IX115</f>
        <v>6393.7481299999999</v>
      </c>
      <c r="IY113" s="155">
        <f t="shared" ref="IY113:IY114" si="854">IX113/IW113*100</f>
        <v>100</v>
      </c>
      <c r="IZ113" s="155">
        <f>IZ114+IZ115</f>
        <v>6265.8731699999998</v>
      </c>
      <c r="JA113" s="155">
        <f>JA114+JA115</f>
        <v>6265.8731699999998</v>
      </c>
      <c r="JB113" s="155">
        <f t="shared" ref="JB113:JB114" si="855">JA113/IZ113*100</f>
        <v>100</v>
      </c>
      <c r="JC113" s="155">
        <f>JC114+JC115</f>
        <v>127.87496</v>
      </c>
      <c r="JD113" s="155">
        <f>JD114+JD115</f>
        <v>127.87496</v>
      </c>
      <c r="JE113" s="155">
        <f t="shared" ref="JE113:JE114" si="856">JD113/JC113*100</f>
        <v>100</v>
      </c>
      <c r="JF113" s="155">
        <f>JF114+JF115</f>
        <v>0</v>
      </c>
      <c r="JG113" s="155">
        <f>JG114+JG115</f>
        <v>0</v>
      </c>
      <c r="JH113" s="155">
        <f>JH114+JH115</f>
        <v>0</v>
      </c>
      <c r="JI113" s="155"/>
      <c r="JJ113" s="155">
        <f>JJ114+JJ115</f>
        <v>0</v>
      </c>
      <c r="JK113" s="155">
        <f>JK114+JK115</f>
        <v>0</v>
      </c>
      <c r="JL113" s="155"/>
      <c r="JM113" s="155">
        <f>JM114+JM115</f>
        <v>0</v>
      </c>
      <c r="JN113" s="155">
        <f>JN114+JN115</f>
        <v>0</v>
      </c>
      <c r="JO113" s="155"/>
      <c r="JP113" s="155">
        <f>JP114+JP115</f>
        <v>0</v>
      </c>
      <c r="JQ113" s="155">
        <f>JQ114+JQ115</f>
        <v>0</v>
      </c>
      <c r="JR113" s="155"/>
      <c r="JS113" s="155">
        <f>JS114+JS115</f>
        <v>227.11100999999996</v>
      </c>
      <c r="JT113" s="155">
        <f>JT114+JT115</f>
        <v>227.11101000000002</v>
      </c>
      <c r="JU113" s="155">
        <f t="shared" ref="JU113" si="857">JT113/JS113*100</f>
        <v>100.00000000000003</v>
      </c>
      <c r="JV113" s="155">
        <f>JV114+JV115</f>
        <v>0</v>
      </c>
      <c r="JW113" s="155">
        <f>JW114+JW115</f>
        <v>0</v>
      </c>
      <c r="JX113" s="155" t="e">
        <f t="shared" ref="JX113" si="858">JW113/JV113*100</f>
        <v>#DIV/0!</v>
      </c>
      <c r="JY113" s="155">
        <f>JY114+JY115</f>
        <v>0</v>
      </c>
      <c r="JZ113" s="155">
        <f>JZ114+JZ115</f>
        <v>0</v>
      </c>
      <c r="KA113" s="155" t="e">
        <f t="shared" ref="KA113" si="859">JZ113/JY113*100</f>
        <v>#DIV/0!</v>
      </c>
      <c r="KB113" s="155">
        <f>KB114+KB115</f>
        <v>0</v>
      </c>
      <c r="KC113" s="155">
        <f>KC114+KC115</f>
        <v>0</v>
      </c>
      <c r="KD113" s="155" t="e">
        <f t="shared" ref="KD113" si="860">KC113/KB113*100</f>
        <v>#DIV/0!</v>
      </c>
      <c r="KE113" s="155">
        <f>KE114+KE115</f>
        <v>0</v>
      </c>
      <c r="KF113" s="155">
        <f>KF114+KF115</f>
        <v>0</v>
      </c>
      <c r="KG113" s="155" t="e">
        <f t="shared" ref="KG113" si="861">KF113/KE113*100</f>
        <v>#DIV/0!</v>
      </c>
      <c r="KH113" s="155">
        <f>KH114+KH115</f>
        <v>0</v>
      </c>
      <c r="KI113" s="155">
        <f>KI114+KI115</f>
        <v>0</v>
      </c>
      <c r="KJ113" s="155" t="e">
        <f t="shared" ref="KJ113" si="862">KI113/KH113*100</f>
        <v>#DIV/0!</v>
      </c>
      <c r="KK113" s="155">
        <f>KK114+KK115</f>
        <v>0</v>
      </c>
      <c r="KL113" s="155">
        <f>KL114+KL115</f>
        <v>0</v>
      </c>
      <c r="KM113" s="155" t="e">
        <f t="shared" ref="KM113" si="863">KL113/KK113*100</f>
        <v>#DIV/0!</v>
      </c>
      <c r="KN113" s="155">
        <f>KN114+KN115</f>
        <v>0</v>
      </c>
      <c r="KO113" s="155">
        <f>KO114+KO115</f>
        <v>0</v>
      </c>
      <c r="KP113" s="155" t="e">
        <f t="shared" ref="KP113" si="864">KO113/KN113*100</f>
        <v>#DIV/0!</v>
      </c>
      <c r="KQ113" s="155">
        <f>KQ114+KQ115</f>
        <v>0</v>
      </c>
      <c r="KR113" s="155">
        <f>KR114+KR115</f>
        <v>0</v>
      </c>
      <c r="KS113" s="155" t="e">
        <f t="shared" ref="KS113" si="865">KR113/KQ113*100</f>
        <v>#DIV/0!</v>
      </c>
      <c r="KT113" s="155">
        <f>KT114+KT115</f>
        <v>1163.1446899999999</v>
      </c>
      <c r="KU113" s="155">
        <f>KU114+KU115</f>
        <v>1163.1446900000001</v>
      </c>
      <c r="KV113" s="155">
        <f t="shared" ref="KV113" si="866">KU113/KT113*100</f>
        <v>100.00000000000003</v>
      </c>
      <c r="KW113" s="155">
        <f>KW114+KW115</f>
        <v>129.85</v>
      </c>
      <c r="KX113" s="155">
        <f>KX114+KX115</f>
        <v>129.85</v>
      </c>
      <c r="KY113" s="155">
        <f t="shared" ref="KY113" si="867">KX113/KW113*100</f>
        <v>100</v>
      </c>
      <c r="KZ113" s="155">
        <f>KZ114+KZ115</f>
        <v>0</v>
      </c>
      <c r="LA113" s="155">
        <f>LA114+LA115</f>
        <v>0</v>
      </c>
      <c r="LB113" s="155" t="e">
        <f t="shared" ref="LB113" si="868">LA113/KZ113*100</f>
        <v>#DIV/0!</v>
      </c>
      <c r="LC113" s="155">
        <f>LC114+LC115</f>
        <v>0</v>
      </c>
      <c r="LD113" s="155">
        <f>LD114+LD115</f>
        <v>0</v>
      </c>
      <c r="LE113" s="155" t="e">
        <f t="shared" ref="LE113" si="869">LD113/LC113*100</f>
        <v>#DIV/0!</v>
      </c>
      <c r="LF113" s="155">
        <f>LF114+LF115</f>
        <v>0</v>
      </c>
      <c r="LG113" s="155">
        <f>LG114+LG115</f>
        <v>0</v>
      </c>
      <c r="LH113" s="155" t="e">
        <f t="shared" ref="LH113" si="870">LG113/LF113*100</f>
        <v>#DIV/0!</v>
      </c>
      <c r="LI113" s="155">
        <f>LI114+LI115</f>
        <v>0</v>
      </c>
      <c r="LJ113" s="155">
        <f>LJ114+LJ115</f>
        <v>0</v>
      </c>
      <c r="LK113" s="155" t="e">
        <f t="shared" ref="LK113" si="871">LJ113/LI113*100</f>
        <v>#DIV/0!</v>
      </c>
      <c r="LL113" s="155">
        <f>LL114+LL115</f>
        <v>0</v>
      </c>
      <c r="LM113" s="155">
        <f>LM114+LM115</f>
        <v>0</v>
      </c>
      <c r="LN113" s="155" t="e">
        <f t="shared" ref="LN113" si="872">LM113/LL113*100</f>
        <v>#DIV/0!</v>
      </c>
      <c r="LO113" s="155">
        <f>LO114+LO115</f>
        <v>125.4528</v>
      </c>
      <c r="LP113" s="155">
        <f>LP114+LP115</f>
        <v>125.45280000000001</v>
      </c>
      <c r="LQ113" s="155">
        <f>LQ114+LQ115</f>
        <v>125.45280000000001</v>
      </c>
      <c r="LR113" s="155"/>
      <c r="LS113" s="155">
        <f>LS114+LS115</f>
        <v>124.19826</v>
      </c>
      <c r="LT113" s="155">
        <f>LT114+LT115</f>
        <v>124.19826</v>
      </c>
      <c r="LU113" s="155"/>
      <c r="LV113" s="155">
        <f>LV114+LV115</f>
        <v>1.25454</v>
      </c>
      <c r="LW113" s="155">
        <f>LW114+LW115</f>
        <v>1.25454</v>
      </c>
      <c r="LX113" s="155"/>
      <c r="LY113" s="155">
        <f>LY114+LY115</f>
        <v>0</v>
      </c>
      <c r="LZ113" s="155">
        <f>LZ114+LZ115</f>
        <v>0</v>
      </c>
      <c r="MA113" s="155" t="e">
        <f t="shared" ref="MA113" si="873">LZ113/LY113*100</f>
        <v>#DIV/0!</v>
      </c>
      <c r="MB113" s="155">
        <f>MB114+MB115</f>
        <v>0</v>
      </c>
      <c r="MC113" s="155">
        <f>MC114+MC115</f>
        <v>0</v>
      </c>
      <c r="MD113" s="155" t="e">
        <f t="shared" ref="MD113" si="874">MC113/MB113*100</f>
        <v>#DIV/0!</v>
      </c>
      <c r="ME113" s="34">
        <f>ME114+ME115</f>
        <v>0</v>
      </c>
      <c r="MF113" s="34">
        <f>MF114+MF115</f>
        <v>0</v>
      </c>
      <c r="MG113" s="63" t="e">
        <f t="shared" ref="MG113" si="875">MF113/ME113*100</f>
        <v>#DIV/0!</v>
      </c>
      <c r="MH113" s="108"/>
      <c r="MI113" s="108"/>
      <c r="MK113" s="34"/>
      <c r="ML113" s="34"/>
      <c r="MM113" s="63"/>
      <c r="MN113" s="111"/>
      <c r="MO113" s="92"/>
      <c r="MP113" s="8"/>
      <c r="MQ113" s="92"/>
      <c r="MR113" s="109"/>
      <c r="MS113" s="40"/>
      <c r="MT113" s="35"/>
      <c r="MU113" s="40"/>
      <c r="MV113" s="67"/>
    </row>
    <row r="114" spans="1:360" ht="18.75" customHeight="1">
      <c r="A114" s="36" t="s">
        <v>133</v>
      </c>
      <c r="B114" s="110">
        <f>I114+S114+V114+Y114+AI114+AS114+BC114+BM114+BW114+CF114+CO114+CY114+DI114+DS114+EC114+EP114+F114+EZ114+FJ114+FT114+GD114+GN114+GX114+HH114+HR114+IB114+IL114+IV114+JF114+JP114+EM114+JS114+JV114+JY114+KB114+KE114+KH114+KK114+KN114+KQ114+KT114+KW114+KZ114+LC114+LF114+LI114+LL114+LO114+LY114+MB114+ME114</f>
        <v>142662.70434999999</v>
      </c>
      <c r="C114" s="110">
        <f>K114+T114+W114+AA114+AK114+AU114+BE114+BO114+BX114+CG114+CQ114+DA114+DK114+DU114+EE114+ER114+G114+FB114+FL114+FV114+GF114+GP114+GZ114+HJ114+HT114+ID114+IN114+IX114+JH114+JQ114+EN114+JT114+JW114+JZ114+KC114+KF114+KI114+KL114+KO114+KR114+KU114+KX114+LA114+LD114+LG114+LJ114+LM114+LQ114+LZ114+MC114+MF114</f>
        <v>140464.93005</v>
      </c>
      <c r="D114" s="110">
        <f t="shared" si="850"/>
        <v>98.459461209561752</v>
      </c>
      <c r="E114" s="110">
        <f t="shared" si="634"/>
        <v>1.3415046851150692E-11</v>
      </c>
      <c r="F114" s="153">
        <v>13338.1</v>
      </c>
      <c r="G114" s="110">
        <v>13338.1</v>
      </c>
      <c r="H114" s="110">
        <f>G114/F114*100</f>
        <v>100</v>
      </c>
      <c r="I114" s="110">
        <v>814.51202999999998</v>
      </c>
      <c r="J114" s="110">
        <f>M114+P114</f>
        <v>814.51202999999998</v>
      </c>
      <c r="K114" s="110">
        <f>N114+Q114</f>
        <v>814.51202999999998</v>
      </c>
      <c r="L114" s="110">
        <f>K114/J114*100</f>
        <v>100</v>
      </c>
      <c r="M114" s="110">
        <v>806.36690999999996</v>
      </c>
      <c r="N114" s="110">
        <v>806.36690999999996</v>
      </c>
      <c r="O114" s="110">
        <f>N114/M114*100</f>
        <v>100</v>
      </c>
      <c r="P114" s="110">
        <v>8.1451200000000004</v>
      </c>
      <c r="Q114" s="110">
        <v>8.1451200000000004</v>
      </c>
      <c r="R114" s="110">
        <f>Q114/P114*100</f>
        <v>100</v>
      </c>
      <c r="S114" s="110">
        <v>496.8</v>
      </c>
      <c r="T114" s="110">
        <v>496.8</v>
      </c>
      <c r="U114" s="110">
        <f>T114/S114*100</f>
        <v>100</v>
      </c>
      <c r="V114" s="110"/>
      <c r="W114" s="110"/>
      <c r="X114" s="110"/>
      <c r="Y114" s="110">
        <f>4139.81413+97.06187</f>
        <v>4236.8760000000002</v>
      </c>
      <c r="Z114" s="110">
        <f>AC114+AF114</f>
        <v>4236.8760000000002</v>
      </c>
      <c r="AA114" s="110">
        <f>AD114+AG114</f>
        <v>4236.8760000000002</v>
      </c>
      <c r="AB114" s="110">
        <f>AA114/Z114*100</f>
        <v>100</v>
      </c>
      <c r="AC114" s="110">
        <v>2611.19344</v>
      </c>
      <c r="AD114" s="110">
        <v>2611.19344</v>
      </c>
      <c r="AE114" s="110">
        <f>AD114/AC114*100</f>
        <v>100</v>
      </c>
      <c r="AF114" s="110">
        <v>1625.68256</v>
      </c>
      <c r="AG114" s="110">
        <v>1625.68256</v>
      </c>
      <c r="AH114" s="110">
        <f>AG114/AF114*100</f>
        <v>100</v>
      </c>
      <c r="AI114" s="110"/>
      <c r="AJ114" s="110">
        <f>AM114+AP114</f>
        <v>0</v>
      </c>
      <c r="AK114" s="110">
        <f>AN114+AQ114</f>
        <v>0</v>
      </c>
      <c r="AL114" s="110"/>
      <c r="AM114" s="110"/>
      <c r="AN114" s="110"/>
      <c r="AO114" s="110"/>
      <c r="AP114" s="110"/>
      <c r="AQ114" s="110"/>
      <c r="AR114" s="110"/>
      <c r="AS114" s="110">
        <v>2195.1263399999998</v>
      </c>
      <c r="AT114" s="110">
        <f>AW114+AZ114</f>
        <v>2195.1263399999998</v>
      </c>
      <c r="AU114" s="110">
        <f>AX114+BA114</f>
        <v>2195.1263399999998</v>
      </c>
      <c r="AV114" s="110"/>
      <c r="AW114" s="110">
        <v>2151.22381</v>
      </c>
      <c r="AX114" s="110">
        <v>2151.22381</v>
      </c>
      <c r="AY114" s="110">
        <f>AX114/AW114*100</f>
        <v>100</v>
      </c>
      <c r="AZ114" s="110">
        <v>43.902529999999999</v>
      </c>
      <c r="BA114" s="110">
        <v>43.902529999999999</v>
      </c>
      <c r="BB114" s="110">
        <f>BA114/AZ114*100</f>
        <v>100</v>
      </c>
      <c r="BC114" s="110"/>
      <c r="BD114" s="110">
        <f>BG114+BJ114</f>
        <v>0</v>
      </c>
      <c r="BE114" s="110">
        <f>BH114+BK114</f>
        <v>0</v>
      </c>
      <c r="BF114" s="110"/>
      <c r="BG114" s="110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>
        <f t="shared" ref="BW114:BX114" si="876">BZ114+CC114</f>
        <v>0</v>
      </c>
      <c r="BX114" s="110">
        <f t="shared" si="876"/>
        <v>0</v>
      </c>
      <c r="BY114" s="110"/>
      <c r="BZ114" s="110"/>
      <c r="CA114" s="110"/>
      <c r="CB114" s="110"/>
      <c r="CC114" s="110"/>
      <c r="CD114" s="110"/>
      <c r="CE114" s="110"/>
      <c r="CF114" s="110">
        <f>CI114+CL114</f>
        <v>26026.835910000002</v>
      </c>
      <c r="CG114" s="110">
        <f>CJ114+CM114</f>
        <v>23829.061610000001</v>
      </c>
      <c r="CH114" s="110">
        <f>CG114/CF114*100</f>
        <v>91.55573767168687</v>
      </c>
      <c r="CI114" s="110">
        <v>21324.93866</v>
      </c>
      <c r="CJ114" s="110">
        <v>21303.613720000001</v>
      </c>
      <c r="CK114" s="110">
        <f>CJ114/CI114*100</f>
        <v>99.899999993716278</v>
      </c>
      <c r="CL114" s="110">
        <v>4701.89725</v>
      </c>
      <c r="CM114" s="110">
        <v>2525.4478899999999</v>
      </c>
      <c r="CN114" s="110">
        <f>CM114/CL114*100</f>
        <v>53.711252197184869</v>
      </c>
      <c r="CO114" s="110"/>
      <c r="CP114" s="110">
        <f>CS114+CV114</f>
        <v>0</v>
      </c>
      <c r="CQ114" s="110">
        <f>CT114+CW114</f>
        <v>0</v>
      </c>
      <c r="CR114" s="110"/>
      <c r="CS114" s="110"/>
      <c r="CT114" s="110"/>
      <c r="CU114" s="110"/>
      <c r="CV114" s="110"/>
      <c r="CW114" s="110"/>
      <c r="CX114" s="110"/>
      <c r="CY114" s="110">
        <v>27462.216920000003</v>
      </c>
      <c r="CZ114" s="110">
        <f>DC114+DF114</f>
        <v>27462.216920000003</v>
      </c>
      <c r="DA114" s="110">
        <f>DD114+DG114</f>
        <v>27462.216920000003</v>
      </c>
      <c r="DB114" s="110"/>
      <c r="DC114" s="110">
        <v>26912.9</v>
      </c>
      <c r="DD114" s="110">
        <v>26912.9</v>
      </c>
      <c r="DE114" s="110"/>
      <c r="DF114" s="110">
        <v>549.31691999999998</v>
      </c>
      <c r="DG114" s="110">
        <v>549.31691999999998</v>
      </c>
      <c r="DH114" s="110"/>
      <c r="DI114" s="110"/>
      <c r="DJ114" s="110">
        <f>DM114+DP114</f>
        <v>0</v>
      </c>
      <c r="DK114" s="110">
        <f>DN114+DQ114</f>
        <v>0</v>
      </c>
      <c r="DL114" s="110"/>
      <c r="DM114" s="110"/>
      <c r="DN114" s="110"/>
      <c r="DO114" s="110"/>
      <c r="DP114" s="110"/>
      <c r="DQ114" s="110"/>
      <c r="DR114" s="110"/>
      <c r="DS114" s="110"/>
      <c r="DT114" s="110">
        <f>DW114+DZ114</f>
        <v>0</v>
      </c>
      <c r="DU114" s="110">
        <f>DX114+EA114</f>
        <v>0</v>
      </c>
      <c r="DV114" s="110"/>
      <c r="DW114" s="110"/>
      <c r="DX114" s="110"/>
      <c r="DY114" s="110"/>
      <c r="DZ114" s="110"/>
      <c r="EA114" s="110"/>
      <c r="EB114" s="110"/>
      <c r="EC114" s="110"/>
      <c r="ED114" s="110">
        <f>EG114+EJ114</f>
        <v>0</v>
      </c>
      <c r="EE114" s="110">
        <f>EH114+EK114</f>
        <v>0</v>
      </c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>
        <v>2434.6779999999999</v>
      </c>
      <c r="EQ114" s="110">
        <f t="shared" ref="EQ114:ER114" si="877">ET114+EW114</f>
        <v>2434.6779999999999</v>
      </c>
      <c r="ER114" s="110">
        <f t="shared" si="877"/>
        <v>2434.6779999999999</v>
      </c>
      <c r="ES114" s="110"/>
      <c r="ET114" s="110">
        <v>2434.6779999999999</v>
      </c>
      <c r="EU114" s="110">
        <v>2434.6779999999999</v>
      </c>
      <c r="EV114" s="110"/>
      <c r="EW114" s="110"/>
      <c r="EX114" s="110"/>
      <c r="EY114" s="110"/>
      <c r="EZ114" s="110"/>
      <c r="FA114" s="110">
        <f>FD114+FG114</f>
        <v>0</v>
      </c>
      <c r="FB114" s="110">
        <f>FE114+FH114</f>
        <v>0</v>
      </c>
      <c r="FC114" s="110"/>
      <c r="FD114" s="110"/>
      <c r="FE114" s="110"/>
      <c r="FF114" s="110"/>
      <c r="FG114" s="110"/>
      <c r="FH114" s="110"/>
      <c r="FI114" s="110"/>
      <c r="FJ114" s="156">
        <f>153.06122+66.98512</f>
        <v>220.04633999999999</v>
      </c>
      <c r="FK114" s="110">
        <f>FN114+FQ114</f>
        <v>220.04633999999999</v>
      </c>
      <c r="FL114" s="110">
        <f>FO114+FR114</f>
        <v>220.04633999999999</v>
      </c>
      <c r="FM114" s="110"/>
      <c r="FN114" s="110">
        <v>216.31527</v>
      </c>
      <c r="FO114" s="110">
        <v>216.31527</v>
      </c>
      <c r="FP114" s="110">
        <f>FO114/FN114*100</f>
        <v>100</v>
      </c>
      <c r="FQ114" s="110">
        <v>3.7310699999999999</v>
      </c>
      <c r="FR114" s="110">
        <v>3.7310699999999999</v>
      </c>
      <c r="FS114" s="110">
        <f>FR114/FQ114*100</f>
        <v>100</v>
      </c>
      <c r="FT114" s="110"/>
      <c r="FU114" s="110">
        <f t="shared" ref="FU114:FV114" si="878">FX114+GA114</f>
        <v>0</v>
      </c>
      <c r="FV114" s="110">
        <f t="shared" si="878"/>
        <v>0</v>
      </c>
      <c r="FW114" s="110"/>
      <c r="FX114" s="110"/>
      <c r="FY114" s="110"/>
      <c r="FZ114" s="110"/>
      <c r="GA114" s="110"/>
      <c r="GB114" s="110"/>
      <c r="GC114" s="110"/>
      <c r="GD114" s="110"/>
      <c r="GE114" s="110">
        <f>GH114+GK114</f>
        <v>0</v>
      </c>
      <c r="GF114" s="110">
        <f>GI114+GL114</f>
        <v>0</v>
      </c>
      <c r="GG114" s="110" t="e">
        <f>GF114/GD114*100</f>
        <v>#DIV/0!</v>
      </c>
      <c r="GH114" s="110"/>
      <c r="GI114" s="110"/>
      <c r="GJ114" s="110" t="e">
        <f>GI114/GH114*100</f>
        <v>#DIV/0!</v>
      </c>
      <c r="GK114" s="110"/>
      <c r="GL114" s="110"/>
      <c r="GM114" s="110" t="e">
        <f>GL114/GK114*100</f>
        <v>#DIV/0!</v>
      </c>
      <c r="GN114" s="110">
        <v>6356.3631399999995</v>
      </c>
      <c r="GO114" s="110">
        <f>GR114+GU114</f>
        <v>6356.3631399999995</v>
      </c>
      <c r="GP114" s="110">
        <f>GS114+GV114</f>
        <v>6356.3631399999995</v>
      </c>
      <c r="GQ114" s="110">
        <f>GP114/GN114*100</f>
        <v>100</v>
      </c>
      <c r="GR114" s="110">
        <v>6292.7995099999998</v>
      </c>
      <c r="GS114" s="110">
        <v>6292.7995099999998</v>
      </c>
      <c r="GT114" s="157">
        <f>GS114/GR114*100</f>
        <v>100</v>
      </c>
      <c r="GU114" s="110">
        <v>63.563630000000003</v>
      </c>
      <c r="GV114" s="110">
        <v>63.563630000000003</v>
      </c>
      <c r="GW114" s="157">
        <f>GV114/GU114*100</f>
        <v>100</v>
      </c>
      <c r="GX114" s="110"/>
      <c r="GY114" s="110">
        <f>HB114+HE114</f>
        <v>0</v>
      </c>
      <c r="GZ114" s="110">
        <f>HC114+HF114</f>
        <v>0</v>
      </c>
      <c r="HA114" s="110"/>
      <c r="HB114" s="110"/>
      <c r="HC114" s="110"/>
      <c r="HD114" s="110"/>
      <c r="HE114" s="110"/>
      <c r="HF114" s="110"/>
      <c r="HG114" s="110"/>
      <c r="HH114" s="110">
        <v>50852.828280000002</v>
      </c>
      <c r="HI114" s="110">
        <f>HL114+HO114</f>
        <v>50852.828280000002</v>
      </c>
      <c r="HJ114" s="110">
        <f>HM114+HP114</f>
        <v>50852.828280000002</v>
      </c>
      <c r="HK114" s="110"/>
      <c r="HL114" s="110">
        <v>50344.3</v>
      </c>
      <c r="HM114" s="110">
        <v>50344.3</v>
      </c>
      <c r="HN114" s="110">
        <f>HM114/HL114*100</f>
        <v>100</v>
      </c>
      <c r="HO114" s="110">
        <v>508.52828</v>
      </c>
      <c r="HP114" s="110">
        <v>508.52828</v>
      </c>
      <c r="HQ114" s="110">
        <f>HP114/HO114*100</f>
        <v>100</v>
      </c>
      <c r="HR114" s="110"/>
      <c r="HS114" s="110">
        <f>HV114+HY114</f>
        <v>0</v>
      </c>
      <c r="HT114" s="110">
        <f>HW114+HZ114</f>
        <v>0</v>
      </c>
      <c r="HU114" s="110"/>
      <c r="HV114" s="110"/>
      <c r="HW114" s="110"/>
      <c r="HX114" s="110"/>
      <c r="HY114" s="110"/>
      <c r="HZ114" s="110"/>
      <c r="IA114" s="110"/>
      <c r="IB114" s="110"/>
      <c r="IC114" s="110">
        <f>IF114+II114</f>
        <v>0</v>
      </c>
      <c r="ID114" s="110">
        <f>IG114+IJ114</f>
        <v>0</v>
      </c>
      <c r="IE114" s="110"/>
      <c r="IF114" s="110"/>
      <c r="IG114" s="110"/>
      <c r="IH114" s="110"/>
      <c r="II114" s="110"/>
      <c r="IJ114" s="110"/>
      <c r="IK114" s="110"/>
      <c r="IL114" s="110">
        <v>671.42856999999992</v>
      </c>
      <c r="IM114" s="110">
        <f>IP114+IS114</f>
        <v>671.42857000000004</v>
      </c>
      <c r="IN114" s="110">
        <f>IQ114+IT114</f>
        <v>671.42857000000004</v>
      </c>
      <c r="IO114" s="110">
        <f t="shared" si="851"/>
        <v>100</v>
      </c>
      <c r="IP114" s="110">
        <v>658</v>
      </c>
      <c r="IQ114" s="110">
        <v>658</v>
      </c>
      <c r="IR114" s="110">
        <f t="shared" si="852"/>
        <v>100</v>
      </c>
      <c r="IS114" s="110">
        <v>13.428570000000001</v>
      </c>
      <c r="IT114" s="110">
        <v>13.428570000000001</v>
      </c>
      <c r="IU114" s="110">
        <f t="shared" si="853"/>
        <v>100</v>
      </c>
      <c r="IV114" s="110">
        <v>6393.7481299999999</v>
      </c>
      <c r="IW114" s="110">
        <f>IZ114+JC114</f>
        <v>6393.7481299999999</v>
      </c>
      <c r="IX114" s="110">
        <f>JA114+JD114</f>
        <v>6393.7481299999999</v>
      </c>
      <c r="IY114" s="110">
        <f t="shared" si="854"/>
        <v>100</v>
      </c>
      <c r="IZ114" s="110">
        <v>6265.8731699999998</v>
      </c>
      <c r="JA114" s="110">
        <v>6265.8731699999998</v>
      </c>
      <c r="JB114" s="110">
        <f t="shared" si="855"/>
        <v>100</v>
      </c>
      <c r="JC114" s="110">
        <v>127.87496</v>
      </c>
      <c r="JD114" s="110">
        <v>127.87496</v>
      </c>
      <c r="JE114" s="110">
        <f t="shared" si="856"/>
        <v>100</v>
      </c>
      <c r="JF114" s="110"/>
      <c r="JG114" s="110">
        <f>JJ114+JM114</f>
        <v>0</v>
      </c>
      <c r="JH114" s="110">
        <f>JK114+JN114</f>
        <v>0</v>
      </c>
      <c r="JI114" s="110"/>
      <c r="JJ114" s="110"/>
      <c r="JK114" s="110"/>
      <c r="JL114" s="110"/>
      <c r="JM114" s="110"/>
      <c r="JN114" s="110"/>
      <c r="JO114" s="110"/>
      <c r="JP114" s="110"/>
      <c r="JQ114" s="110"/>
      <c r="JR114" s="110"/>
      <c r="JS114" s="110"/>
      <c r="JT114" s="110"/>
      <c r="JU114" s="110"/>
      <c r="JV114" s="110"/>
      <c r="JW114" s="110"/>
      <c r="JX114" s="110"/>
      <c r="JY114" s="110"/>
      <c r="JZ114" s="110"/>
      <c r="KA114" s="110"/>
      <c r="KB114" s="110"/>
      <c r="KC114" s="110"/>
      <c r="KD114" s="110"/>
      <c r="KE114" s="110"/>
      <c r="KF114" s="110"/>
      <c r="KG114" s="110"/>
      <c r="KH114" s="110"/>
      <c r="KI114" s="110"/>
      <c r="KJ114" s="110"/>
      <c r="KK114" s="110"/>
      <c r="KL114" s="110"/>
      <c r="KM114" s="110"/>
      <c r="KN114" s="110"/>
      <c r="KO114" s="110"/>
      <c r="KP114" s="110"/>
      <c r="KQ114" s="110"/>
      <c r="KR114" s="110"/>
      <c r="KS114" s="110"/>
      <c r="KT114" s="110">
        <v>1163.1446899999999</v>
      </c>
      <c r="KU114" s="110">
        <v>1163.1446900000001</v>
      </c>
      <c r="KV114" s="110"/>
      <c r="KW114" s="110"/>
      <c r="KX114" s="110"/>
      <c r="KY114" s="110"/>
      <c r="KZ114" s="110"/>
      <c r="LA114" s="110"/>
      <c r="LB114" s="110"/>
      <c r="LC114" s="110"/>
      <c r="LD114" s="110"/>
      <c r="LE114" s="110"/>
      <c r="LF114" s="110"/>
      <c r="LG114" s="110"/>
      <c r="LH114" s="110"/>
      <c r="LI114" s="110"/>
      <c r="LJ114" s="110"/>
      <c r="LK114" s="110"/>
      <c r="LL114" s="110"/>
      <c r="LM114" s="110"/>
      <c r="LN114" s="110"/>
      <c r="LO114" s="110"/>
      <c r="LP114" s="110">
        <f>LS114+LV114</f>
        <v>0</v>
      </c>
      <c r="LQ114" s="110">
        <f>LT114+LW114</f>
        <v>0</v>
      </c>
      <c r="LR114" s="110"/>
      <c r="LS114" s="110"/>
      <c r="LT114" s="110"/>
      <c r="LU114" s="110"/>
      <c r="LV114" s="110"/>
      <c r="LW114" s="110"/>
      <c r="LX114" s="110"/>
      <c r="LY114" s="110"/>
      <c r="LZ114" s="110"/>
      <c r="MA114" s="110"/>
      <c r="MB114" s="110"/>
      <c r="MC114" s="110"/>
      <c r="MD114" s="110"/>
      <c r="ME114" s="110"/>
      <c r="MF114" s="4"/>
      <c r="MG114" s="5"/>
      <c r="MH114" s="37"/>
      <c r="MI114" s="37"/>
      <c r="MJ114" s="11"/>
      <c r="MK114" s="4"/>
      <c r="ML114" s="4"/>
      <c r="MM114" s="5"/>
      <c r="MN114" s="112"/>
      <c r="MO114" s="113"/>
      <c r="MP114" s="114"/>
      <c r="MQ114" s="113"/>
      <c r="MR114" s="115"/>
      <c r="MS114" s="40"/>
      <c r="MT114" s="40"/>
      <c r="MU114" s="40"/>
      <c r="MV114" s="10"/>
    </row>
    <row r="115" spans="1:360" s="65" customFormat="1">
      <c r="A115" s="62" t="s">
        <v>159</v>
      </c>
      <c r="B115" s="155">
        <f>SUM(B116:B120)</f>
        <v>25842.037059999999</v>
      </c>
      <c r="C115" s="155">
        <f>SUM(C116:C120)</f>
        <v>25842.037059999999</v>
      </c>
      <c r="D115" s="155">
        <f t="shared" si="850"/>
        <v>100</v>
      </c>
      <c r="E115" s="155">
        <f t="shared" si="634"/>
        <v>1.7763568394002505E-12</v>
      </c>
      <c r="F115" s="155">
        <f>F116+F117+F118+F119+F120</f>
        <v>0</v>
      </c>
      <c r="G115" s="155">
        <f>G116+G117+G118+G119+G120</f>
        <v>0</v>
      </c>
      <c r="H115" s="155"/>
      <c r="I115" s="155">
        <v>0</v>
      </c>
      <c r="J115" s="155">
        <v>0</v>
      </c>
      <c r="K115" s="155">
        <v>0</v>
      </c>
      <c r="L115" s="155"/>
      <c r="M115" s="155">
        <f>M116+M117+M118+M120+M119</f>
        <v>0</v>
      </c>
      <c r="N115" s="155">
        <f>N116+N117+N118+N120+N119</f>
        <v>0</v>
      </c>
      <c r="O115" s="155"/>
      <c r="P115" s="155">
        <f>P116+P117+P118+P120+P119</f>
        <v>0</v>
      </c>
      <c r="Q115" s="155">
        <f>Q116+Q117+Q118+Q120+Q119</f>
        <v>0</v>
      </c>
      <c r="R115" s="155"/>
      <c r="S115" s="155">
        <f>S116+S117+S118+S119+S120</f>
        <v>0</v>
      </c>
      <c r="T115" s="155">
        <f>T116+T117+T118+T119+T120</f>
        <v>0</v>
      </c>
      <c r="U115" s="155"/>
      <c r="V115" s="155">
        <f>V116+V117+V118+V119+V120</f>
        <v>0</v>
      </c>
      <c r="W115" s="155">
        <f>W116+W117+W118+W119+W120</f>
        <v>0</v>
      </c>
      <c r="X115" s="155"/>
      <c r="Y115" s="155">
        <v>0</v>
      </c>
      <c r="Z115" s="155">
        <f>Z116+Z117+Z118+Z119+Z120</f>
        <v>0</v>
      </c>
      <c r="AA115" s="155">
        <f>AA116+AA117+AA118+AA119+AA120</f>
        <v>0</v>
      </c>
      <c r="AB115" s="155"/>
      <c r="AC115" s="155">
        <f>AC116+AC117+AC118+AC119+AC120</f>
        <v>0</v>
      </c>
      <c r="AD115" s="155">
        <f>AD116+AD117+AD118+AD119+AD120</f>
        <v>0</v>
      </c>
      <c r="AE115" s="155"/>
      <c r="AF115" s="155">
        <f>AF116+AF117+AF118+AF119+AF120</f>
        <v>0</v>
      </c>
      <c r="AG115" s="155">
        <f>AG116+AG117+AG118+AG119+AG120</f>
        <v>0</v>
      </c>
      <c r="AH115" s="155"/>
      <c r="AI115" s="155">
        <v>0</v>
      </c>
      <c r="AJ115" s="155">
        <f>AJ116+AJ117+AJ118+AJ119+AJ120</f>
        <v>0</v>
      </c>
      <c r="AK115" s="155">
        <f>AK116+AK117+AK118+AK119+AK120</f>
        <v>0</v>
      </c>
      <c r="AL115" s="155"/>
      <c r="AM115" s="155">
        <f>AM116+AM117+AM118+AM119+AM120</f>
        <v>0</v>
      </c>
      <c r="AN115" s="155">
        <f>AN116+AN117+AN118+AN120</f>
        <v>0</v>
      </c>
      <c r="AO115" s="155"/>
      <c r="AP115" s="155">
        <f>AP116+AP117+AP118+AP119+AP120</f>
        <v>0</v>
      </c>
      <c r="AQ115" s="155">
        <f>AQ116+AQ117+AQ118+AQ119+AQ120</f>
        <v>0</v>
      </c>
      <c r="AR115" s="155"/>
      <c r="AS115" s="155">
        <v>0</v>
      </c>
      <c r="AT115" s="155">
        <f>AT116+AT117+AT118+AT119+AT120</f>
        <v>0</v>
      </c>
      <c r="AU115" s="155">
        <f>AU116+AU117+AU118+AU119+AU120</f>
        <v>0</v>
      </c>
      <c r="AV115" s="155"/>
      <c r="AW115" s="155">
        <f>AW116+AW117+AW118+AW119+AW120</f>
        <v>0</v>
      </c>
      <c r="AX115" s="155">
        <f>AX116+AX117+AX118+AX120</f>
        <v>0</v>
      </c>
      <c r="AY115" s="155"/>
      <c r="AZ115" s="155">
        <f>AZ116+AZ117+AZ118+AZ119+AZ120</f>
        <v>0</v>
      </c>
      <c r="BA115" s="155">
        <f>BA116+BA117+BA118+BA119+BA120</f>
        <v>0</v>
      </c>
      <c r="BB115" s="155"/>
      <c r="BC115" s="155">
        <v>0</v>
      </c>
      <c r="BD115" s="155">
        <f>BD117+BD116+BD118+BD119+BD120</f>
        <v>0</v>
      </c>
      <c r="BE115" s="155">
        <f>BE116+BE117+BE118+BE119+BE120</f>
        <v>0</v>
      </c>
      <c r="BF115" s="155"/>
      <c r="BG115" s="155">
        <f>BG116+BG117+BG118+BG119+BG120</f>
        <v>0</v>
      </c>
      <c r="BH115" s="155">
        <f>BH116+BH117+BH118+BH119+BH120</f>
        <v>0</v>
      </c>
      <c r="BI115" s="155"/>
      <c r="BJ115" s="155">
        <f>BJ116+BJ117+BJ118+BJ119+BJ120</f>
        <v>0</v>
      </c>
      <c r="BK115" s="155">
        <f>BK116+BK117+BK118+BK119+BK120</f>
        <v>0</v>
      </c>
      <c r="BL115" s="155"/>
      <c r="BM115" s="155">
        <f>BM116+BM117+BM118+BM119+BM120</f>
        <v>4089.2887700000001</v>
      </c>
      <c r="BN115" s="155">
        <f>BN116+BN117+BN118+BN119+BN120</f>
        <v>4089.2887700000001</v>
      </c>
      <c r="BO115" s="155">
        <f>BO116+BO117+BO118+BO119+BO120</f>
        <v>4089.2887700000001</v>
      </c>
      <c r="BP115" s="155">
        <f>BO115/BN115*100</f>
        <v>100</v>
      </c>
      <c r="BQ115" s="155">
        <f>BQ116+BQ117+BQ118+BQ119+BQ120</f>
        <v>4007.5030000000002</v>
      </c>
      <c r="BR115" s="155">
        <f>BR116+BR117+BR118+BR119+BR120</f>
        <v>4007.5030000000002</v>
      </c>
      <c r="BS115" s="155">
        <f>BR115/BQ115*100</f>
        <v>100</v>
      </c>
      <c r="BT115" s="155">
        <f>BT116+BT117+BT118+BT119+BT120</f>
        <v>81.785769999999999</v>
      </c>
      <c r="BU115" s="155">
        <f>BU116+BU117+BU118+BU119+BU120</f>
        <v>81.785769999999999</v>
      </c>
      <c r="BV115" s="155">
        <f>BU115/BT115*100</f>
        <v>100</v>
      </c>
      <c r="BW115" s="155">
        <f>BW116+BW117+BW118+BW119+BW120</f>
        <v>1470.33448</v>
      </c>
      <c r="BX115" s="155">
        <f>BX116+BX117+BX118+BX119+BX120</f>
        <v>1470.33448</v>
      </c>
      <c r="BY115" s="155">
        <f>BX115/BW115*100</f>
        <v>100</v>
      </c>
      <c r="BZ115" s="155">
        <f>BZ116+BZ117+BZ118+BZ119+BZ120</f>
        <v>1470.33448</v>
      </c>
      <c r="CA115" s="155">
        <f>CA116+CA117+CA118+CA119+CA120</f>
        <v>1470.33448</v>
      </c>
      <c r="CB115" s="155">
        <f>CA115/BZ115*100</f>
        <v>100</v>
      </c>
      <c r="CC115" s="155">
        <f>CC116+CC117+CC118+CC119+CC120</f>
        <v>0</v>
      </c>
      <c r="CD115" s="155">
        <f>CD116+CD117+CD118+CD119+CD120</f>
        <v>0</v>
      </c>
      <c r="CE115" s="155"/>
      <c r="CF115" s="155">
        <f>CF116+CF117+CF119+CF118+CF120</f>
        <v>0</v>
      </c>
      <c r="CG115" s="155">
        <f>CG116+CG117+CG118+CG119+CG120</f>
        <v>0</v>
      </c>
      <c r="CH115" s="155"/>
      <c r="CI115" s="155">
        <f>CI116+CI117+CI118+CI119+CI120</f>
        <v>0</v>
      </c>
      <c r="CJ115" s="155">
        <f>CJ116+CJ117+CJ118+CJ119+CJ120</f>
        <v>0</v>
      </c>
      <c r="CK115" s="155"/>
      <c r="CL115" s="155">
        <v>0</v>
      </c>
      <c r="CM115" s="155">
        <f>CM116+CM117+CM118+CM119+CM120</f>
        <v>0</v>
      </c>
      <c r="CN115" s="155"/>
      <c r="CO115" s="155">
        <v>0</v>
      </c>
      <c r="CP115" s="155">
        <f>CP116+CP117+CP118+CP119+CP120</f>
        <v>0</v>
      </c>
      <c r="CQ115" s="155">
        <f>CQ116+CQ117+CQ118+CQ119+CQ120</f>
        <v>0</v>
      </c>
      <c r="CR115" s="155"/>
      <c r="CS115" s="155">
        <f>CS116+CS117+CS118+CS119+CS120</f>
        <v>0</v>
      </c>
      <c r="CT115" s="155">
        <f>CT116+CT117+CT118+CT119+CT120</f>
        <v>0</v>
      </c>
      <c r="CU115" s="155"/>
      <c r="CV115" s="155">
        <f>CV116+CV117+CV118+CV119+CV120</f>
        <v>0</v>
      </c>
      <c r="CW115" s="155">
        <f>CW116+CW117+CW118+CW119+CW120</f>
        <v>0</v>
      </c>
      <c r="CX115" s="155"/>
      <c r="CY115" s="155">
        <v>0</v>
      </c>
      <c r="CZ115" s="155">
        <f>CZ116+CZ117+CZ118+CZ119+CZ120</f>
        <v>0</v>
      </c>
      <c r="DA115" s="155">
        <f>DA116+DA117+DA118+DA119+DA120</f>
        <v>0</v>
      </c>
      <c r="DB115" s="155"/>
      <c r="DC115" s="155"/>
      <c r="DD115" s="155"/>
      <c r="DE115" s="155"/>
      <c r="DF115" s="155"/>
      <c r="DG115" s="155"/>
      <c r="DH115" s="155"/>
      <c r="DI115" s="155">
        <v>0</v>
      </c>
      <c r="DJ115" s="155">
        <f>DJ116+DJ117+DJ118+DJ119+DJ120</f>
        <v>0</v>
      </c>
      <c r="DK115" s="155">
        <f>DK116+DK117+DK118+DK119+DK120</f>
        <v>0</v>
      </c>
      <c r="DL115" s="155"/>
      <c r="DM115" s="155">
        <f>DM116+DM117+DM118+DM119+DM120</f>
        <v>0</v>
      </c>
      <c r="DN115" s="155">
        <f>DN116+DN117+DN118+DN119+DN120</f>
        <v>0</v>
      </c>
      <c r="DO115" s="155"/>
      <c r="DP115" s="155">
        <f>DP116+DP117+DP118+DP119+DP120</f>
        <v>0</v>
      </c>
      <c r="DQ115" s="155">
        <f>DQ116+DQ117+DQ118+DQ119+DQ120</f>
        <v>0</v>
      </c>
      <c r="DR115" s="155"/>
      <c r="DS115" s="155">
        <v>0</v>
      </c>
      <c r="DT115" s="155">
        <f>DT116+DT117+DT118+DT119+DT120</f>
        <v>0</v>
      </c>
      <c r="DU115" s="155">
        <f>DU116+DU117+DU118+DU119+DU120</f>
        <v>0</v>
      </c>
      <c r="DV115" s="155"/>
      <c r="DW115" s="155">
        <f>DW116+DW117+DW118+DW119+DW120</f>
        <v>0</v>
      </c>
      <c r="DX115" s="155">
        <f>DX116+DX117+DX118+DX119+DX120</f>
        <v>0</v>
      </c>
      <c r="DY115" s="155"/>
      <c r="DZ115" s="155">
        <f>DZ116+DZ117+DZ118+DZ119+DZ120</f>
        <v>0</v>
      </c>
      <c r="EA115" s="155">
        <f>EA116+EA117+EA118+EA119+EA120</f>
        <v>0</v>
      </c>
      <c r="EB115" s="155"/>
      <c r="EC115" s="155">
        <v>0</v>
      </c>
      <c r="ED115" s="155">
        <f>ED116+ED117+ED118+ED119+ED120</f>
        <v>0</v>
      </c>
      <c r="EE115" s="155">
        <f>EE116+EE117+EE118+EE119+EE120</f>
        <v>0</v>
      </c>
      <c r="EF115" s="155"/>
      <c r="EG115" s="155">
        <f>EG116+EG117+EG118+EG119+EG120</f>
        <v>0</v>
      </c>
      <c r="EH115" s="155">
        <f>EH116+EH117+EH118+EH119+EH120</f>
        <v>0</v>
      </c>
      <c r="EI115" s="155"/>
      <c r="EJ115" s="155">
        <f>EJ116+EJ117+EJ118+EJ119+EJ120</f>
        <v>0</v>
      </c>
      <c r="EK115" s="155">
        <f>EK116+EK117+EK118+EK119+EK120</f>
        <v>0</v>
      </c>
      <c r="EL115" s="155"/>
      <c r="EM115" s="155">
        <f>EM116+EM117+EM118+EM119+EM120</f>
        <v>0</v>
      </c>
      <c r="EN115" s="155">
        <f>EN116+EN117+EN118+EN119+EN120</f>
        <v>0</v>
      </c>
      <c r="EO115" s="155"/>
      <c r="EP115" s="155">
        <f>EP116+EP117+EP118+EP119+EP120</f>
        <v>19800</v>
      </c>
      <c r="EQ115" s="155">
        <f>EQ116+EQ117+EQ118+EQ119+EQ120</f>
        <v>19800</v>
      </c>
      <c r="ER115" s="155">
        <f>ER116+ER117+ER118+ER119+ER120</f>
        <v>19800</v>
      </c>
      <c r="ES115" s="155">
        <f>ER115/EQ115*100</f>
        <v>100</v>
      </c>
      <c r="ET115" s="155">
        <f>ET116+ET117+ET118+ET119+ET120</f>
        <v>19800</v>
      </c>
      <c r="EU115" s="155">
        <f>EU116+EU117+EU118+EU119+EU120</f>
        <v>19800</v>
      </c>
      <c r="EV115" s="155">
        <f>EU115/ET115*100</f>
        <v>100</v>
      </c>
      <c r="EW115" s="155">
        <f>EW116+EW117+EW118+EW119+EW120</f>
        <v>0</v>
      </c>
      <c r="EX115" s="155">
        <f>EX116+EX117+EX118+EX119+EX120</f>
        <v>0</v>
      </c>
      <c r="EY115" s="155"/>
      <c r="EZ115" s="155">
        <v>0</v>
      </c>
      <c r="FA115" s="155">
        <f>FA116+FA117+FA118+FA119+FA120</f>
        <v>0</v>
      </c>
      <c r="FB115" s="155">
        <f>FB116+FB117+FB118+FB119+FB120</f>
        <v>0</v>
      </c>
      <c r="FC115" s="155"/>
      <c r="FD115" s="155">
        <f>FD116+FD117+FD118+FD119+FD120</f>
        <v>0</v>
      </c>
      <c r="FE115" s="155">
        <f>FE116+FE117+FE118+FE119+FE120</f>
        <v>0</v>
      </c>
      <c r="FF115" s="155"/>
      <c r="FG115" s="155">
        <f>FG116+FG117+FG118+FG119+FG120</f>
        <v>0</v>
      </c>
      <c r="FH115" s="155">
        <f>FH116+FH117+FH118+FH119+FH120</f>
        <v>0</v>
      </c>
      <c r="FI115" s="155"/>
      <c r="FJ115" s="155"/>
      <c r="FK115" s="155">
        <f>FK116+FK117</f>
        <v>0</v>
      </c>
      <c r="FL115" s="155">
        <f>FL116+FL117</f>
        <v>0</v>
      </c>
      <c r="FM115" s="155"/>
      <c r="FN115" s="155">
        <f>FN116+FN117</f>
        <v>0</v>
      </c>
      <c r="FO115" s="155">
        <f>FO116+FO117</f>
        <v>0</v>
      </c>
      <c r="FP115" s="155"/>
      <c r="FQ115" s="155">
        <f>FQ116+FQ117</f>
        <v>0</v>
      </c>
      <c r="FR115" s="155">
        <f>FR116+FR117</f>
        <v>0</v>
      </c>
      <c r="FS115" s="155"/>
      <c r="FT115" s="155">
        <f>FT116+FT117+FT118+FT119+FT120</f>
        <v>0</v>
      </c>
      <c r="FU115" s="155">
        <f>FU116+FU117+FU118+FU119+FU120</f>
        <v>0</v>
      </c>
      <c r="FV115" s="155">
        <f>FV116+FV117+FV118+FV119+FV120</f>
        <v>0</v>
      </c>
      <c r="FW115" s="155"/>
      <c r="FX115" s="155">
        <f>FX116+FX117</f>
        <v>0</v>
      </c>
      <c r="FY115" s="155">
        <f>FY116+FY117</f>
        <v>0</v>
      </c>
      <c r="FZ115" s="155"/>
      <c r="GA115" s="155">
        <f>GA116+GA117</f>
        <v>0</v>
      </c>
      <c r="GB115" s="155">
        <f>GB116+GB117</f>
        <v>0</v>
      </c>
      <c r="GC115" s="155"/>
      <c r="GD115" s="155">
        <f>GD116+GD117+GD118+GD119+GD120</f>
        <v>0</v>
      </c>
      <c r="GE115" s="155">
        <f>GE116+GE117+GE118+GE119+GE120</f>
        <v>0</v>
      </c>
      <c r="GF115" s="155">
        <f>GF116+GF117+GF118+GF119+GF120</f>
        <v>0</v>
      </c>
      <c r="GG115" s="155"/>
      <c r="GH115" s="155">
        <f>GH116+GH117</f>
        <v>0</v>
      </c>
      <c r="GI115" s="155">
        <f>GI116+GI117</f>
        <v>0</v>
      </c>
      <c r="GJ115" s="155"/>
      <c r="GK115" s="155">
        <f>GK116+GK117</f>
        <v>0</v>
      </c>
      <c r="GL115" s="155">
        <f>GL116+GL117</f>
        <v>0</v>
      </c>
      <c r="GM115" s="155"/>
      <c r="GN115" s="155">
        <f>GN116+GN117+GN118+GN119+GN120</f>
        <v>0</v>
      </c>
      <c r="GO115" s="155">
        <f>GO116+GO117+GO118+GO119+GO120</f>
        <v>0</v>
      </c>
      <c r="GP115" s="155">
        <f>GP116+GP117+GP118+GP119+GP120</f>
        <v>0</v>
      </c>
      <c r="GQ115" s="155"/>
      <c r="GR115" s="155">
        <f>GR116+GR117</f>
        <v>0</v>
      </c>
      <c r="GS115" s="155">
        <f>GS116+GS117</f>
        <v>0</v>
      </c>
      <c r="GT115" s="155"/>
      <c r="GU115" s="155">
        <f>GU116+GU117</f>
        <v>0</v>
      </c>
      <c r="GV115" s="155">
        <f>GV116+GV117</f>
        <v>0</v>
      </c>
      <c r="GW115" s="155"/>
      <c r="GX115" s="155">
        <f>GX116+GX117+GX118+GX119+GX120</f>
        <v>0</v>
      </c>
      <c r="GY115" s="155">
        <f>GY116+GY117+GY118+GY119+GY120</f>
        <v>0</v>
      </c>
      <c r="GZ115" s="155">
        <f>GZ116+GZ117+GZ118+GZ119+GZ120</f>
        <v>0</v>
      </c>
      <c r="HA115" s="155"/>
      <c r="HB115" s="155">
        <f>HB116+HB117</f>
        <v>0</v>
      </c>
      <c r="HC115" s="155">
        <f>HC116+HC117</f>
        <v>0</v>
      </c>
      <c r="HD115" s="155"/>
      <c r="HE115" s="155">
        <f>HE116+HE117</f>
        <v>0</v>
      </c>
      <c r="HF115" s="155">
        <f>HF116+HF117</f>
        <v>0</v>
      </c>
      <c r="HG115" s="155"/>
      <c r="HH115" s="155">
        <f>HH116+HH117+HH118+HH119+HH120</f>
        <v>0</v>
      </c>
      <c r="HI115" s="155">
        <f>HI116+HI117+HI118+HI119+HI120</f>
        <v>0</v>
      </c>
      <c r="HJ115" s="155">
        <f>HJ116+HJ117+HJ118+HJ119+HJ120</f>
        <v>0</v>
      </c>
      <c r="HK115" s="155"/>
      <c r="HL115" s="155">
        <f>HL116+HL117</f>
        <v>0</v>
      </c>
      <c r="HM115" s="155">
        <f>HM116+HM117</f>
        <v>0</v>
      </c>
      <c r="HN115" s="155"/>
      <c r="HO115" s="155">
        <f>HO116+HO117</f>
        <v>0</v>
      </c>
      <c r="HP115" s="155">
        <f>HP116+HP117</f>
        <v>0</v>
      </c>
      <c r="HQ115" s="155"/>
      <c r="HR115" s="155">
        <f>HR116+HR117+HR118+HR119+HR120</f>
        <v>0</v>
      </c>
      <c r="HS115" s="155">
        <f>HS116+HS117+HS118+HS119+HS120</f>
        <v>0</v>
      </c>
      <c r="HT115" s="155">
        <f>HT116+HT117+HT118+HT119+HT120</f>
        <v>0</v>
      </c>
      <c r="HU115" s="155"/>
      <c r="HV115" s="155">
        <f>HV116+HV117</f>
        <v>0</v>
      </c>
      <c r="HW115" s="155">
        <f>HW116+HW117</f>
        <v>0</v>
      </c>
      <c r="HX115" s="155"/>
      <c r="HY115" s="155">
        <f>HY116+HY117</f>
        <v>0</v>
      </c>
      <c r="HZ115" s="155">
        <f>HZ116+HZ117</f>
        <v>0</v>
      </c>
      <c r="IA115" s="155"/>
      <c r="IB115" s="155">
        <f>IB116+IB117+IB118+IB119+IB120</f>
        <v>0</v>
      </c>
      <c r="IC115" s="155">
        <f>IC116+IC117+IC118+IC119+IC120</f>
        <v>0</v>
      </c>
      <c r="ID115" s="155">
        <f>ID116+ID117+ID118+ID119+ID120</f>
        <v>0</v>
      </c>
      <c r="IE115" s="155"/>
      <c r="IF115" s="155">
        <f>IF116+IF117</f>
        <v>0</v>
      </c>
      <c r="IG115" s="155">
        <f>IG116+IG117</f>
        <v>0</v>
      </c>
      <c r="IH115" s="155"/>
      <c r="II115" s="155">
        <f>II116+II117</f>
        <v>0</v>
      </c>
      <c r="IJ115" s="155">
        <f>IJ116+IJ117</f>
        <v>0</v>
      </c>
      <c r="IK115" s="155"/>
      <c r="IL115" s="155">
        <f>IL116+IL117+IL118+IL119+IL120</f>
        <v>0</v>
      </c>
      <c r="IM115" s="155">
        <f>IM116+IM117+IM118+IM119+IM120</f>
        <v>0</v>
      </c>
      <c r="IN115" s="155">
        <f>IN116+IN117+IN118+IN119+IN120</f>
        <v>0</v>
      </c>
      <c r="IO115" s="155"/>
      <c r="IP115" s="155">
        <f>IP116+IP117</f>
        <v>0</v>
      </c>
      <c r="IQ115" s="155">
        <f>IQ116+IQ117</f>
        <v>0</v>
      </c>
      <c r="IR115" s="155"/>
      <c r="IS115" s="155">
        <f>IS116+IS117</f>
        <v>0</v>
      </c>
      <c r="IT115" s="155">
        <f>IT116+IT117</f>
        <v>0</v>
      </c>
      <c r="IU115" s="155"/>
      <c r="IV115" s="155">
        <f>IV116+IV117+IV118+IV119+IV120</f>
        <v>0</v>
      </c>
      <c r="IW115" s="155">
        <f>IW116+IW117+IW118+IW119+IW120</f>
        <v>0</v>
      </c>
      <c r="IX115" s="155">
        <f>IX116+IX117+IX118+IX119+IX120</f>
        <v>0</v>
      </c>
      <c r="IY115" s="155"/>
      <c r="IZ115" s="155">
        <f>IZ116+IZ117</f>
        <v>0</v>
      </c>
      <c r="JA115" s="155">
        <f>JA116+JA117</f>
        <v>0</v>
      </c>
      <c r="JB115" s="155"/>
      <c r="JC115" s="155">
        <f>JC116+JC117</f>
        <v>0</v>
      </c>
      <c r="JD115" s="155">
        <f>JD116+JD117</f>
        <v>0</v>
      </c>
      <c r="JE115" s="155"/>
      <c r="JF115" s="155">
        <v>0</v>
      </c>
      <c r="JG115" s="155">
        <f>JG116+JG117+JG118+JG119+JG120</f>
        <v>0</v>
      </c>
      <c r="JH115" s="155">
        <f>JH116+JH117+JH118+JH119+JH120</f>
        <v>0</v>
      </c>
      <c r="JI115" s="155"/>
      <c r="JJ115" s="155">
        <f>JJ116+JJ117+JJ118+JJ119+JJ120</f>
        <v>0</v>
      </c>
      <c r="JK115" s="155">
        <f>JK116+JK117+JK118+JK120</f>
        <v>0</v>
      </c>
      <c r="JL115" s="155"/>
      <c r="JM115" s="155">
        <f>JM116+JM117+JM118+JM119+JM120</f>
        <v>0</v>
      </c>
      <c r="JN115" s="155">
        <f>JN116+JN117+JN118+JN119+JN120</f>
        <v>0</v>
      </c>
      <c r="JO115" s="155"/>
      <c r="JP115" s="155">
        <f>JP116+JP117+JP118+JP119+JP120</f>
        <v>0</v>
      </c>
      <c r="JQ115" s="155">
        <f>JQ116+JQ117+JQ118+JQ119+JQ120</f>
        <v>0</v>
      </c>
      <c r="JR115" s="155"/>
      <c r="JS115" s="155">
        <f>JS116+JS117+JS118+JS119+JS120</f>
        <v>227.11100999999996</v>
      </c>
      <c r="JT115" s="155">
        <f>JT116+JT117+JT118+JT119+JT120</f>
        <v>227.11101000000002</v>
      </c>
      <c r="JU115" s="155">
        <f t="shared" ref="JU115:JU120" si="879">JT115/JS115*100</f>
        <v>100.00000000000003</v>
      </c>
      <c r="JV115" s="155">
        <f>JV116+JV117+JV118+JV119+JV120</f>
        <v>0</v>
      </c>
      <c r="JW115" s="155">
        <f>JW116+JW117+JW118+JW119+JW120</f>
        <v>0</v>
      </c>
      <c r="JX115" s="155" t="e">
        <f t="shared" ref="JX115" si="880">JW115/JV115*100</f>
        <v>#DIV/0!</v>
      </c>
      <c r="JY115" s="155">
        <f>JY116+JY117+JY118+JY119+JY120</f>
        <v>0</v>
      </c>
      <c r="JZ115" s="155">
        <f>JZ116+JZ117+JZ118+JZ119+JZ120</f>
        <v>0</v>
      </c>
      <c r="KA115" s="155" t="e">
        <f t="shared" ref="KA115" si="881">JZ115/JY115*100</f>
        <v>#DIV/0!</v>
      </c>
      <c r="KB115" s="155">
        <f>KB116+KB117+KB118+KB119+KB120</f>
        <v>0</v>
      </c>
      <c r="KC115" s="155">
        <f>KC116+KC117+KC118+KC119+KC120</f>
        <v>0</v>
      </c>
      <c r="KD115" s="155" t="e">
        <f t="shared" ref="KD115" si="882">KC115/KB115*100</f>
        <v>#DIV/0!</v>
      </c>
      <c r="KE115" s="155">
        <f>KE116+KE117+KE118+KE119+KE120</f>
        <v>0</v>
      </c>
      <c r="KF115" s="155">
        <f>KF116+KF117+KF118+KF119+KF120</f>
        <v>0</v>
      </c>
      <c r="KG115" s="155" t="e">
        <f t="shared" ref="KG115" si="883">KF115/KE115*100</f>
        <v>#DIV/0!</v>
      </c>
      <c r="KH115" s="155">
        <f>KH116+KH117+KH118+KH119+KH120</f>
        <v>0</v>
      </c>
      <c r="KI115" s="155">
        <f>KI116+KI117+KI118+KI119+KI120</f>
        <v>0</v>
      </c>
      <c r="KJ115" s="155" t="e">
        <f t="shared" ref="KJ115" si="884">KI115/KH115*100</f>
        <v>#DIV/0!</v>
      </c>
      <c r="KK115" s="155">
        <f>KK116+KK117+KK118+KK119+KK120</f>
        <v>0</v>
      </c>
      <c r="KL115" s="155">
        <f>KL116+KL117+KL118+KL119+KL120</f>
        <v>0</v>
      </c>
      <c r="KM115" s="155" t="e">
        <f t="shared" ref="KM115" si="885">KL115/KK115*100</f>
        <v>#DIV/0!</v>
      </c>
      <c r="KN115" s="155">
        <f>KN116+KN117+KN118+KN119+KN120</f>
        <v>0</v>
      </c>
      <c r="KO115" s="155">
        <f>KO116+KO117+KO118+KO119+KO120</f>
        <v>0</v>
      </c>
      <c r="KP115" s="155" t="e">
        <f t="shared" ref="KP115" si="886">KO115/KN115*100</f>
        <v>#DIV/0!</v>
      </c>
      <c r="KQ115" s="155">
        <f>KQ116+KQ117+KQ118+KQ119+KQ120</f>
        <v>0</v>
      </c>
      <c r="KR115" s="155">
        <f>KR116+KR117+KR118+KR119+KR120</f>
        <v>0</v>
      </c>
      <c r="KS115" s="155" t="e">
        <f t="shared" ref="KS115" si="887">KR115/KQ115*100</f>
        <v>#DIV/0!</v>
      </c>
      <c r="KT115" s="155">
        <f>KT116+KT117+KT118+KT119+KT120</f>
        <v>0</v>
      </c>
      <c r="KU115" s="155">
        <f>KU116+KU117+KU118+KU119+KU120</f>
        <v>0</v>
      </c>
      <c r="KV115" s="155" t="e">
        <f t="shared" ref="KV115" si="888">KU115/KT115*100</f>
        <v>#DIV/0!</v>
      </c>
      <c r="KW115" s="155">
        <f>KW116+KW117+KW118+KW119+KW120</f>
        <v>129.85</v>
      </c>
      <c r="KX115" s="155">
        <f>KX116+KX117+KX118+KX119+KX120</f>
        <v>129.85</v>
      </c>
      <c r="KY115" s="155">
        <f t="shared" ref="KY115" si="889">KX115/KW115*100</f>
        <v>100</v>
      </c>
      <c r="KZ115" s="155">
        <f>KZ116+KZ117+KZ118+KZ119+KZ120</f>
        <v>0</v>
      </c>
      <c r="LA115" s="155">
        <f>LA116+LA117+LA118+LA119+LA120</f>
        <v>0</v>
      </c>
      <c r="LB115" s="155" t="e">
        <f t="shared" ref="LB115" si="890">LA115/KZ115*100</f>
        <v>#DIV/0!</v>
      </c>
      <c r="LC115" s="155">
        <f>LC116+LC117+LC118+LC119+LC120</f>
        <v>0</v>
      </c>
      <c r="LD115" s="155">
        <f>LD116+LD117+LD118+LD119+LD120</f>
        <v>0</v>
      </c>
      <c r="LE115" s="155" t="e">
        <f t="shared" ref="LE115" si="891">LD115/LC115*100</f>
        <v>#DIV/0!</v>
      </c>
      <c r="LF115" s="155">
        <f>LF116+LF117+LF118+LF119+LF120</f>
        <v>0</v>
      </c>
      <c r="LG115" s="155">
        <f>LG116+LG117+LG118+LG119+LG120</f>
        <v>0</v>
      </c>
      <c r="LH115" s="155" t="e">
        <f t="shared" ref="LH115" si="892">LG115/LF115*100</f>
        <v>#DIV/0!</v>
      </c>
      <c r="LI115" s="155">
        <f>LI116+LI117+LI118+LI119+LI120</f>
        <v>0</v>
      </c>
      <c r="LJ115" s="155">
        <f>LJ116+LJ117+LJ118+LJ119+LJ120</f>
        <v>0</v>
      </c>
      <c r="LK115" s="155" t="e">
        <f t="shared" ref="LK115" si="893">LJ115/LI115*100</f>
        <v>#DIV/0!</v>
      </c>
      <c r="LL115" s="155">
        <f>LL116+LL117+LL118+LL119+LL120</f>
        <v>0</v>
      </c>
      <c r="LM115" s="155">
        <f>LM116+LM117+LM118+LM119+LM120</f>
        <v>0</v>
      </c>
      <c r="LN115" s="155" t="e">
        <f t="shared" ref="LN115" si="894">LM115/LL115*100</f>
        <v>#DIV/0!</v>
      </c>
      <c r="LO115" s="155">
        <f>LO116+LO117+LO118+LO119+LO120</f>
        <v>125.4528</v>
      </c>
      <c r="LP115" s="155">
        <f>LP116+LP117+LP118+LP119+LP120</f>
        <v>125.45280000000001</v>
      </c>
      <c r="LQ115" s="155">
        <f>LQ116+LQ117+LQ118+LQ119+LQ120</f>
        <v>125.45280000000001</v>
      </c>
      <c r="LR115" s="155"/>
      <c r="LS115" s="155">
        <f>LS116+LS117+LS118+LS119+LS120</f>
        <v>124.19826</v>
      </c>
      <c r="LT115" s="155">
        <f>LT116+LT117+LT118+LT120</f>
        <v>124.19826</v>
      </c>
      <c r="LU115" s="155"/>
      <c r="LV115" s="155">
        <f>LV116+LV117+LV118+LV119+LV120</f>
        <v>1.25454</v>
      </c>
      <c r="LW115" s="155">
        <f>LW116+LW117+LW118+LW119+LW120</f>
        <v>1.25454</v>
      </c>
      <c r="LX115" s="155"/>
      <c r="LY115" s="155">
        <f>LY116+LY117+LY118+LY119+LY120</f>
        <v>0</v>
      </c>
      <c r="LZ115" s="155">
        <f>LZ116+LZ117+LZ118+LZ119+LZ120</f>
        <v>0</v>
      </c>
      <c r="MA115" s="155" t="e">
        <f t="shared" ref="MA115" si="895">LZ115/LY115*100</f>
        <v>#DIV/0!</v>
      </c>
      <c r="MB115" s="155">
        <f>MB116+MB117+MB118+MB119+MB120</f>
        <v>0</v>
      </c>
      <c r="MC115" s="155">
        <f>MC116+MC117+MC118+MC119+MC120</f>
        <v>0</v>
      </c>
      <c r="MD115" s="155" t="e">
        <f t="shared" ref="MD115" si="896">MC115/MB115*100</f>
        <v>#DIV/0!</v>
      </c>
      <c r="ME115" s="34">
        <f>ME116+ME117+ME118+ME119+ME120</f>
        <v>0</v>
      </c>
      <c r="MF115" s="34">
        <f>MF116+MF117+MF118+MF119+MF120</f>
        <v>0</v>
      </c>
      <c r="MG115" s="63" t="e">
        <f t="shared" ref="MG115" si="897">MF115/ME115*100</f>
        <v>#DIV/0!</v>
      </c>
      <c r="MH115" s="108"/>
      <c r="MI115" s="108"/>
      <c r="MK115" s="34"/>
      <c r="ML115" s="34"/>
      <c r="MM115" s="63"/>
      <c r="MN115" s="111"/>
      <c r="MO115" s="113"/>
      <c r="MP115" s="114"/>
      <c r="MQ115" s="113"/>
      <c r="MR115" s="115"/>
      <c r="MS115" s="40"/>
      <c r="MT115" s="40"/>
      <c r="MU115" s="40"/>
      <c r="MV115" s="67"/>
    </row>
    <row r="116" spans="1:360" ht="18.75" customHeight="1">
      <c r="A116" s="36" t="s">
        <v>166</v>
      </c>
      <c r="B116" s="110">
        <f t="shared" ref="B116:B120" si="898">I116+S116+V116+Y116+AI116+AS116+BC116+BM116+BW116+CF116+CO116+CY116+DI116+DS116+EC116+EP116+F116+EZ116+FJ116+FT116+GD116+GN116+GX116+HH116+HR116+IB116+IL116+IV116+JF116+JP116+EM116+JS116+JV116+JY116+KB116+KE116+KH116+KK116+KN116+KQ116+KT116+KW116+KZ116+LC116+LF116+LI116+LL116+LO116+LY116+MB116+ME116</f>
        <v>10478.24562</v>
      </c>
      <c r="C116" s="110">
        <f t="shared" ref="C116:C120" si="899">K116+T116+W116+AA116+AK116+AU116+BE116+BO116+BX116+CG116+CQ116+DA116+DK116+DU116+EE116+ER116+G116+FB116+FL116+FV116+GF116+GP116+GZ116+HJ116+HT116+ID116+IN116+IX116+JH116+JQ116+EN116+JT116+JW116+JZ116+KC116+KF116+KI116+KL116+KO116+KR116+KU116+KX116+LA116+LD116+LG116+LJ116+LM116+LQ116+LZ116+MC116+MF116</f>
        <v>10478.24562</v>
      </c>
      <c r="D116" s="110">
        <f t="shared" si="850"/>
        <v>100</v>
      </c>
      <c r="E116" s="110">
        <f t="shared" si="634"/>
        <v>0</v>
      </c>
      <c r="F116" s="110"/>
      <c r="G116" s="110"/>
      <c r="H116" s="110"/>
      <c r="I116" s="110"/>
      <c r="J116" s="110">
        <f t="shared" ref="J116:K120" si="900">M116+P116</f>
        <v>0</v>
      </c>
      <c r="K116" s="110">
        <f t="shared" si="900"/>
        <v>0</v>
      </c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>
        <f t="shared" ref="Z116:AA120" si="901">AC116+AF116</f>
        <v>0</v>
      </c>
      <c r="AA116" s="110">
        <f t="shared" si="901"/>
        <v>0</v>
      </c>
      <c r="AB116" s="110"/>
      <c r="AC116" s="110"/>
      <c r="AD116" s="110"/>
      <c r="AE116" s="110"/>
      <c r="AF116" s="110"/>
      <c r="AG116" s="110"/>
      <c r="AH116" s="110"/>
      <c r="AI116" s="110"/>
      <c r="AJ116" s="110">
        <f t="shared" ref="AJ116:AK120" si="902">AM116+AP116</f>
        <v>0</v>
      </c>
      <c r="AK116" s="110">
        <f t="shared" si="902"/>
        <v>0</v>
      </c>
      <c r="AL116" s="110"/>
      <c r="AM116" s="110"/>
      <c r="AN116" s="110"/>
      <c r="AO116" s="110"/>
      <c r="AP116" s="110"/>
      <c r="AQ116" s="110"/>
      <c r="AR116" s="110"/>
      <c r="AS116" s="110"/>
      <c r="AT116" s="110">
        <f t="shared" ref="AT116:AU120" si="903">AW116+AZ116</f>
        <v>0</v>
      </c>
      <c r="AU116" s="110">
        <f t="shared" si="903"/>
        <v>0</v>
      </c>
      <c r="AV116" s="110"/>
      <c r="AW116" s="110"/>
      <c r="AX116" s="110"/>
      <c r="AY116" s="110"/>
      <c r="AZ116" s="110"/>
      <c r="BA116" s="110"/>
      <c r="BB116" s="110"/>
      <c r="BC116" s="110"/>
      <c r="BD116" s="110">
        <f t="shared" ref="BD116:BE120" si="904">BG116+BJ116</f>
        <v>0</v>
      </c>
      <c r="BE116" s="110">
        <f t="shared" si="904"/>
        <v>0</v>
      </c>
      <c r="BF116" s="110"/>
      <c r="BG116" s="110"/>
      <c r="BH116" s="110"/>
      <c r="BI116" s="110"/>
      <c r="BJ116" s="110"/>
      <c r="BK116" s="110"/>
      <c r="BL116" s="110"/>
      <c r="BM116" s="110">
        <v>3478.2456200000001</v>
      </c>
      <c r="BN116" s="110">
        <f t="shared" ref="BN116:BO118" si="905">BQ116+BT116</f>
        <v>3478.2456200000001</v>
      </c>
      <c r="BO116" s="110">
        <f t="shared" si="905"/>
        <v>3478.2456200000001</v>
      </c>
      <c r="BP116" s="110">
        <f>BO116/BN116*100</f>
        <v>100</v>
      </c>
      <c r="BQ116" s="110">
        <v>3408.6807100000001</v>
      </c>
      <c r="BR116" s="110">
        <v>3408.6807100000001</v>
      </c>
      <c r="BS116" s="110">
        <f>BR116/BQ116*100</f>
        <v>100</v>
      </c>
      <c r="BT116" s="110">
        <v>69.564909999999998</v>
      </c>
      <c r="BU116" s="110">
        <v>69.564909999999998</v>
      </c>
      <c r="BV116" s="110">
        <f>BU116/BT116*100</f>
        <v>100</v>
      </c>
      <c r="BW116" s="110">
        <f t="shared" ref="BW116:BX120" si="906">BZ116+CC116</f>
        <v>0</v>
      </c>
      <c r="BX116" s="110">
        <f t="shared" si="906"/>
        <v>0</v>
      </c>
      <c r="BY116" s="110"/>
      <c r="BZ116" s="110"/>
      <c r="CA116" s="110"/>
      <c r="CB116" s="110"/>
      <c r="CC116" s="110"/>
      <c r="CD116" s="110"/>
      <c r="CE116" s="110"/>
      <c r="CF116" s="110">
        <f t="shared" ref="CF116:CG120" si="907">CI116+CL116</f>
        <v>0</v>
      </c>
      <c r="CG116" s="110">
        <f t="shared" si="907"/>
        <v>0</v>
      </c>
      <c r="CH116" s="110"/>
      <c r="CI116" s="110"/>
      <c r="CJ116" s="110"/>
      <c r="CK116" s="110"/>
      <c r="CL116" s="110"/>
      <c r="CM116" s="110"/>
      <c r="CN116" s="110"/>
      <c r="CO116" s="110"/>
      <c r="CP116" s="110">
        <f t="shared" ref="CP116:CQ120" si="908">CS116+CV116</f>
        <v>0</v>
      </c>
      <c r="CQ116" s="110">
        <f t="shared" si="908"/>
        <v>0</v>
      </c>
      <c r="CR116" s="110"/>
      <c r="CS116" s="110"/>
      <c r="CT116" s="110"/>
      <c r="CU116" s="110"/>
      <c r="CV116" s="110"/>
      <c r="CW116" s="110"/>
      <c r="CX116" s="110"/>
      <c r="CY116" s="110"/>
      <c r="CZ116" s="110">
        <f t="shared" ref="CZ116:DA120" si="909">DC116+DF116</f>
        <v>0</v>
      </c>
      <c r="DA116" s="110">
        <f t="shared" si="909"/>
        <v>0</v>
      </c>
      <c r="DB116" s="110"/>
      <c r="DC116" s="110"/>
      <c r="DD116" s="110"/>
      <c r="DE116" s="110"/>
      <c r="DF116" s="110"/>
      <c r="DG116" s="110"/>
      <c r="DH116" s="110"/>
      <c r="DI116" s="110"/>
      <c r="DJ116" s="110">
        <f t="shared" ref="DJ116:DK120" si="910">DM116+DP116</f>
        <v>0</v>
      </c>
      <c r="DK116" s="110">
        <f t="shared" si="910"/>
        <v>0</v>
      </c>
      <c r="DL116" s="110"/>
      <c r="DM116" s="110"/>
      <c r="DN116" s="110"/>
      <c r="DO116" s="110"/>
      <c r="DP116" s="110"/>
      <c r="DQ116" s="110"/>
      <c r="DR116" s="110"/>
      <c r="DS116" s="110"/>
      <c r="DT116" s="110">
        <f t="shared" ref="DT116:DU120" si="911">DW116+DZ116</f>
        <v>0</v>
      </c>
      <c r="DU116" s="110">
        <f t="shared" si="911"/>
        <v>0</v>
      </c>
      <c r="DV116" s="110"/>
      <c r="DW116" s="110"/>
      <c r="DX116" s="110"/>
      <c r="DY116" s="110"/>
      <c r="DZ116" s="110"/>
      <c r="EA116" s="110"/>
      <c r="EB116" s="110"/>
      <c r="EC116" s="110"/>
      <c r="ED116" s="110">
        <f t="shared" ref="ED116:EE120" si="912">EG116+EJ116</f>
        <v>0</v>
      </c>
      <c r="EE116" s="110">
        <f t="shared" si="912"/>
        <v>0</v>
      </c>
      <c r="EF116" s="110"/>
      <c r="EG116" s="110"/>
      <c r="EH116" s="110"/>
      <c r="EI116" s="110"/>
      <c r="EJ116" s="110"/>
      <c r="EK116" s="110"/>
      <c r="EL116" s="110"/>
      <c r="EM116" s="110"/>
      <c r="EN116" s="110"/>
      <c r="EO116" s="110"/>
      <c r="EP116" s="110">
        <v>7000</v>
      </c>
      <c r="EQ116" s="110">
        <f t="shared" ref="EQ116:ER120" si="913">ET116+EW116</f>
        <v>7000</v>
      </c>
      <c r="ER116" s="110">
        <f t="shared" si="913"/>
        <v>7000</v>
      </c>
      <c r="ES116" s="110">
        <f>ER116/EQ116*100</f>
        <v>100</v>
      </c>
      <c r="ET116" s="110">
        <v>7000</v>
      </c>
      <c r="EU116" s="110">
        <v>7000</v>
      </c>
      <c r="EV116" s="110">
        <f>EU116/ET116*100</f>
        <v>100</v>
      </c>
      <c r="EW116" s="110"/>
      <c r="EX116" s="110"/>
      <c r="EY116" s="110"/>
      <c r="EZ116" s="110"/>
      <c r="FA116" s="110">
        <f t="shared" ref="FA116:FB120" si="914">FD116+FG116</f>
        <v>0</v>
      </c>
      <c r="FB116" s="110">
        <f t="shared" si="914"/>
        <v>0</v>
      </c>
      <c r="FC116" s="110"/>
      <c r="FD116" s="110"/>
      <c r="FE116" s="110"/>
      <c r="FF116" s="110"/>
      <c r="FG116" s="110"/>
      <c r="FH116" s="110"/>
      <c r="FI116" s="110"/>
      <c r="FJ116" s="156"/>
      <c r="FK116" s="110"/>
      <c r="FL116" s="110"/>
      <c r="FM116" s="110"/>
      <c r="FN116" s="110"/>
      <c r="FO116" s="110"/>
      <c r="FP116" s="110"/>
      <c r="FQ116" s="110"/>
      <c r="FR116" s="110"/>
      <c r="FS116" s="110"/>
      <c r="FT116" s="110"/>
      <c r="FU116" s="110">
        <f t="shared" ref="FU116:FV120" si="915">FX116+GA116</f>
        <v>0</v>
      </c>
      <c r="FV116" s="110">
        <f t="shared" si="915"/>
        <v>0</v>
      </c>
      <c r="FW116" s="110"/>
      <c r="FX116" s="110"/>
      <c r="FY116" s="110"/>
      <c r="FZ116" s="110"/>
      <c r="GA116" s="110"/>
      <c r="GB116" s="110"/>
      <c r="GC116" s="110"/>
      <c r="GD116" s="110"/>
      <c r="GE116" s="110">
        <f t="shared" ref="GE116:GF120" si="916">GH116+GK116</f>
        <v>0</v>
      </c>
      <c r="GF116" s="110">
        <f t="shared" si="916"/>
        <v>0</v>
      </c>
      <c r="GG116" s="110"/>
      <c r="GH116" s="110"/>
      <c r="GI116" s="110"/>
      <c r="GJ116" s="110"/>
      <c r="GK116" s="110"/>
      <c r="GL116" s="110"/>
      <c r="GM116" s="110"/>
      <c r="GN116" s="110"/>
      <c r="GO116" s="110">
        <f t="shared" ref="GO116:GP120" si="917">GR116+GU116</f>
        <v>0</v>
      </c>
      <c r="GP116" s="110">
        <f t="shared" si="917"/>
        <v>0</v>
      </c>
      <c r="GQ116" s="110"/>
      <c r="GR116" s="110"/>
      <c r="GS116" s="110"/>
      <c r="GT116" s="110"/>
      <c r="GU116" s="110"/>
      <c r="GV116" s="110"/>
      <c r="GW116" s="110"/>
      <c r="GX116" s="110"/>
      <c r="GY116" s="110">
        <f t="shared" ref="GY116:GZ120" si="918">HB116+HE116</f>
        <v>0</v>
      </c>
      <c r="GZ116" s="110">
        <f t="shared" si="918"/>
        <v>0</v>
      </c>
      <c r="HA116" s="110"/>
      <c r="HB116" s="110"/>
      <c r="HC116" s="110"/>
      <c r="HD116" s="110"/>
      <c r="HE116" s="110"/>
      <c r="HF116" s="110"/>
      <c r="HG116" s="110"/>
      <c r="HH116" s="110"/>
      <c r="HI116" s="110">
        <f t="shared" ref="HI116:HJ120" si="919">HL116+HO116</f>
        <v>0</v>
      </c>
      <c r="HJ116" s="110">
        <f t="shared" si="919"/>
        <v>0</v>
      </c>
      <c r="HK116" s="110"/>
      <c r="HL116" s="110"/>
      <c r="HM116" s="110"/>
      <c r="HN116" s="110"/>
      <c r="HO116" s="110"/>
      <c r="HP116" s="110"/>
      <c r="HQ116" s="110"/>
      <c r="HR116" s="110"/>
      <c r="HS116" s="110">
        <f t="shared" ref="HS116:HT120" si="920">HV116+HY116</f>
        <v>0</v>
      </c>
      <c r="HT116" s="110">
        <f t="shared" si="920"/>
        <v>0</v>
      </c>
      <c r="HU116" s="110"/>
      <c r="HV116" s="110"/>
      <c r="HW116" s="110"/>
      <c r="HX116" s="110"/>
      <c r="HY116" s="110"/>
      <c r="HZ116" s="110"/>
      <c r="IA116" s="110"/>
      <c r="IB116" s="110"/>
      <c r="IC116" s="110">
        <f t="shared" ref="IC116:ID120" si="921">IF116+II116</f>
        <v>0</v>
      </c>
      <c r="ID116" s="110">
        <f t="shared" si="921"/>
        <v>0</v>
      </c>
      <c r="IE116" s="110"/>
      <c r="IF116" s="110"/>
      <c r="IG116" s="110"/>
      <c r="IH116" s="110"/>
      <c r="II116" s="110"/>
      <c r="IJ116" s="110"/>
      <c r="IK116" s="110"/>
      <c r="IL116" s="110"/>
      <c r="IM116" s="110">
        <f t="shared" ref="IM116:IN120" si="922">IP116+IS116</f>
        <v>0</v>
      </c>
      <c r="IN116" s="110">
        <f t="shared" si="922"/>
        <v>0</v>
      </c>
      <c r="IO116" s="110"/>
      <c r="IP116" s="110"/>
      <c r="IQ116" s="110"/>
      <c r="IR116" s="110"/>
      <c r="IS116" s="110"/>
      <c r="IT116" s="110"/>
      <c r="IU116" s="110"/>
      <c r="IV116" s="110"/>
      <c r="IW116" s="110">
        <f t="shared" ref="IW116:IX120" si="923">IZ116+JC116</f>
        <v>0</v>
      </c>
      <c r="IX116" s="110">
        <f t="shared" si="923"/>
        <v>0</v>
      </c>
      <c r="IY116" s="110"/>
      <c r="IZ116" s="110"/>
      <c r="JA116" s="110"/>
      <c r="JB116" s="110"/>
      <c r="JC116" s="110"/>
      <c r="JD116" s="110"/>
      <c r="JE116" s="110"/>
      <c r="JF116" s="110"/>
      <c r="JG116" s="110">
        <f t="shared" ref="JG116:JH120" si="924">JJ116+JM116</f>
        <v>0</v>
      </c>
      <c r="JH116" s="110">
        <f t="shared" si="924"/>
        <v>0</v>
      </c>
      <c r="JI116" s="110"/>
      <c r="JJ116" s="110"/>
      <c r="JK116" s="110"/>
      <c r="JL116" s="110"/>
      <c r="JM116" s="110"/>
      <c r="JN116" s="110"/>
      <c r="JO116" s="110"/>
      <c r="JP116" s="110"/>
      <c r="JQ116" s="110"/>
      <c r="JR116" s="110"/>
      <c r="JS116" s="110"/>
      <c r="JT116" s="110"/>
      <c r="JU116" s="110"/>
      <c r="JV116" s="110"/>
      <c r="JW116" s="110"/>
      <c r="JX116" s="110"/>
      <c r="JY116" s="110"/>
      <c r="JZ116" s="110"/>
      <c r="KA116" s="110"/>
      <c r="KB116" s="110"/>
      <c r="KC116" s="110"/>
      <c r="KD116" s="110"/>
      <c r="KE116" s="110"/>
      <c r="KF116" s="110"/>
      <c r="KG116" s="110"/>
      <c r="KH116" s="110"/>
      <c r="KI116" s="110"/>
      <c r="KJ116" s="110"/>
      <c r="KK116" s="110"/>
      <c r="KL116" s="110"/>
      <c r="KM116" s="110"/>
      <c r="KN116" s="110"/>
      <c r="KO116" s="110"/>
      <c r="KP116" s="110"/>
      <c r="KQ116" s="110"/>
      <c r="KR116" s="110"/>
      <c r="KS116" s="110"/>
      <c r="KT116" s="110"/>
      <c r="KU116" s="110"/>
      <c r="KV116" s="110"/>
      <c r="KW116" s="110"/>
      <c r="KX116" s="110"/>
      <c r="KY116" s="110">
        <v>0</v>
      </c>
      <c r="KZ116" s="110"/>
      <c r="LA116" s="110"/>
      <c r="LB116" s="110"/>
      <c r="LC116" s="110"/>
      <c r="LD116" s="110"/>
      <c r="LE116" s="110"/>
      <c r="LF116" s="110"/>
      <c r="LG116" s="110"/>
      <c r="LH116" s="110"/>
      <c r="LI116" s="110"/>
      <c r="LJ116" s="110"/>
      <c r="LK116" s="110"/>
      <c r="LL116" s="110"/>
      <c r="LM116" s="110"/>
      <c r="LN116" s="110"/>
      <c r="LO116" s="110"/>
      <c r="LP116" s="110">
        <f t="shared" ref="LP116:LQ120" si="925">LS116+LV116</f>
        <v>0</v>
      </c>
      <c r="LQ116" s="110">
        <f t="shared" si="925"/>
        <v>0</v>
      </c>
      <c r="LR116" s="110"/>
      <c r="LS116" s="110"/>
      <c r="LT116" s="110"/>
      <c r="LU116" s="110"/>
      <c r="LV116" s="110"/>
      <c r="LW116" s="110"/>
      <c r="LX116" s="110"/>
      <c r="LY116" s="110"/>
      <c r="LZ116" s="110"/>
      <c r="MA116" s="110"/>
      <c r="MB116" s="110"/>
      <c r="MC116" s="110"/>
      <c r="MD116" s="110"/>
      <c r="ME116" s="110"/>
      <c r="MF116" s="4"/>
      <c r="MG116" s="5"/>
      <c r="MH116" s="37"/>
      <c r="MI116" s="37"/>
      <c r="MJ116" s="11"/>
      <c r="MK116" s="4"/>
      <c r="ML116" s="4"/>
      <c r="MM116" s="5"/>
      <c r="MN116" s="112"/>
      <c r="MO116" s="113"/>
      <c r="MP116" s="114"/>
      <c r="MQ116" s="113"/>
      <c r="MR116" s="115"/>
      <c r="MS116" s="40"/>
      <c r="MT116" s="40"/>
      <c r="MU116" s="40"/>
      <c r="MV116" s="10"/>
    </row>
    <row r="117" spans="1:360">
      <c r="A117" s="36" t="s">
        <v>81</v>
      </c>
      <c r="B117" s="110">
        <f t="shared" si="898"/>
        <v>352.63608999999997</v>
      </c>
      <c r="C117" s="110">
        <f t="shared" si="899"/>
        <v>352.63609000000002</v>
      </c>
      <c r="D117" s="110">
        <f t="shared" si="850"/>
        <v>100.00000000000003</v>
      </c>
      <c r="E117" s="110">
        <f t="shared" si="634"/>
        <v>1.4210854715202004E-14</v>
      </c>
      <c r="F117" s="110"/>
      <c r="G117" s="110"/>
      <c r="H117" s="110"/>
      <c r="I117" s="110"/>
      <c r="J117" s="110">
        <f t="shared" si="900"/>
        <v>0</v>
      </c>
      <c r="K117" s="110">
        <f t="shared" si="900"/>
        <v>0</v>
      </c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>
        <f t="shared" si="901"/>
        <v>0</v>
      </c>
      <c r="AA117" s="110">
        <f t="shared" si="901"/>
        <v>0</v>
      </c>
      <c r="AB117" s="110"/>
      <c r="AC117" s="110"/>
      <c r="AD117" s="110"/>
      <c r="AE117" s="110"/>
      <c r="AF117" s="110"/>
      <c r="AG117" s="110"/>
      <c r="AH117" s="110"/>
      <c r="AI117" s="110"/>
      <c r="AJ117" s="110">
        <f t="shared" si="902"/>
        <v>0</v>
      </c>
      <c r="AK117" s="110">
        <f t="shared" si="902"/>
        <v>0</v>
      </c>
      <c r="AL117" s="110"/>
      <c r="AM117" s="110"/>
      <c r="AN117" s="110"/>
      <c r="AO117" s="110"/>
      <c r="AP117" s="110"/>
      <c r="AQ117" s="110"/>
      <c r="AR117" s="110"/>
      <c r="AS117" s="110"/>
      <c r="AT117" s="110">
        <f t="shared" si="903"/>
        <v>0</v>
      </c>
      <c r="AU117" s="110">
        <f t="shared" si="903"/>
        <v>0</v>
      </c>
      <c r="AV117" s="110"/>
      <c r="AW117" s="110"/>
      <c r="AX117" s="110"/>
      <c r="AY117" s="110"/>
      <c r="AZ117" s="110"/>
      <c r="BA117" s="110"/>
      <c r="BB117" s="110"/>
      <c r="BC117" s="110"/>
      <c r="BD117" s="110">
        <f t="shared" si="904"/>
        <v>0</v>
      </c>
      <c r="BE117" s="110">
        <f t="shared" si="904"/>
        <v>0</v>
      </c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>
        <f t="shared" si="906"/>
        <v>0</v>
      </c>
      <c r="BX117" s="110">
        <f t="shared" si="906"/>
        <v>0</v>
      </c>
      <c r="BY117" s="110"/>
      <c r="BZ117" s="110"/>
      <c r="CA117" s="110"/>
      <c r="CB117" s="110"/>
      <c r="CC117" s="110"/>
      <c r="CD117" s="110"/>
      <c r="CE117" s="110"/>
      <c r="CF117" s="110">
        <f t="shared" si="907"/>
        <v>0</v>
      </c>
      <c r="CG117" s="110">
        <f t="shared" si="907"/>
        <v>0</v>
      </c>
      <c r="CH117" s="110"/>
      <c r="CI117" s="110"/>
      <c r="CJ117" s="110"/>
      <c r="CK117" s="110"/>
      <c r="CL117" s="110"/>
      <c r="CM117" s="110"/>
      <c r="CN117" s="110"/>
      <c r="CO117" s="110"/>
      <c r="CP117" s="110">
        <f t="shared" si="908"/>
        <v>0</v>
      </c>
      <c r="CQ117" s="110">
        <f t="shared" si="908"/>
        <v>0</v>
      </c>
      <c r="CR117" s="110"/>
      <c r="CS117" s="110"/>
      <c r="CT117" s="110"/>
      <c r="CU117" s="110"/>
      <c r="CV117" s="110"/>
      <c r="CW117" s="110"/>
      <c r="CX117" s="110"/>
      <c r="CY117" s="110"/>
      <c r="CZ117" s="110">
        <f>DC117+DF117</f>
        <v>0</v>
      </c>
      <c r="DA117" s="110">
        <f>DD117+DG117</f>
        <v>0</v>
      </c>
      <c r="DB117" s="110"/>
      <c r="DC117" s="110"/>
      <c r="DD117" s="110"/>
      <c r="DE117" s="110"/>
      <c r="DF117" s="110"/>
      <c r="DG117" s="110"/>
      <c r="DH117" s="110"/>
      <c r="DI117" s="110"/>
      <c r="DJ117" s="110">
        <f t="shared" si="910"/>
        <v>0</v>
      </c>
      <c r="DK117" s="110">
        <f t="shared" si="910"/>
        <v>0</v>
      </c>
      <c r="DL117" s="110"/>
      <c r="DM117" s="110"/>
      <c r="DN117" s="110"/>
      <c r="DO117" s="110"/>
      <c r="DP117" s="110"/>
      <c r="DQ117" s="110"/>
      <c r="DR117" s="110"/>
      <c r="DS117" s="110"/>
      <c r="DT117" s="110">
        <f t="shared" si="911"/>
        <v>0</v>
      </c>
      <c r="DU117" s="110">
        <f t="shared" si="911"/>
        <v>0</v>
      </c>
      <c r="DV117" s="110"/>
      <c r="DW117" s="110"/>
      <c r="DX117" s="110"/>
      <c r="DY117" s="110"/>
      <c r="DZ117" s="110"/>
      <c r="EA117" s="110"/>
      <c r="EB117" s="110"/>
      <c r="EC117" s="110"/>
      <c r="ED117" s="110">
        <f t="shared" si="912"/>
        <v>0</v>
      </c>
      <c r="EE117" s="110">
        <f t="shared" si="912"/>
        <v>0</v>
      </c>
      <c r="EF117" s="110"/>
      <c r="EG117" s="110"/>
      <c r="EH117" s="110"/>
      <c r="EI117" s="110"/>
      <c r="EJ117" s="110"/>
      <c r="EK117" s="110"/>
      <c r="EL117" s="110"/>
      <c r="EM117" s="110"/>
      <c r="EN117" s="110"/>
      <c r="EO117" s="110"/>
      <c r="EP117" s="110"/>
      <c r="EQ117" s="110">
        <f t="shared" si="913"/>
        <v>0</v>
      </c>
      <c r="ER117" s="110">
        <f t="shared" si="913"/>
        <v>0</v>
      </c>
      <c r="ES117" s="110"/>
      <c r="ET117" s="110"/>
      <c r="EU117" s="110"/>
      <c r="EV117" s="110"/>
      <c r="EW117" s="110"/>
      <c r="EX117" s="110"/>
      <c r="EY117" s="110"/>
      <c r="EZ117" s="110"/>
      <c r="FA117" s="110">
        <f t="shared" si="914"/>
        <v>0</v>
      </c>
      <c r="FB117" s="110">
        <f t="shared" si="914"/>
        <v>0</v>
      </c>
      <c r="FC117" s="110"/>
      <c r="FD117" s="110"/>
      <c r="FE117" s="110"/>
      <c r="FF117" s="110"/>
      <c r="FG117" s="110"/>
      <c r="FH117" s="110"/>
      <c r="FI117" s="110"/>
      <c r="FJ117" s="156"/>
      <c r="FK117" s="110"/>
      <c r="FL117" s="110"/>
      <c r="FM117" s="110"/>
      <c r="FN117" s="110"/>
      <c r="FO117" s="110"/>
      <c r="FP117" s="110"/>
      <c r="FQ117" s="110"/>
      <c r="FR117" s="110"/>
      <c r="FS117" s="110"/>
      <c r="FT117" s="110"/>
      <c r="FU117" s="110">
        <f t="shared" si="915"/>
        <v>0</v>
      </c>
      <c r="FV117" s="110">
        <f t="shared" si="915"/>
        <v>0</v>
      </c>
      <c r="FW117" s="110"/>
      <c r="FX117" s="110"/>
      <c r="FY117" s="110"/>
      <c r="FZ117" s="110"/>
      <c r="GA117" s="110"/>
      <c r="GB117" s="110"/>
      <c r="GC117" s="110"/>
      <c r="GD117" s="110"/>
      <c r="GE117" s="110">
        <f t="shared" si="916"/>
        <v>0</v>
      </c>
      <c r="GF117" s="110">
        <f t="shared" si="916"/>
        <v>0</v>
      </c>
      <c r="GG117" s="110"/>
      <c r="GH117" s="110"/>
      <c r="GI117" s="110"/>
      <c r="GJ117" s="110"/>
      <c r="GK117" s="110"/>
      <c r="GL117" s="110"/>
      <c r="GM117" s="110"/>
      <c r="GN117" s="110"/>
      <c r="GO117" s="110">
        <f t="shared" si="917"/>
        <v>0</v>
      </c>
      <c r="GP117" s="110">
        <f t="shared" si="917"/>
        <v>0</v>
      </c>
      <c r="GQ117" s="110"/>
      <c r="GR117" s="110"/>
      <c r="GS117" s="110"/>
      <c r="GT117" s="110"/>
      <c r="GU117" s="110"/>
      <c r="GV117" s="110"/>
      <c r="GW117" s="110"/>
      <c r="GX117" s="110"/>
      <c r="GY117" s="110">
        <f t="shared" si="918"/>
        <v>0</v>
      </c>
      <c r="GZ117" s="110">
        <f t="shared" si="918"/>
        <v>0</v>
      </c>
      <c r="HA117" s="110"/>
      <c r="HB117" s="110"/>
      <c r="HC117" s="110"/>
      <c r="HD117" s="110"/>
      <c r="HE117" s="110"/>
      <c r="HF117" s="110"/>
      <c r="HG117" s="110"/>
      <c r="HH117" s="110"/>
      <c r="HI117" s="110">
        <f t="shared" si="919"/>
        <v>0</v>
      </c>
      <c r="HJ117" s="110">
        <f t="shared" si="919"/>
        <v>0</v>
      </c>
      <c r="HK117" s="110"/>
      <c r="HL117" s="110"/>
      <c r="HM117" s="110"/>
      <c r="HN117" s="110"/>
      <c r="HO117" s="110"/>
      <c r="HP117" s="110"/>
      <c r="HQ117" s="110"/>
      <c r="HR117" s="110"/>
      <c r="HS117" s="110">
        <f t="shared" si="920"/>
        <v>0</v>
      </c>
      <c r="HT117" s="110">
        <f t="shared" si="920"/>
        <v>0</v>
      </c>
      <c r="HU117" s="110"/>
      <c r="HV117" s="110"/>
      <c r="HW117" s="110"/>
      <c r="HX117" s="110"/>
      <c r="HY117" s="110"/>
      <c r="HZ117" s="110"/>
      <c r="IA117" s="110"/>
      <c r="IB117" s="110"/>
      <c r="IC117" s="110">
        <f t="shared" si="921"/>
        <v>0</v>
      </c>
      <c r="ID117" s="110">
        <f t="shared" si="921"/>
        <v>0</v>
      </c>
      <c r="IE117" s="110"/>
      <c r="IF117" s="110"/>
      <c r="IG117" s="110"/>
      <c r="IH117" s="110"/>
      <c r="II117" s="110"/>
      <c r="IJ117" s="110"/>
      <c r="IK117" s="110"/>
      <c r="IL117" s="110"/>
      <c r="IM117" s="110">
        <f t="shared" si="922"/>
        <v>0</v>
      </c>
      <c r="IN117" s="110">
        <f t="shared" si="922"/>
        <v>0</v>
      </c>
      <c r="IO117" s="110"/>
      <c r="IP117" s="110"/>
      <c r="IQ117" s="110"/>
      <c r="IR117" s="110"/>
      <c r="IS117" s="110"/>
      <c r="IT117" s="110"/>
      <c r="IU117" s="110"/>
      <c r="IV117" s="110"/>
      <c r="IW117" s="110">
        <f t="shared" si="923"/>
        <v>0</v>
      </c>
      <c r="IX117" s="110">
        <f t="shared" si="923"/>
        <v>0</v>
      </c>
      <c r="IY117" s="110"/>
      <c r="IZ117" s="110"/>
      <c r="JA117" s="110"/>
      <c r="JB117" s="110"/>
      <c r="JC117" s="110"/>
      <c r="JD117" s="110"/>
      <c r="JE117" s="110"/>
      <c r="JF117" s="110"/>
      <c r="JG117" s="110">
        <f t="shared" si="924"/>
        <v>0</v>
      </c>
      <c r="JH117" s="110">
        <f t="shared" si="924"/>
        <v>0</v>
      </c>
      <c r="JI117" s="110"/>
      <c r="JJ117" s="110"/>
      <c r="JK117" s="110"/>
      <c r="JL117" s="110"/>
      <c r="JM117" s="110"/>
      <c r="JN117" s="110"/>
      <c r="JO117" s="110"/>
      <c r="JP117" s="110"/>
      <c r="JQ117" s="110"/>
      <c r="JR117" s="110"/>
      <c r="JS117" s="110">
        <v>97.333289999999991</v>
      </c>
      <c r="JT117" s="110">
        <v>97.333290000000005</v>
      </c>
      <c r="JU117" s="110">
        <f t="shared" si="879"/>
        <v>100.00000000000003</v>
      </c>
      <c r="JV117" s="110"/>
      <c r="JW117" s="110"/>
      <c r="JX117" s="110"/>
      <c r="JY117" s="110"/>
      <c r="JZ117" s="110"/>
      <c r="KA117" s="110"/>
      <c r="KB117" s="110"/>
      <c r="KC117" s="110"/>
      <c r="KD117" s="110"/>
      <c r="KE117" s="110"/>
      <c r="KF117" s="110"/>
      <c r="KG117" s="110"/>
      <c r="KH117" s="110"/>
      <c r="KI117" s="110"/>
      <c r="KJ117" s="110"/>
      <c r="KK117" s="110"/>
      <c r="KL117" s="110"/>
      <c r="KM117" s="110"/>
      <c r="KN117" s="110"/>
      <c r="KO117" s="110"/>
      <c r="KP117" s="110"/>
      <c r="KQ117" s="110"/>
      <c r="KR117" s="110"/>
      <c r="KS117" s="110"/>
      <c r="KT117" s="110"/>
      <c r="KU117" s="110"/>
      <c r="KV117" s="110"/>
      <c r="KW117" s="110">
        <v>129.85</v>
      </c>
      <c r="KX117" s="110">
        <v>129.85</v>
      </c>
      <c r="KY117" s="110">
        <f>KX117/KW117*100</f>
        <v>100</v>
      </c>
      <c r="KZ117" s="110"/>
      <c r="LA117" s="110"/>
      <c r="LB117" s="110"/>
      <c r="LC117" s="110"/>
      <c r="LD117" s="110"/>
      <c r="LE117" s="110"/>
      <c r="LF117" s="110"/>
      <c r="LG117" s="110"/>
      <c r="LH117" s="110"/>
      <c r="LI117" s="110"/>
      <c r="LJ117" s="110"/>
      <c r="LK117" s="110"/>
      <c r="LL117" s="110"/>
      <c r="LM117" s="110"/>
      <c r="LN117" s="110"/>
      <c r="LO117" s="110">
        <v>125.4528</v>
      </c>
      <c r="LP117" s="110">
        <f t="shared" si="925"/>
        <v>125.45280000000001</v>
      </c>
      <c r="LQ117" s="110">
        <f t="shared" si="925"/>
        <v>125.45280000000001</v>
      </c>
      <c r="LR117" s="110"/>
      <c r="LS117" s="110">
        <v>124.19826</v>
      </c>
      <c r="LT117" s="110">
        <v>124.19826</v>
      </c>
      <c r="LU117" s="110"/>
      <c r="LV117" s="110">
        <v>1.25454</v>
      </c>
      <c r="LW117" s="110">
        <v>1.25454</v>
      </c>
      <c r="LX117" s="110"/>
      <c r="LY117" s="110"/>
      <c r="LZ117" s="110"/>
      <c r="MA117" s="110"/>
      <c r="MB117" s="110"/>
      <c r="MC117" s="110"/>
      <c r="MD117" s="110"/>
      <c r="ME117" s="4"/>
      <c r="MF117" s="4"/>
      <c r="MG117" s="5"/>
      <c r="MH117" s="37"/>
      <c r="MI117" s="37"/>
      <c r="MJ117" s="11"/>
      <c r="MK117" s="4"/>
      <c r="ML117" s="4"/>
      <c r="MM117" s="5"/>
      <c r="MN117" s="112"/>
      <c r="MO117" s="113"/>
      <c r="MP117" s="114"/>
      <c r="MQ117" s="113"/>
      <c r="MR117" s="115"/>
      <c r="MS117" s="40"/>
      <c r="MT117" s="35"/>
      <c r="MU117" s="40"/>
      <c r="MV117" s="10"/>
    </row>
    <row r="118" spans="1:360" ht="18.75" customHeight="1">
      <c r="A118" s="36" t="s">
        <v>82</v>
      </c>
      <c r="B118" s="110">
        <f t="shared" si="898"/>
        <v>1295.26964</v>
      </c>
      <c r="C118" s="110">
        <f t="shared" si="899"/>
        <v>1295.26964</v>
      </c>
      <c r="D118" s="110">
        <f t="shared" si="850"/>
        <v>100</v>
      </c>
      <c r="E118" s="110">
        <f t="shared" si="634"/>
        <v>-4.2632564145606011E-14</v>
      </c>
      <c r="F118" s="110"/>
      <c r="G118" s="110"/>
      <c r="H118" s="110"/>
      <c r="I118" s="110"/>
      <c r="J118" s="110">
        <f t="shared" si="900"/>
        <v>0</v>
      </c>
      <c r="K118" s="110">
        <f t="shared" si="900"/>
        <v>0</v>
      </c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>
        <f t="shared" si="901"/>
        <v>0</v>
      </c>
      <c r="AA118" s="110">
        <f t="shared" si="901"/>
        <v>0</v>
      </c>
      <c r="AB118" s="110"/>
      <c r="AC118" s="110"/>
      <c r="AD118" s="110"/>
      <c r="AE118" s="110"/>
      <c r="AF118" s="110"/>
      <c r="AG118" s="110"/>
      <c r="AH118" s="110"/>
      <c r="AI118" s="110"/>
      <c r="AJ118" s="110">
        <f t="shared" si="902"/>
        <v>0</v>
      </c>
      <c r="AK118" s="110">
        <f t="shared" si="902"/>
        <v>0</v>
      </c>
      <c r="AL118" s="110"/>
      <c r="AM118" s="110"/>
      <c r="AN118" s="110"/>
      <c r="AO118" s="110"/>
      <c r="AP118" s="110"/>
      <c r="AQ118" s="110"/>
      <c r="AR118" s="110"/>
      <c r="AS118" s="110"/>
      <c r="AT118" s="110">
        <f t="shared" si="903"/>
        <v>0</v>
      </c>
      <c r="AU118" s="110">
        <f t="shared" si="903"/>
        <v>0</v>
      </c>
      <c r="AV118" s="110"/>
      <c r="AW118" s="110"/>
      <c r="AX118" s="110"/>
      <c r="AY118" s="110"/>
      <c r="AZ118" s="110"/>
      <c r="BA118" s="110"/>
      <c r="BB118" s="110"/>
      <c r="BC118" s="110"/>
      <c r="BD118" s="110">
        <f t="shared" si="904"/>
        <v>0</v>
      </c>
      <c r="BE118" s="110">
        <f t="shared" si="904"/>
        <v>0</v>
      </c>
      <c r="BF118" s="110"/>
      <c r="BG118" s="110"/>
      <c r="BH118" s="110"/>
      <c r="BI118" s="110"/>
      <c r="BJ118" s="110"/>
      <c r="BK118" s="110"/>
      <c r="BL118" s="110"/>
      <c r="BM118" s="110">
        <v>611.04314999999997</v>
      </c>
      <c r="BN118" s="110">
        <f t="shared" si="905"/>
        <v>611.04314999999997</v>
      </c>
      <c r="BO118" s="110">
        <f>BR118+BU118</f>
        <v>611.04314999999997</v>
      </c>
      <c r="BP118" s="110">
        <f>BO118/BN118*100</f>
        <v>100</v>
      </c>
      <c r="BQ118" s="110">
        <v>598.82228999999995</v>
      </c>
      <c r="BR118" s="110">
        <v>598.82228999999995</v>
      </c>
      <c r="BS118" s="110">
        <f>BR118/BQ118*100</f>
        <v>100</v>
      </c>
      <c r="BT118" s="110">
        <v>12.22086</v>
      </c>
      <c r="BU118" s="110">
        <v>12.22086</v>
      </c>
      <c r="BV118" s="110">
        <f>BU118/BT118*100</f>
        <v>100</v>
      </c>
      <c r="BW118" s="110">
        <f t="shared" si="906"/>
        <v>586.89319999999998</v>
      </c>
      <c r="BX118" s="110">
        <f t="shared" si="906"/>
        <v>586.89319999999998</v>
      </c>
      <c r="BY118" s="110"/>
      <c r="BZ118" s="110">
        <v>586.89319999999998</v>
      </c>
      <c r="CA118" s="110">
        <v>586.89319999999998</v>
      </c>
      <c r="CB118" s="110">
        <f t="shared" ref="CB118:CB120" si="926">CA118/BZ118*100</f>
        <v>100</v>
      </c>
      <c r="CC118" s="110"/>
      <c r="CD118" s="110"/>
      <c r="CE118" s="110"/>
      <c r="CF118" s="110">
        <f t="shared" si="907"/>
        <v>0</v>
      </c>
      <c r="CG118" s="110">
        <f t="shared" si="907"/>
        <v>0</v>
      </c>
      <c r="CH118" s="110"/>
      <c r="CI118" s="110"/>
      <c r="CJ118" s="110"/>
      <c r="CK118" s="110"/>
      <c r="CL118" s="110"/>
      <c r="CM118" s="110"/>
      <c r="CN118" s="110"/>
      <c r="CO118" s="110"/>
      <c r="CP118" s="110">
        <f t="shared" si="908"/>
        <v>0</v>
      </c>
      <c r="CQ118" s="110">
        <f t="shared" si="908"/>
        <v>0</v>
      </c>
      <c r="CR118" s="110"/>
      <c r="CS118" s="110"/>
      <c r="CT118" s="110"/>
      <c r="CU118" s="110"/>
      <c r="CV118" s="110"/>
      <c r="CW118" s="110"/>
      <c r="CX118" s="110"/>
      <c r="CY118" s="110"/>
      <c r="CZ118" s="110">
        <f t="shared" si="909"/>
        <v>0</v>
      </c>
      <c r="DA118" s="110">
        <f t="shared" si="909"/>
        <v>0</v>
      </c>
      <c r="DB118" s="110"/>
      <c r="DC118" s="110"/>
      <c r="DD118" s="110"/>
      <c r="DE118" s="110"/>
      <c r="DF118" s="110"/>
      <c r="DG118" s="110"/>
      <c r="DH118" s="110"/>
      <c r="DI118" s="110"/>
      <c r="DJ118" s="110">
        <f t="shared" si="910"/>
        <v>0</v>
      </c>
      <c r="DK118" s="110">
        <f t="shared" si="910"/>
        <v>0</v>
      </c>
      <c r="DL118" s="110"/>
      <c r="DM118" s="110"/>
      <c r="DN118" s="110"/>
      <c r="DO118" s="110"/>
      <c r="DP118" s="110"/>
      <c r="DQ118" s="110"/>
      <c r="DR118" s="110"/>
      <c r="DS118" s="110"/>
      <c r="DT118" s="110">
        <f t="shared" si="911"/>
        <v>0</v>
      </c>
      <c r="DU118" s="110">
        <f t="shared" si="911"/>
        <v>0</v>
      </c>
      <c r="DV118" s="110"/>
      <c r="DW118" s="110"/>
      <c r="DX118" s="110"/>
      <c r="DY118" s="110"/>
      <c r="DZ118" s="110"/>
      <c r="EA118" s="110"/>
      <c r="EB118" s="110"/>
      <c r="EC118" s="110"/>
      <c r="ED118" s="110">
        <f t="shared" si="912"/>
        <v>0</v>
      </c>
      <c r="EE118" s="110">
        <f t="shared" si="912"/>
        <v>0</v>
      </c>
      <c r="EF118" s="110"/>
      <c r="EG118" s="110"/>
      <c r="EH118" s="110"/>
      <c r="EI118" s="110"/>
      <c r="EJ118" s="110"/>
      <c r="EK118" s="110"/>
      <c r="EL118" s="110"/>
      <c r="EM118" s="110"/>
      <c r="EN118" s="110"/>
      <c r="EO118" s="110"/>
      <c r="EP118" s="110"/>
      <c r="EQ118" s="110">
        <f t="shared" si="913"/>
        <v>0</v>
      </c>
      <c r="ER118" s="110">
        <f t="shared" si="913"/>
        <v>0</v>
      </c>
      <c r="ES118" s="110" t="e">
        <f>ER118/EQ118*100</f>
        <v>#DIV/0!</v>
      </c>
      <c r="ET118" s="110"/>
      <c r="EU118" s="110"/>
      <c r="EV118" s="110"/>
      <c r="EW118" s="110"/>
      <c r="EX118" s="110"/>
      <c r="EY118" s="110"/>
      <c r="EZ118" s="110"/>
      <c r="FA118" s="110">
        <f t="shared" si="914"/>
        <v>0</v>
      </c>
      <c r="FB118" s="110">
        <f t="shared" si="914"/>
        <v>0</v>
      </c>
      <c r="FC118" s="110"/>
      <c r="FD118" s="110"/>
      <c r="FE118" s="110"/>
      <c r="FF118" s="110"/>
      <c r="FG118" s="110"/>
      <c r="FH118" s="110"/>
      <c r="FI118" s="110"/>
      <c r="FJ118" s="156"/>
      <c r="FK118" s="110"/>
      <c r="FL118" s="110"/>
      <c r="FM118" s="110"/>
      <c r="FN118" s="110"/>
      <c r="FO118" s="110"/>
      <c r="FP118" s="110"/>
      <c r="FQ118" s="110"/>
      <c r="FR118" s="110"/>
      <c r="FS118" s="110"/>
      <c r="FT118" s="110"/>
      <c r="FU118" s="110">
        <f t="shared" si="915"/>
        <v>0</v>
      </c>
      <c r="FV118" s="110">
        <f t="shared" si="915"/>
        <v>0</v>
      </c>
      <c r="FW118" s="110"/>
      <c r="FX118" s="110"/>
      <c r="FY118" s="110"/>
      <c r="FZ118" s="110"/>
      <c r="GA118" s="110"/>
      <c r="GB118" s="110"/>
      <c r="GC118" s="110"/>
      <c r="GD118" s="110"/>
      <c r="GE118" s="110">
        <f t="shared" si="916"/>
        <v>0</v>
      </c>
      <c r="GF118" s="110">
        <f t="shared" si="916"/>
        <v>0</v>
      </c>
      <c r="GG118" s="110"/>
      <c r="GH118" s="110"/>
      <c r="GI118" s="110"/>
      <c r="GJ118" s="110"/>
      <c r="GK118" s="110"/>
      <c r="GL118" s="110"/>
      <c r="GM118" s="110"/>
      <c r="GN118" s="110"/>
      <c r="GO118" s="110">
        <f t="shared" si="917"/>
        <v>0</v>
      </c>
      <c r="GP118" s="110">
        <f t="shared" si="917"/>
        <v>0</v>
      </c>
      <c r="GQ118" s="110"/>
      <c r="GR118" s="110"/>
      <c r="GS118" s="110"/>
      <c r="GT118" s="110"/>
      <c r="GU118" s="110"/>
      <c r="GV118" s="110"/>
      <c r="GW118" s="110"/>
      <c r="GX118" s="110"/>
      <c r="GY118" s="110">
        <f t="shared" si="918"/>
        <v>0</v>
      </c>
      <c r="GZ118" s="110">
        <f t="shared" si="918"/>
        <v>0</v>
      </c>
      <c r="HA118" s="110"/>
      <c r="HB118" s="110"/>
      <c r="HC118" s="110"/>
      <c r="HD118" s="110"/>
      <c r="HE118" s="110"/>
      <c r="HF118" s="110"/>
      <c r="HG118" s="110"/>
      <c r="HH118" s="110"/>
      <c r="HI118" s="110">
        <f t="shared" si="919"/>
        <v>0</v>
      </c>
      <c r="HJ118" s="110">
        <f t="shared" si="919"/>
        <v>0</v>
      </c>
      <c r="HK118" s="110"/>
      <c r="HL118" s="110"/>
      <c r="HM118" s="110"/>
      <c r="HN118" s="110"/>
      <c r="HO118" s="110"/>
      <c r="HP118" s="110"/>
      <c r="HQ118" s="110"/>
      <c r="HR118" s="110"/>
      <c r="HS118" s="110">
        <f t="shared" si="920"/>
        <v>0</v>
      </c>
      <c r="HT118" s="110">
        <f t="shared" si="920"/>
        <v>0</v>
      </c>
      <c r="HU118" s="110"/>
      <c r="HV118" s="110"/>
      <c r="HW118" s="110"/>
      <c r="HX118" s="110"/>
      <c r="HY118" s="110"/>
      <c r="HZ118" s="110"/>
      <c r="IA118" s="110"/>
      <c r="IB118" s="110"/>
      <c r="IC118" s="110">
        <f t="shared" si="921"/>
        <v>0</v>
      </c>
      <c r="ID118" s="110">
        <f t="shared" si="921"/>
        <v>0</v>
      </c>
      <c r="IE118" s="110"/>
      <c r="IF118" s="110"/>
      <c r="IG118" s="110"/>
      <c r="IH118" s="110"/>
      <c r="II118" s="110"/>
      <c r="IJ118" s="110"/>
      <c r="IK118" s="110"/>
      <c r="IL118" s="110"/>
      <c r="IM118" s="110">
        <f t="shared" si="922"/>
        <v>0</v>
      </c>
      <c r="IN118" s="110">
        <f t="shared" si="922"/>
        <v>0</v>
      </c>
      <c r="IO118" s="110"/>
      <c r="IP118" s="110"/>
      <c r="IQ118" s="110"/>
      <c r="IR118" s="110"/>
      <c r="IS118" s="110"/>
      <c r="IT118" s="110"/>
      <c r="IU118" s="110"/>
      <c r="IV118" s="110"/>
      <c r="IW118" s="110">
        <f t="shared" si="923"/>
        <v>0</v>
      </c>
      <c r="IX118" s="110">
        <f t="shared" si="923"/>
        <v>0</v>
      </c>
      <c r="IY118" s="110"/>
      <c r="IZ118" s="110"/>
      <c r="JA118" s="110"/>
      <c r="JB118" s="110"/>
      <c r="JC118" s="110"/>
      <c r="JD118" s="110"/>
      <c r="JE118" s="110"/>
      <c r="JF118" s="110"/>
      <c r="JG118" s="110">
        <f t="shared" si="924"/>
        <v>0</v>
      </c>
      <c r="JH118" s="110">
        <f t="shared" si="924"/>
        <v>0</v>
      </c>
      <c r="JI118" s="110"/>
      <c r="JJ118" s="110"/>
      <c r="JK118" s="110"/>
      <c r="JL118" s="110"/>
      <c r="JM118" s="110"/>
      <c r="JN118" s="110"/>
      <c r="JO118" s="110"/>
      <c r="JP118" s="110"/>
      <c r="JQ118" s="110"/>
      <c r="JR118" s="110"/>
      <c r="JS118" s="110">
        <v>97.333289999999991</v>
      </c>
      <c r="JT118" s="110">
        <v>97.333290000000005</v>
      </c>
      <c r="JU118" s="110">
        <f t="shared" si="879"/>
        <v>100.00000000000003</v>
      </c>
      <c r="JV118" s="110"/>
      <c r="JW118" s="110"/>
      <c r="JX118" s="110"/>
      <c r="JY118" s="110"/>
      <c r="JZ118" s="110"/>
      <c r="KA118" s="110"/>
      <c r="KB118" s="110"/>
      <c r="KC118" s="110"/>
      <c r="KD118" s="110"/>
      <c r="KE118" s="110"/>
      <c r="KF118" s="110"/>
      <c r="KG118" s="110"/>
      <c r="KH118" s="110"/>
      <c r="KI118" s="110"/>
      <c r="KJ118" s="110"/>
      <c r="KK118" s="110"/>
      <c r="KL118" s="110"/>
      <c r="KM118" s="110"/>
      <c r="KN118" s="110"/>
      <c r="KO118" s="110"/>
      <c r="KP118" s="110"/>
      <c r="KQ118" s="110"/>
      <c r="KR118" s="110"/>
      <c r="KS118" s="110"/>
      <c r="KT118" s="110"/>
      <c r="KU118" s="110"/>
      <c r="KV118" s="110"/>
      <c r="KW118" s="110"/>
      <c r="KX118" s="110"/>
      <c r="KY118" s="110"/>
      <c r="KZ118" s="110"/>
      <c r="LA118" s="110"/>
      <c r="LB118" s="110"/>
      <c r="LC118" s="110"/>
      <c r="LD118" s="110"/>
      <c r="LE118" s="110"/>
      <c r="LF118" s="110"/>
      <c r="LG118" s="110"/>
      <c r="LH118" s="110"/>
      <c r="LI118" s="110"/>
      <c r="LJ118" s="110"/>
      <c r="LK118" s="110"/>
      <c r="LL118" s="110"/>
      <c r="LM118" s="110"/>
      <c r="LN118" s="110"/>
      <c r="LO118" s="110"/>
      <c r="LP118" s="110">
        <f t="shared" si="925"/>
        <v>0</v>
      </c>
      <c r="LQ118" s="110">
        <f t="shared" si="925"/>
        <v>0</v>
      </c>
      <c r="LR118" s="110"/>
      <c r="LS118" s="110"/>
      <c r="LT118" s="110"/>
      <c r="LU118" s="110"/>
      <c r="LV118" s="110"/>
      <c r="LW118" s="110"/>
      <c r="LX118" s="110"/>
      <c r="LY118" s="110"/>
      <c r="LZ118" s="110"/>
      <c r="MA118" s="110"/>
      <c r="MB118" s="110"/>
      <c r="MC118" s="110"/>
      <c r="MD118" s="110"/>
      <c r="ME118" s="4"/>
      <c r="MF118" s="4"/>
      <c r="MG118" s="5"/>
      <c r="MH118" s="37"/>
      <c r="MI118" s="37"/>
      <c r="MJ118" s="11"/>
      <c r="MK118" s="4"/>
      <c r="ML118" s="4"/>
      <c r="MM118" s="5"/>
      <c r="MN118" s="112"/>
      <c r="MO118" s="113"/>
      <c r="MP118" s="114"/>
      <c r="MQ118" s="113"/>
      <c r="MR118" s="115"/>
      <c r="MS118" s="40"/>
      <c r="MT118" s="40"/>
      <c r="MU118" s="40"/>
      <c r="MV118" s="10"/>
    </row>
    <row r="119" spans="1:360">
      <c r="A119" s="36" t="s">
        <v>167</v>
      </c>
      <c r="B119" s="110">
        <f t="shared" si="898"/>
        <v>385</v>
      </c>
      <c r="C119" s="110">
        <f t="shared" si="899"/>
        <v>385</v>
      </c>
      <c r="D119" s="110">
        <f t="shared" si="850"/>
        <v>100</v>
      </c>
      <c r="E119" s="110">
        <f t="shared" si="634"/>
        <v>0</v>
      </c>
      <c r="F119" s="110"/>
      <c r="G119" s="110"/>
      <c r="H119" s="110"/>
      <c r="I119" s="110"/>
      <c r="J119" s="110">
        <f t="shared" si="900"/>
        <v>0</v>
      </c>
      <c r="K119" s="110">
        <f t="shared" si="900"/>
        <v>0</v>
      </c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>
        <f t="shared" si="901"/>
        <v>0</v>
      </c>
      <c r="AA119" s="110">
        <f t="shared" si="901"/>
        <v>0</v>
      </c>
      <c r="AB119" s="110"/>
      <c r="AC119" s="110"/>
      <c r="AD119" s="110"/>
      <c r="AE119" s="110"/>
      <c r="AF119" s="110"/>
      <c r="AG119" s="110"/>
      <c r="AH119" s="110"/>
      <c r="AI119" s="110"/>
      <c r="AJ119" s="110">
        <f t="shared" si="902"/>
        <v>0</v>
      </c>
      <c r="AK119" s="110">
        <f t="shared" si="902"/>
        <v>0</v>
      </c>
      <c r="AL119" s="110"/>
      <c r="AM119" s="110"/>
      <c r="AN119" s="110"/>
      <c r="AO119" s="110"/>
      <c r="AP119" s="110"/>
      <c r="AQ119" s="110"/>
      <c r="AR119" s="110"/>
      <c r="AS119" s="110"/>
      <c r="AT119" s="110">
        <f t="shared" si="903"/>
        <v>0</v>
      </c>
      <c r="AU119" s="110">
        <f t="shared" si="903"/>
        <v>0</v>
      </c>
      <c r="AV119" s="110"/>
      <c r="AW119" s="110"/>
      <c r="AX119" s="110"/>
      <c r="AY119" s="110"/>
      <c r="AZ119" s="110"/>
      <c r="BA119" s="110"/>
      <c r="BB119" s="110"/>
      <c r="BC119" s="110"/>
      <c r="BD119" s="110">
        <f t="shared" si="904"/>
        <v>0</v>
      </c>
      <c r="BE119" s="110">
        <f t="shared" si="904"/>
        <v>0</v>
      </c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>
        <f t="shared" si="906"/>
        <v>385</v>
      </c>
      <c r="BX119" s="110">
        <f t="shared" si="906"/>
        <v>385</v>
      </c>
      <c r="BY119" s="110"/>
      <c r="BZ119" s="110">
        <v>385</v>
      </c>
      <c r="CA119" s="110">
        <v>385</v>
      </c>
      <c r="CB119" s="110">
        <f t="shared" si="926"/>
        <v>100</v>
      </c>
      <c r="CC119" s="110"/>
      <c r="CD119" s="110"/>
      <c r="CE119" s="110"/>
      <c r="CF119" s="110">
        <f t="shared" si="907"/>
        <v>0</v>
      </c>
      <c r="CG119" s="110">
        <f t="shared" si="907"/>
        <v>0</v>
      </c>
      <c r="CH119" s="110"/>
      <c r="CI119" s="110"/>
      <c r="CJ119" s="110"/>
      <c r="CK119" s="110"/>
      <c r="CL119" s="110"/>
      <c r="CM119" s="110"/>
      <c r="CN119" s="110"/>
      <c r="CO119" s="110"/>
      <c r="CP119" s="110">
        <f t="shared" si="908"/>
        <v>0</v>
      </c>
      <c r="CQ119" s="110">
        <f t="shared" si="908"/>
        <v>0</v>
      </c>
      <c r="CR119" s="110"/>
      <c r="CS119" s="110"/>
      <c r="CT119" s="110"/>
      <c r="CU119" s="110"/>
      <c r="CV119" s="110"/>
      <c r="CW119" s="110"/>
      <c r="CX119" s="110"/>
      <c r="CY119" s="110"/>
      <c r="CZ119" s="110">
        <f t="shared" si="909"/>
        <v>0</v>
      </c>
      <c r="DA119" s="110">
        <f t="shared" si="909"/>
        <v>0</v>
      </c>
      <c r="DB119" s="110"/>
      <c r="DC119" s="110"/>
      <c r="DD119" s="110"/>
      <c r="DE119" s="110"/>
      <c r="DF119" s="110"/>
      <c r="DG119" s="110"/>
      <c r="DH119" s="110"/>
      <c r="DI119" s="110"/>
      <c r="DJ119" s="110">
        <f t="shared" si="910"/>
        <v>0</v>
      </c>
      <c r="DK119" s="110">
        <f t="shared" si="910"/>
        <v>0</v>
      </c>
      <c r="DL119" s="110"/>
      <c r="DM119" s="110"/>
      <c r="DN119" s="110"/>
      <c r="DO119" s="110"/>
      <c r="DP119" s="110"/>
      <c r="DQ119" s="110"/>
      <c r="DR119" s="110"/>
      <c r="DS119" s="110"/>
      <c r="DT119" s="110">
        <f t="shared" si="911"/>
        <v>0</v>
      </c>
      <c r="DU119" s="110">
        <f t="shared" si="911"/>
        <v>0</v>
      </c>
      <c r="DV119" s="110"/>
      <c r="DW119" s="110"/>
      <c r="DX119" s="110"/>
      <c r="DY119" s="110"/>
      <c r="DZ119" s="110"/>
      <c r="EA119" s="110"/>
      <c r="EB119" s="110"/>
      <c r="EC119" s="110"/>
      <c r="ED119" s="110">
        <f t="shared" si="912"/>
        <v>0</v>
      </c>
      <c r="EE119" s="110">
        <f t="shared" si="912"/>
        <v>0</v>
      </c>
      <c r="EF119" s="110"/>
      <c r="EG119" s="110"/>
      <c r="EH119" s="110"/>
      <c r="EI119" s="110"/>
      <c r="EJ119" s="110"/>
      <c r="EK119" s="110"/>
      <c r="EL119" s="110"/>
      <c r="EM119" s="110"/>
      <c r="EN119" s="110"/>
      <c r="EO119" s="110"/>
      <c r="EP119" s="110"/>
      <c r="EQ119" s="110">
        <f t="shared" si="913"/>
        <v>0</v>
      </c>
      <c r="ER119" s="110">
        <f t="shared" si="913"/>
        <v>0</v>
      </c>
      <c r="ES119" s="110"/>
      <c r="ET119" s="110"/>
      <c r="EU119" s="110"/>
      <c r="EV119" s="110"/>
      <c r="EW119" s="110"/>
      <c r="EX119" s="110"/>
      <c r="EY119" s="110"/>
      <c r="EZ119" s="110"/>
      <c r="FA119" s="110">
        <f t="shared" si="914"/>
        <v>0</v>
      </c>
      <c r="FB119" s="110">
        <f t="shared" si="914"/>
        <v>0</v>
      </c>
      <c r="FC119" s="110"/>
      <c r="FD119" s="110"/>
      <c r="FE119" s="110"/>
      <c r="FF119" s="110"/>
      <c r="FG119" s="110"/>
      <c r="FH119" s="110"/>
      <c r="FI119" s="110"/>
      <c r="FJ119" s="156"/>
      <c r="FK119" s="110"/>
      <c r="FL119" s="110"/>
      <c r="FM119" s="110"/>
      <c r="FN119" s="110"/>
      <c r="FO119" s="110"/>
      <c r="FP119" s="110"/>
      <c r="FQ119" s="110"/>
      <c r="FR119" s="110"/>
      <c r="FS119" s="110"/>
      <c r="FT119" s="110"/>
      <c r="FU119" s="110">
        <f t="shared" si="915"/>
        <v>0</v>
      </c>
      <c r="FV119" s="110">
        <f t="shared" si="915"/>
        <v>0</v>
      </c>
      <c r="FW119" s="110"/>
      <c r="FX119" s="110"/>
      <c r="FY119" s="110"/>
      <c r="FZ119" s="110"/>
      <c r="GA119" s="110"/>
      <c r="GB119" s="110"/>
      <c r="GC119" s="110"/>
      <c r="GD119" s="110"/>
      <c r="GE119" s="110">
        <f t="shared" si="916"/>
        <v>0</v>
      </c>
      <c r="GF119" s="110">
        <f t="shared" si="916"/>
        <v>0</v>
      </c>
      <c r="GG119" s="110"/>
      <c r="GH119" s="110"/>
      <c r="GI119" s="110"/>
      <c r="GJ119" s="110"/>
      <c r="GK119" s="110"/>
      <c r="GL119" s="110"/>
      <c r="GM119" s="110"/>
      <c r="GN119" s="110"/>
      <c r="GO119" s="110">
        <f t="shared" si="917"/>
        <v>0</v>
      </c>
      <c r="GP119" s="110">
        <f t="shared" si="917"/>
        <v>0</v>
      </c>
      <c r="GQ119" s="110"/>
      <c r="GR119" s="110"/>
      <c r="GS119" s="110"/>
      <c r="GT119" s="110"/>
      <c r="GU119" s="110"/>
      <c r="GV119" s="110"/>
      <c r="GW119" s="110"/>
      <c r="GX119" s="110"/>
      <c r="GY119" s="110">
        <f t="shared" si="918"/>
        <v>0</v>
      </c>
      <c r="GZ119" s="110">
        <f t="shared" si="918"/>
        <v>0</v>
      </c>
      <c r="HA119" s="110"/>
      <c r="HB119" s="110"/>
      <c r="HC119" s="110"/>
      <c r="HD119" s="110"/>
      <c r="HE119" s="110"/>
      <c r="HF119" s="110"/>
      <c r="HG119" s="110"/>
      <c r="HH119" s="110"/>
      <c r="HI119" s="110">
        <f t="shared" si="919"/>
        <v>0</v>
      </c>
      <c r="HJ119" s="110">
        <f t="shared" si="919"/>
        <v>0</v>
      </c>
      <c r="HK119" s="110"/>
      <c r="HL119" s="110"/>
      <c r="HM119" s="110"/>
      <c r="HN119" s="110"/>
      <c r="HO119" s="110"/>
      <c r="HP119" s="110"/>
      <c r="HQ119" s="110"/>
      <c r="HR119" s="110"/>
      <c r="HS119" s="110">
        <f t="shared" si="920"/>
        <v>0</v>
      </c>
      <c r="HT119" s="110">
        <f t="shared" si="920"/>
        <v>0</v>
      </c>
      <c r="HU119" s="110"/>
      <c r="HV119" s="110"/>
      <c r="HW119" s="110"/>
      <c r="HX119" s="110"/>
      <c r="HY119" s="110"/>
      <c r="HZ119" s="110"/>
      <c r="IA119" s="110"/>
      <c r="IB119" s="110"/>
      <c r="IC119" s="110">
        <f t="shared" si="921"/>
        <v>0</v>
      </c>
      <c r="ID119" s="110">
        <f t="shared" si="921"/>
        <v>0</v>
      </c>
      <c r="IE119" s="110"/>
      <c r="IF119" s="110"/>
      <c r="IG119" s="110"/>
      <c r="IH119" s="110"/>
      <c r="II119" s="110"/>
      <c r="IJ119" s="110"/>
      <c r="IK119" s="110"/>
      <c r="IL119" s="110"/>
      <c r="IM119" s="110">
        <f t="shared" si="922"/>
        <v>0</v>
      </c>
      <c r="IN119" s="110">
        <f t="shared" si="922"/>
        <v>0</v>
      </c>
      <c r="IO119" s="110"/>
      <c r="IP119" s="110"/>
      <c r="IQ119" s="110"/>
      <c r="IR119" s="110"/>
      <c r="IS119" s="110"/>
      <c r="IT119" s="110"/>
      <c r="IU119" s="110"/>
      <c r="IV119" s="110"/>
      <c r="IW119" s="110">
        <f t="shared" si="923"/>
        <v>0</v>
      </c>
      <c r="IX119" s="110">
        <f t="shared" si="923"/>
        <v>0</v>
      </c>
      <c r="IY119" s="110"/>
      <c r="IZ119" s="110"/>
      <c r="JA119" s="110"/>
      <c r="JB119" s="110"/>
      <c r="JC119" s="110"/>
      <c r="JD119" s="110"/>
      <c r="JE119" s="110"/>
      <c r="JF119" s="110"/>
      <c r="JG119" s="110">
        <f t="shared" si="924"/>
        <v>0</v>
      </c>
      <c r="JH119" s="110">
        <f t="shared" si="924"/>
        <v>0</v>
      </c>
      <c r="JI119" s="110"/>
      <c r="JJ119" s="110"/>
      <c r="JK119" s="110"/>
      <c r="JL119" s="110"/>
      <c r="JM119" s="110"/>
      <c r="JN119" s="110"/>
      <c r="JO119" s="110"/>
      <c r="JP119" s="110"/>
      <c r="JQ119" s="110"/>
      <c r="JR119" s="110"/>
      <c r="JS119" s="110"/>
      <c r="JT119" s="110"/>
      <c r="JU119" s="110"/>
      <c r="JV119" s="110"/>
      <c r="JW119" s="110"/>
      <c r="JX119" s="110"/>
      <c r="JY119" s="110"/>
      <c r="JZ119" s="110"/>
      <c r="KA119" s="110"/>
      <c r="KB119" s="110"/>
      <c r="KC119" s="110"/>
      <c r="KD119" s="110"/>
      <c r="KE119" s="110"/>
      <c r="KF119" s="110"/>
      <c r="KG119" s="110"/>
      <c r="KH119" s="110"/>
      <c r="KI119" s="110"/>
      <c r="KJ119" s="110"/>
      <c r="KK119" s="110"/>
      <c r="KL119" s="110"/>
      <c r="KM119" s="110"/>
      <c r="KN119" s="110"/>
      <c r="KO119" s="110"/>
      <c r="KP119" s="110"/>
      <c r="KQ119" s="110"/>
      <c r="KR119" s="110"/>
      <c r="KS119" s="110"/>
      <c r="KT119" s="110"/>
      <c r="KU119" s="110"/>
      <c r="KV119" s="110"/>
      <c r="KW119" s="110"/>
      <c r="KX119" s="110"/>
      <c r="KY119" s="110"/>
      <c r="KZ119" s="110"/>
      <c r="LA119" s="110"/>
      <c r="LB119" s="110"/>
      <c r="LC119" s="110"/>
      <c r="LD119" s="110"/>
      <c r="LE119" s="110"/>
      <c r="LF119" s="110"/>
      <c r="LG119" s="110"/>
      <c r="LH119" s="110"/>
      <c r="LI119" s="110"/>
      <c r="LJ119" s="110"/>
      <c r="LK119" s="110"/>
      <c r="LL119" s="110"/>
      <c r="LM119" s="110"/>
      <c r="LN119" s="110"/>
      <c r="LO119" s="110"/>
      <c r="LP119" s="110">
        <f t="shared" si="925"/>
        <v>0</v>
      </c>
      <c r="LQ119" s="110">
        <f t="shared" si="925"/>
        <v>0</v>
      </c>
      <c r="LR119" s="110"/>
      <c r="LS119" s="110"/>
      <c r="LT119" s="110"/>
      <c r="LU119" s="110"/>
      <c r="LV119" s="110"/>
      <c r="LW119" s="110"/>
      <c r="LX119" s="110"/>
      <c r="LY119" s="110"/>
      <c r="LZ119" s="110"/>
      <c r="MA119" s="110"/>
      <c r="MB119" s="110"/>
      <c r="MC119" s="110"/>
      <c r="MD119" s="110"/>
      <c r="ME119" s="4"/>
      <c r="MF119" s="4"/>
      <c r="MG119" s="5"/>
      <c r="MH119" s="37"/>
      <c r="MI119" s="37"/>
      <c r="MJ119" s="11"/>
      <c r="MK119" s="4"/>
      <c r="ML119" s="4"/>
      <c r="MM119" s="5"/>
      <c r="MN119" s="112"/>
      <c r="MO119" s="113"/>
      <c r="MP119" s="114"/>
      <c r="MQ119" s="113"/>
      <c r="MR119" s="115"/>
      <c r="MS119" s="40"/>
      <c r="MT119" s="40"/>
      <c r="MU119" s="40"/>
      <c r="MV119" s="10"/>
    </row>
    <row r="120" spans="1:360" ht="20.25" customHeight="1">
      <c r="A120" s="36" t="s">
        <v>89</v>
      </c>
      <c r="B120" s="110">
        <f t="shared" si="898"/>
        <v>13330.885709999999</v>
      </c>
      <c r="C120" s="110">
        <f t="shared" si="899"/>
        <v>13330.885709999999</v>
      </c>
      <c r="D120" s="110">
        <f t="shared" si="850"/>
        <v>100</v>
      </c>
      <c r="E120" s="110">
        <f t="shared" si="634"/>
        <v>4.4053649617126212E-13</v>
      </c>
      <c r="F120" s="110"/>
      <c r="G120" s="110"/>
      <c r="H120" s="110"/>
      <c r="I120" s="110"/>
      <c r="J120" s="110">
        <f t="shared" si="900"/>
        <v>0</v>
      </c>
      <c r="K120" s="110">
        <f t="shared" si="900"/>
        <v>0</v>
      </c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>
        <f t="shared" si="901"/>
        <v>0</v>
      </c>
      <c r="AA120" s="110">
        <f t="shared" si="901"/>
        <v>0</v>
      </c>
      <c r="AB120" s="110"/>
      <c r="AC120" s="110"/>
      <c r="AD120" s="110"/>
      <c r="AE120" s="110"/>
      <c r="AF120" s="110"/>
      <c r="AG120" s="110"/>
      <c r="AH120" s="110"/>
      <c r="AI120" s="110"/>
      <c r="AJ120" s="110">
        <f t="shared" si="902"/>
        <v>0</v>
      </c>
      <c r="AK120" s="110">
        <f t="shared" si="902"/>
        <v>0</v>
      </c>
      <c r="AL120" s="110"/>
      <c r="AM120" s="110"/>
      <c r="AN120" s="110"/>
      <c r="AO120" s="110"/>
      <c r="AP120" s="110"/>
      <c r="AQ120" s="110"/>
      <c r="AR120" s="110"/>
      <c r="AS120" s="110"/>
      <c r="AT120" s="110">
        <f t="shared" si="903"/>
        <v>0</v>
      </c>
      <c r="AU120" s="110">
        <f t="shared" si="903"/>
        <v>0</v>
      </c>
      <c r="AV120" s="110"/>
      <c r="AW120" s="110"/>
      <c r="AX120" s="110"/>
      <c r="AY120" s="110"/>
      <c r="AZ120" s="110"/>
      <c r="BA120" s="110"/>
      <c r="BB120" s="110"/>
      <c r="BC120" s="110"/>
      <c r="BD120" s="110">
        <f t="shared" si="904"/>
        <v>0</v>
      </c>
      <c r="BE120" s="110">
        <f t="shared" si="904"/>
        <v>0</v>
      </c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>
        <f t="shared" si="906"/>
        <v>498.44128000000001</v>
      </c>
      <c r="BX120" s="110">
        <f t="shared" si="906"/>
        <v>498.44128000000001</v>
      </c>
      <c r="BY120" s="110"/>
      <c r="BZ120" s="110">
        <v>498.44128000000001</v>
      </c>
      <c r="CA120" s="110">
        <v>498.44128000000001</v>
      </c>
      <c r="CB120" s="110">
        <f t="shared" si="926"/>
        <v>100</v>
      </c>
      <c r="CC120" s="110"/>
      <c r="CD120" s="110"/>
      <c r="CE120" s="110"/>
      <c r="CF120" s="110">
        <f t="shared" si="907"/>
        <v>0</v>
      </c>
      <c r="CG120" s="110">
        <f t="shared" si="907"/>
        <v>0</v>
      </c>
      <c r="CH120" s="110"/>
      <c r="CI120" s="110"/>
      <c r="CJ120" s="110"/>
      <c r="CK120" s="110"/>
      <c r="CL120" s="110"/>
      <c r="CM120" s="110"/>
      <c r="CN120" s="110"/>
      <c r="CO120" s="110"/>
      <c r="CP120" s="110">
        <f t="shared" si="908"/>
        <v>0</v>
      </c>
      <c r="CQ120" s="110">
        <f t="shared" si="908"/>
        <v>0</v>
      </c>
      <c r="CR120" s="110"/>
      <c r="CS120" s="110"/>
      <c r="CT120" s="110"/>
      <c r="CU120" s="110"/>
      <c r="CV120" s="110"/>
      <c r="CW120" s="110"/>
      <c r="CX120" s="110"/>
      <c r="CY120" s="110"/>
      <c r="CZ120" s="110">
        <f t="shared" si="909"/>
        <v>0</v>
      </c>
      <c r="DA120" s="110">
        <f t="shared" si="909"/>
        <v>0</v>
      </c>
      <c r="DB120" s="110"/>
      <c r="DC120" s="110"/>
      <c r="DD120" s="110"/>
      <c r="DE120" s="110"/>
      <c r="DF120" s="110"/>
      <c r="DG120" s="110"/>
      <c r="DH120" s="110"/>
      <c r="DI120" s="110"/>
      <c r="DJ120" s="110">
        <f t="shared" si="910"/>
        <v>0</v>
      </c>
      <c r="DK120" s="110">
        <f t="shared" si="910"/>
        <v>0</v>
      </c>
      <c r="DL120" s="110"/>
      <c r="DM120" s="110"/>
      <c r="DN120" s="110"/>
      <c r="DO120" s="110"/>
      <c r="DP120" s="110"/>
      <c r="DQ120" s="110"/>
      <c r="DR120" s="110"/>
      <c r="DS120" s="110"/>
      <c r="DT120" s="110">
        <f t="shared" si="911"/>
        <v>0</v>
      </c>
      <c r="DU120" s="110">
        <f t="shared" si="911"/>
        <v>0</v>
      </c>
      <c r="DV120" s="110"/>
      <c r="DW120" s="110"/>
      <c r="DX120" s="110"/>
      <c r="DY120" s="110"/>
      <c r="DZ120" s="110"/>
      <c r="EA120" s="110"/>
      <c r="EB120" s="110"/>
      <c r="EC120" s="110"/>
      <c r="ED120" s="110">
        <f t="shared" si="912"/>
        <v>0</v>
      </c>
      <c r="EE120" s="110">
        <f t="shared" si="912"/>
        <v>0</v>
      </c>
      <c r="EF120" s="110"/>
      <c r="EG120" s="110"/>
      <c r="EH120" s="110"/>
      <c r="EI120" s="110"/>
      <c r="EJ120" s="110"/>
      <c r="EK120" s="110"/>
      <c r="EL120" s="110"/>
      <c r="EM120" s="110"/>
      <c r="EN120" s="110"/>
      <c r="EO120" s="110"/>
      <c r="EP120" s="110">
        <v>12800</v>
      </c>
      <c r="EQ120" s="110">
        <f t="shared" si="913"/>
        <v>12800</v>
      </c>
      <c r="ER120" s="110">
        <f t="shared" si="913"/>
        <v>12800</v>
      </c>
      <c r="ES120" s="110"/>
      <c r="ET120" s="110">
        <v>12800</v>
      </c>
      <c r="EU120" s="110">
        <v>12800</v>
      </c>
      <c r="EV120" s="110">
        <f t="shared" ref="EV120" si="927">EU120/ET120*100</f>
        <v>100</v>
      </c>
      <c r="EW120" s="110"/>
      <c r="EX120" s="110"/>
      <c r="EY120" s="110"/>
      <c r="EZ120" s="110"/>
      <c r="FA120" s="110">
        <f t="shared" si="914"/>
        <v>0</v>
      </c>
      <c r="FB120" s="110">
        <f t="shared" si="914"/>
        <v>0</v>
      </c>
      <c r="FC120" s="110"/>
      <c r="FD120" s="110"/>
      <c r="FE120" s="110"/>
      <c r="FF120" s="110"/>
      <c r="FG120" s="110"/>
      <c r="FH120" s="110"/>
      <c r="FI120" s="110"/>
      <c r="FJ120" s="156"/>
      <c r="FK120" s="110"/>
      <c r="FL120" s="110"/>
      <c r="FM120" s="110"/>
      <c r="FN120" s="110"/>
      <c r="FO120" s="110"/>
      <c r="FP120" s="110"/>
      <c r="FQ120" s="110"/>
      <c r="FR120" s="110"/>
      <c r="FS120" s="110"/>
      <c r="FT120" s="110"/>
      <c r="FU120" s="110">
        <f t="shared" si="915"/>
        <v>0</v>
      </c>
      <c r="FV120" s="110">
        <f t="shared" si="915"/>
        <v>0</v>
      </c>
      <c r="FW120" s="110"/>
      <c r="FX120" s="110"/>
      <c r="FY120" s="110"/>
      <c r="FZ120" s="110"/>
      <c r="GA120" s="110"/>
      <c r="GB120" s="110"/>
      <c r="GC120" s="110"/>
      <c r="GD120" s="110"/>
      <c r="GE120" s="110">
        <f t="shared" si="916"/>
        <v>0</v>
      </c>
      <c r="GF120" s="110">
        <f t="shared" si="916"/>
        <v>0</v>
      </c>
      <c r="GG120" s="110"/>
      <c r="GH120" s="110"/>
      <c r="GI120" s="110"/>
      <c r="GJ120" s="110"/>
      <c r="GK120" s="110"/>
      <c r="GL120" s="110"/>
      <c r="GM120" s="110"/>
      <c r="GN120" s="110"/>
      <c r="GO120" s="110">
        <f t="shared" si="917"/>
        <v>0</v>
      </c>
      <c r="GP120" s="110">
        <f t="shared" si="917"/>
        <v>0</v>
      </c>
      <c r="GQ120" s="110"/>
      <c r="GR120" s="110"/>
      <c r="GS120" s="110"/>
      <c r="GT120" s="110"/>
      <c r="GU120" s="110"/>
      <c r="GV120" s="110"/>
      <c r="GW120" s="110"/>
      <c r="GX120" s="110"/>
      <c r="GY120" s="110">
        <f t="shared" si="918"/>
        <v>0</v>
      </c>
      <c r="GZ120" s="110">
        <f t="shared" si="918"/>
        <v>0</v>
      </c>
      <c r="HA120" s="110"/>
      <c r="HB120" s="110"/>
      <c r="HC120" s="110"/>
      <c r="HD120" s="110"/>
      <c r="HE120" s="110"/>
      <c r="HF120" s="110"/>
      <c r="HG120" s="110"/>
      <c r="HH120" s="110"/>
      <c r="HI120" s="110">
        <f t="shared" si="919"/>
        <v>0</v>
      </c>
      <c r="HJ120" s="110">
        <f t="shared" si="919"/>
        <v>0</v>
      </c>
      <c r="HK120" s="110"/>
      <c r="HL120" s="110"/>
      <c r="HM120" s="110"/>
      <c r="HN120" s="110"/>
      <c r="HO120" s="110"/>
      <c r="HP120" s="110"/>
      <c r="HQ120" s="110"/>
      <c r="HR120" s="110"/>
      <c r="HS120" s="110">
        <f t="shared" si="920"/>
        <v>0</v>
      </c>
      <c r="HT120" s="110">
        <f t="shared" si="920"/>
        <v>0</v>
      </c>
      <c r="HU120" s="110"/>
      <c r="HV120" s="110"/>
      <c r="HW120" s="110"/>
      <c r="HX120" s="110"/>
      <c r="HY120" s="110"/>
      <c r="HZ120" s="110"/>
      <c r="IA120" s="110"/>
      <c r="IB120" s="110"/>
      <c r="IC120" s="110">
        <f t="shared" si="921"/>
        <v>0</v>
      </c>
      <c r="ID120" s="110">
        <f t="shared" si="921"/>
        <v>0</v>
      </c>
      <c r="IE120" s="110"/>
      <c r="IF120" s="110"/>
      <c r="IG120" s="110"/>
      <c r="IH120" s="110"/>
      <c r="II120" s="110"/>
      <c r="IJ120" s="110"/>
      <c r="IK120" s="110"/>
      <c r="IL120" s="110"/>
      <c r="IM120" s="110">
        <f t="shared" si="922"/>
        <v>0</v>
      </c>
      <c r="IN120" s="110">
        <f t="shared" si="922"/>
        <v>0</v>
      </c>
      <c r="IO120" s="110"/>
      <c r="IP120" s="110"/>
      <c r="IQ120" s="110"/>
      <c r="IR120" s="110"/>
      <c r="IS120" s="110"/>
      <c r="IT120" s="110"/>
      <c r="IU120" s="110"/>
      <c r="IV120" s="110"/>
      <c r="IW120" s="110">
        <f t="shared" si="923"/>
        <v>0</v>
      </c>
      <c r="IX120" s="110">
        <f t="shared" si="923"/>
        <v>0</v>
      </c>
      <c r="IY120" s="110"/>
      <c r="IZ120" s="110"/>
      <c r="JA120" s="110"/>
      <c r="JB120" s="110"/>
      <c r="JC120" s="110"/>
      <c r="JD120" s="110"/>
      <c r="JE120" s="110"/>
      <c r="JF120" s="110"/>
      <c r="JG120" s="110">
        <f t="shared" si="924"/>
        <v>0</v>
      </c>
      <c r="JH120" s="110">
        <f t="shared" si="924"/>
        <v>0</v>
      </c>
      <c r="JI120" s="110"/>
      <c r="JJ120" s="110"/>
      <c r="JK120" s="110"/>
      <c r="JL120" s="110"/>
      <c r="JM120" s="110"/>
      <c r="JN120" s="110"/>
      <c r="JO120" s="110"/>
      <c r="JP120" s="110"/>
      <c r="JQ120" s="110"/>
      <c r="JR120" s="110"/>
      <c r="JS120" s="110">
        <v>32.444429999999997</v>
      </c>
      <c r="JT120" s="110">
        <v>32.444429999999997</v>
      </c>
      <c r="JU120" s="110">
        <f t="shared" si="879"/>
        <v>100</v>
      </c>
      <c r="JV120" s="110"/>
      <c r="JW120" s="110"/>
      <c r="JX120" s="110"/>
      <c r="JY120" s="110"/>
      <c r="JZ120" s="110"/>
      <c r="KA120" s="110"/>
      <c r="KB120" s="110"/>
      <c r="KC120" s="110"/>
      <c r="KD120" s="110"/>
      <c r="KE120" s="110"/>
      <c r="KF120" s="110"/>
      <c r="KG120" s="110"/>
      <c r="KH120" s="110"/>
      <c r="KI120" s="110"/>
      <c r="KJ120" s="110"/>
      <c r="KK120" s="110"/>
      <c r="KL120" s="110"/>
      <c r="KM120" s="110"/>
      <c r="KN120" s="110"/>
      <c r="KO120" s="110"/>
      <c r="KP120" s="110"/>
      <c r="KQ120" s="110"/>
      <c r="KR120" s="110"/>
      <c r="KS120" s="110"/>
      <c r="KT120" s="110"/>
      <c r="KU120" s="110"/>
      <c r="KV120" s="110"/>
      <c r="KW120" s="110"/>
      <c r="KX120" s="110"/>
      <c r="KY120" s="110"/>
      <c r="KZ120" s="110"/>
      <c r="LA120" s="110"/>
      <c r="LB120" s="110"/>
      <c r="LC120" s="110"/>
      <c r="LD120" s="110"/>
      <c r="LE120" s="110"/>
      <c r="LF120" s="110"/>
      <c r="LG120" s="110"/>
      <c r="LH120" s="110"/>
      <c r="LI120" s="110"/>
      <c r="LJ120" s="110"/>
      <c r="LK120" s="110"/>
      <c r="LL120" s="110"/>
      <c r="LM120" s="110"/>
      <c r="LN120" s="110"/>
      <c r="LO120" s="110"/>
      <c r="LP120" s="110">
        <f t="shared" si="925"/>
        <v>0</v>
      </c>
      <c r="LQ120" s="110">
        <f t="shared" si="925"/>
        <v>0</v>
      </c>
      <c r="LR120" s="110"/>
      <c r="LS120" s="110"/>
      <c r="LT120" s="110"/>
      <c r="LU120" s="110"/>
      <c r="LV120" s="110"/>
      <c r="LW120" s="110"/>
      <c r="LX120" s="110"/>
      <c r="LY120" s="110"/>
      <c r="LZ120" s="110"/>
      <c r="MA120" s="110"/>
      <c r="MB120" s="110"/>
      <c r="MC120" s="110"/>
      <c r="MD120" s="110"/>
      <c r="ME120" s="4"/>
      <c r="MF120" s="4"/>
      <c r="MG120" s="5"/>
      <c r="MH120" s="37"/>
      <c r="MI120" s="37"/>
      <c r="MJ120" s="11"/>
      <c r="MK120" s="4"/>
      <c r="ML120" s="4"/>
      <c r="MM120" s="5"/>
      <c r="MN120" s="112"/>
      <c r="MO120" s="113"/>
      <c r="MP120" s="114"/>
      <c r="MQ120" s="113"/>
      <c r="MR120" s="115"/>
      <c r="MS120" s="40"/>
      <c r="MT120" s="40"/>
      <c r="MU120" s="40"/>
      <c r="MV120" s="10"/>
    </row>
    <row r="121" spans="1:360" s="65" customFormat="1" ht="19.5" customHeight="1">
      <c r="A121" s="62" t="s">
        <v>135</v>
      </c>
      <c r="B121" s="155">
        <f>B122+B123</f>
        <v>320510.79467999999</v>
      </c>
      <c r="C121" s="155">
        <f>C122+C123</f>
        <v>293465.44864000002</v>
      </c>
      <c r="D121" s="155">
        <f t="shared" ref="D121" si="928">C121/B121*100</f>
        <v>91.561798701038384</v>
      </c>
      <c r="E121" s="155">
        <f t="shared" si="634"/>
        <v>3.637978807091713E-11</v>
      </c>
      <c r="F121" s="155">
        <f>F122+F123</f>
        <v>4986.8</v>
      </c>
      <c r="G121" s="155">
        <f>G122+G123</f>
        <v>4986.8</v>
      </c>
      <c r="H121" s="155">
        <f>G121/F121*100</f>
        <v>100</v>
      </c>
      <c r="I121" s="155">
        <f>I122+I123</f>
        <v>678.76003000000003</v>
      </c>
      <c r="J121" s="155">
        <f>J122+J123</f>
        <v>678.76003000000003</v>
      </c>
      <c r="K121" s="155">
        <f>K122+K123</f>
        <v>678.76003000000003</v>
      </c>
      <c r="L121" s="155">
        <f>K121/J121*100</f>
        <v>100</v>
      </c>
      <c r="M121" s="155">
        <f>M122+M123</f>
        <v>671.97243000000003</v>
      </c>
      <c r="N121" s="155">
        <f>N122+N123</f>
        <v>671.97243000000003</v>
      </c>
      <c r="O121" s="155">
        <f>N121/M121*100</f>
        <v>100</v>
      </c>
      <c r="P121" s="155">
        <f>P122+P123</f>
        <v>6.7876000000000003</v>
      </c>
      <c r="Q121" s="155">
        <f>Q122+Q123</f>
        <v>6.7876000000000003</v>
      </c>
      <c r="R121" s="155">
        <f>Q121/P121*100</f>
        <v>100</v>
      </c>
      <c r="S121" s="155">
        <f>S122+S123</f>
        <v>362</v>
      </c>
      <c r="T121" s="155">
        <f>T122+T123</f>
        <v>362</v>
      </c>
      <c r="U121" s="155">
        <f>T121/S121*100</f>
        <v>100</v>
      </c>
      <c r="V121" s="155">
        <f>V122+V123</f>
        <v>0</v>
      </c>
      <c r="W121" s="155">
        <f>W122+W123</f>
        <v>0</v>
      </c>
      <c r="X121" s="155" t="e">
        <f>W121/V121*100</f>
        <v>#DIV/0!</v>
      </c>
      <c r="Y121" s="155">
        <f>Y122+Y123</f>
        <v>4404.7899000000007</v>
      </c>
      <c r="Z121" s="155">
        <f>Z122+Z123</f>
        <v>4404.7898999999998</v>
      </c>
      <c r="AA121" s="155">
        <f>AA122+AA123</f>
        <v>4404.7898999999998</v>
      </c>
      <c r="AB121" s="155">
        <f>AA121/Z121*100</f>
        <v>100</v>
      </c>
      <c r="AC121" s="155">
        <f>AC122+AC123</f>
        <v>2778.3272900000002</v>
      </c>
      <c r="AD121" s="155">
        <f>AD122+AD123</f>
        <v>2778.3272900000002</v>
      </c>
      <c r="AE121" s="155">
        <f>AD121/AC121*100</f>
        <v>100</v>
      </c>
      <c r="AF121" s="155">
        <f>AF122+AF123</f>
        <v>1626.46261</v>
      </c>
      <c r="AG121" s="155">
        <f>AG122+AG123</f>
        <v>1626.46261</v>
      </c>
      <c r="AH121" s="155">
        <f>AG121/AF121*100</f>
        <v>100</v>
      </c>
      <c r="AI121" s="155">
        <f>AI122+AI123</f>
        <v>0</v>
      </c>
      <c r="AJ121" s="155">
        <f>AJ122+AJ123</f>
        <v>0</v>
      </c>
      <c r="AK121" s="155">
        <f>AK122+AK123</f>
        <v>0</v>
      </c>
      <c r="AL121" s="155"/>
      <c r="AM121" s="155">
        <f>AM122+AM123</f>
        <v>0</v>
      </c>
      <c r="AN121" s="155">
        <f>AN122+AN123</f>
        <v>0</v>
      </c>
      <c r="AO121" s="155"/>
      <c r="AP121" s="155">
        <f>AP122+AP123</f>
        <v>0</v>
      </c>
      <c r="AQ121" s="155">
        <f>AQ122+AQ123</f>
        <v>0</v>
      </c>
      <c r="AR121" s="155"/>
      <c r="AS121" s="155">
        <f>AS122+AS123</f>
        <v>2195.1263399999998</v>
      </c>
      <c r="AT121" s="155">
        <f>AT122+AT123</f>
        <v>2195.1263399999998</v>
      </c>
      <c r="AU121" s="155">
        <f>AU122+AU123</f>
        <v>2195.1263399999998</v>
      </c>
      <c r="AV121" s="155"/>
      <c r="AW121" s="155">
        <f>AW122+AW123</f>
        <v>2151.22381</v>
      </c>
      <c r="AX121" s="155">
        <f>AX122+AX123</f>
        <v>2151.22381</v>
      </c>
      <c r="AY121" s="155">
        <f>AX121/AW121*100</f>
        <v>100</v>
      </c>
      <c r="AZ121" s="155">
        <f>AZ122+AZ123</f>
        <v>43.902529999999999</v>
      </c>
      <c r="BA121" s="155">
        <f>BA122+BA123</f>
        <v>43.902529999999999</v>
      </c>
      <c r="BB121" s="155">
        <f>BA121/AZ121*100</f>
        <v>100</v>
      </c>
      <c r="BC121" s="155">
        <f>BC122+BC123</f>
        <v>0</v>
      </c>
      <c r="BD121" s="155">
        <f>BD122+BD123</f>
        <v>0</v>
      </c>
      <c r="BE121" s="155">
        <f>BE122+BE123</f>
        <v>0</v>
      </c>
      <c r="BF121" s="155"/>
      <c r="BG121" s="155">
        <f>BG122+BG123</f>
        <v>0</v>
      </c>
      <c r="BH121" s="155">
        <f>BH122+BH123</f>
        <v>0</v>
      </c>
      <c r="BI121" s="155"/>
      <c r="BJ121" s="155">
        <f>BJ122+BJ123</f>
        <v>0</v>
      </c>
      <c r="BK121" s="155">
        <f>BK122+BK123</f>
        <v>0</v>
      </c>
      <c r="BL121" s="155"/>
      <c r="BM121" s="155">
        <f>BM122+BM123</f>
        <v>2773.1958300000001</v>
      </c>
      <c r="BN121" s="155">
        <f>BN122+BN123</f>
        <v>2773.1958300000001</v>
      </c>
      <c r="BO121" s="155">
        <f>BO122+BO123</f>
        <v>2773.1958300000001</v>
      </c>
      <c r="BP121" s="155">
        <f>BO121/BN121*100</f>
        <v>100</v>
      </c>
      <c r="BQ121" s="155">
        <f>BQ122+BQ123</f>
        <v>2717.73191</v>
      </c>
      <c r="BR121" s="155">
        <f>BR122+BR123</f>
        <v>2717.73191</v>
      </c>
      <c r="BS121" s="155">
        <f>BR121/BQ121*100</f>
        <v>100</v>
      </c>
      <c r="BT121" s="155">
        <f>BT122+BT123</f>
        <v>55.463920000000002</v>
      </c>
      <c r="BU121" s="155">
        <f>BU122+BU123</f>
        <v>55.463920000000002</v>
      </c>
      <c r="BV121" s="155">
        <f>BU121/BT121*100</f>
        <v>100</v>
      </c>
      <c r="BW121" s="155">
        <f>BW122+BW123</f>
        <v>1253.5763200000001</v>
      </c>
      <c r="BX121" s="155">
        <f>BX122+BX123</f>
        <v>1253.5763200000001</v>
      </c>
      <c r="BY121" s="155">
        <f>BX121/BW121*100</f>
        <v>100</v>
      </c>
      <c r="BZ121" s="155">
        <f>BZ122+BZ123</f>
        <v>1253.5763200000001</v>
      </c>
      <c r="CA121" s="155">
        <f>CA122+CA123</f>
        <v>1253.5763200000001</v>
      </c>
      <c r="CB121" s="155">
        <f>CA121/BZ121*100</f>
        <v>100</v>
      </c>
      <c r="CC121" s="155">
        <f>CC122+CC123</f>
        <v>0</v>
      </c>
      <c r="CD121" s="155">
        <f>CD122+CD123</f>
        <v>0</v>
      </c>
      <c r="CE121" s="155"/>
      <c r="CF121" s="155">
        <f>CF122+CF123</f>
        <v>10836.298999999999</v>
      </c>
      <c r="CG121" s="155">
        <f>CG122+CG123</f>
        <v>9339.8559999999998</v>
      </c>
      <c r="CH121" s="155"/>
      <c r="CI121" s="155">
        <f>CI122+CI123</f>
        <v>10619.57302</v>
      </c>
      <c r="CJ121" s="155">
        <f>CJ122+CJ123</f>
        <v>9153.0588800000005</v>
      </c>
      <c r="CK121" s="155">
        <f>CJ121/CI121*100</f>
        <v>86.190460414575128</v>
      </c>
      <c r="CL121" s="155">
        <f>CL122+CL123</f>
        <v>216.72598000000002</v>
      </c>
      <c r="CM121" s="155">
        <f>CM122+CM123</f>
        <v>186.79712000000001</v>
      </c>
      <c r="CN121" s="155">
        <f>CM121/CL121*100</f>
        <v>86.190460414575114</v>
      </c>
      <c r="CO121" s="155">
        <f>CO122+CO123</f>
        <v>0</v>
      </c>
      <c r="CP121" s="155">
        <f>CP122+CP123</f>
        <v>0</v>
      </c>
      <c r="CQ121" s="155">
        <f>CQ122+CQ123</f>
        <v>0</v>
      </c>
      <c r="CR121" s="155"/>
      <c r="CS121" s="155">
        <f>CS122+CS123</f>
        <v>0</v>
      </c>
      <c r="CT121" s="155">
        <f>CT122+CT123</f>
        <v>0</v>
      </c>
      <c r="CU121" s="155"/>
      <c r="CV121" s="155">
        <f>CV122+CV123</f>
        <v>0</v>
      </c>
      <c r="CW121" s="155">
        <f>CW122+CW123</f>
        <v>0</v>
      </c>
      <c r="CX121" s="155"/>
      <c r="CY121" s="155">
        <f>CY122+CY123</f>
        <v>0</v>
      </c>
      <c r="CZ121" s="155">
        <f>CZ122+CZ123</f>
        <v>0</v>
      </c>
      <c r="DA121" s="155">
        <f>DA122+DA123</f>
        <v>0</v>
      </c>
      <c r="DB121" s="155"/>
      <c r="DC121" s="155"/>
      <c r="DD121" s="155"/>
      <c r="DE121" s="155"/>
      <c r="DF121" s="155"/>
      <c r="DG121" s="155"/>
      <c r="DH121" s="155"/>
      <c r="DI121" s="155">
        <f>DI122+DI123</f>
        <v>0</v>
      </c>
      <c r="DJ121" s="155">
        <f>DJ122+DJ123</f>
        <v>0</v>
      </c>
      <c r="DK121" s="155">
        <f>DK122+DK123</f>
        <v>0</v>
      </c>
      <c r="DL121" s="155"/>
      <c r="DM121" s="155">
        <f>DM122+DM123</f>
        <v>0</v>
      </c>
      <c r="DN121" s="155">
        <v>0</v>
      </c>
      <c r="DO121" s="155"/>
      <c r="DP121" s="155">
        <f>DP122+DP123</f>
        <v>0</v>
      </c>
      <c r="DQ121" s="155">
        <f>DQ122+DQ123</f>
        <v>0</v>
      </c>
      <c r="DR121" s="155"/>
      <c r="DS121" s="155">
        <f>DS122+DS123</f>
        <v>0</v>
      </c>
      <c r="DT121" s="155">
        <f>DT122+DT123</f>
        <v>0</v>
      </c>
      <c r="DU121" s="155">
        <f>DU122+DU123</f>
        <v>0</v>
      </c>
      <c r="DV121" s="155"/>
      <c r="DW121" s="155">
        <f>DW122+DW123</f>
        <v>0</v>
      </c>
      <c r="DX121" s="155">
        <f>DX122+DX123</f>
        <v>0</v>
      </c>
      <c r="DY121" s="155"/>
      <c r="DZ121" s="155">
        <f>DZ122+DZ123</f>
        <v>0</v>
      </c>
      <c r="EA121" s="155">
        <f>EA122+EA123</f>
        <v>0</v>
      </c>
      <c r="EB121" s="155"/>
      <c r="EC121" s="155">
        <f>EC122+EC123</f>
        <v>0</v>
      </c>
      <c r="ED121" s="155">
        <f>ED122+ED123</f>
        <v>0</v>
      </c>
      <c r="EE121" s="155">
        <f>EE122+EE123</f>
        <v>0</v>
      </c>
      <c r="EF121" s="155"/>
      <c r="EG121" s="155">
        <f>EG122+EG123</f>
        <v>0</v>
      </c>
      <c r="EH121" s="155">
        <f>EH122+EH123</f>
        <v>0</v>
      </c>
      <c r="EI121" s="155"/>
      <c r="EJ121" s="155">
        <f>EJ122+EJ123</f>
        <v>0</v>
      </c>
      <c r="EK121" s="155">
        <f>EK122+EK123</f>
        <v>0</v>
      </c>
      <c r="EL121" s="155"/>
      <c r="EM121" s="155">
        <f>EM122+EM123</f>
        <v>0</v>
      </c>
      <c r="EN121" s="155">
        <f>EN122+EN123</f>
        <v>0</v>
      </c>
      <c r="EO121" s="155"/>
      <c r="EP121" s="155">
        <f>EP122+EP123</f>
        <v>4877.3937100000003</v>
      </c>
      <c r="EQ121" s="155">
        <f>EQ122+EQ123</f>
        <v>4877.3937100000003</v>
      </c>
      <c r="ER121" s="155">
        <f>ER122+ER123</f>
        <v>4877.3937100000003</v>
      </c>
      <c r="ES121" s="155">
        <f>ER121/EQ121*100</f>
        <v>100</v>
      </c>
      <c r="ET121" s="155">
        <f>ET122+ET123</f>
        <v>4877.3937100000003</v>
      </c>
      <c r="EU121" s="155">
        <f>EU122+EU123</f>
        <v>4877.3937100000003</v>
      </c>
      <c r="EV121" s="155">
        <f>EU121/ET121*100</f>
        <v>100</v>
      </c>
      <c r="EW121" s="155">
        <f>EW122+EW123</f>
        <v>0</v>
      </c>
      <c r="EX121" s="155">
        <f>EX122+EX123</f>
        <v>0</v>
      </c>
      <c r="EY121" s="155"/>
      <c r="EZ121" s="155">
        <f>EZ122+EZ123</f>
        <v>0</v>
      </c>
      <c r="FA121" s="155">
        <f>FA122+FA123</f>
        <v>0</v>
      </c>
      <c r="FB121" s="155">
        <f>FB122+FB123</f>
        <v>0</v>
      </c>
      <c r="FC121" s="155"/>
      <c r="FD121" s="155">
        <f>FD122+FD123</f>
        <v>0</v>
      </c>
      <c r="FE121" s="155">
        <f>FE122+FE123</f>
        <v>0</v>
      </c>
      <c r="FF121" s="155"/>
      <c r="FG121" s="155">
        <f>FG122+FG123</f>
        <v>0</v>
      </c>
      <c r="FH121" s="155">
        <f>FH122+FH123</f>
        <v>0</v>
      </c>
      <c r="FI121" s="155"/>
      <c r="FJ121" s="155">
        <f t="shared" ref="FJ121:FS121" si="929">FJ122+FJ123</f>
        <v>61.499029999999998</v>
      </c>
      <c r="FK121" s="155">
        <f t="shared" si="929"/>
        <v>61.499029999999998</v>
      </c>
      <c r="FL121" s="155">
        <f t="shared" si="929"/>
        <v>61.499029999999998</v>
      </c>
      <c r="FM121" s="155">
        <f t="shared" si="929"/>
        <v>100</v>
      </c>
      <c r="FN121" s="155">
        <f t="shared" si="929"/>
        <v>60.884039999999999</v>
      </c>
      <c r="FO121" s="155">
        <f t="shared" si="929"/>
        <v>60.884039999999999</v>
      </c>
      <c r="FP121" s="155">
        <f t="shared" si="929"/>
        <v>100</v>
      </c>
      <c r="FQ121" s="155">
        <f t="shared" si="929"/>
        <v>0.61499000000000004</v>
      </c>
      <c r="FR121" s="155">
        <f t="shared" si="929"/>
        <v>0.61499000000000004</v>
      </c>
      <c r="FS121" s="155">
        <f t="shared" si="929"/>
        <v>100</v>
      </c>
      <c r="FT121" s="155">
        <f>FT122+FT123</f>
        <v>47846.954669999999</v>
      </c>
      <c r="FU121" s="155">
        <f>FU122+FU123</f>
        <v>47846.954669999999</v>
      </c>
      <c r="FV121" s="155">
        <f>FV122+FV123</f>
        <v>47846.954669999999</v>
      </c>
      <c r="FW121" s="155">
        <f t="shared" ref="FW121" si="930">FV121/FU121*100</f>
        <v>100</v>
      </c>
      <c r="FX121" s="155">
        <f t="shared" ref="FX121:GC121" si="931">FX122+FX123</f>
        <v>44787.43245</v>
      </c>
      <c r="FY121" s="155">
        <f t="shared" si="931"/>
        <v>44787.43245</v>
      </c>
      <c r="FZ121" s="155">
        <f t="shared" si="931"/>
        <v>100</v>
      </c>
      <c r="GA121" s="155">
        <f t="shared" si="931"/>
        <v>3059.5222199999998</v>
      </c>
      <c r="GB121" s="155">
        <f t="shared" si="931"/>
        <v>3059.5222199999998</v>
      </c>
      <c r="GC121" s="155">
        <f t="shared" si="931"/>
        <v>100</v>
      </c>
      <c r="GD121" s="155">
        <f>GD122+GD123</f>
        <v>12190.510199999999</v>
      </c>
      <c r="GE121" s="155">
        <f>GE122+GE123</f>
        <v>12190.510200000001</v>
      </c>
      <c r="GF121" s="155">
        <f>GF122+GF123</f>
        <v>12190.510200000001</v>
      </c>
      <c r="GG121" s="155">
        <f t="shared" ref="GG121" si="932">GF121/GE121*100</f>
        <v>100</v>
      </c>
      <c r="GH121" s="155">
        <f t="shared" ref="GH121:GM121" si="933">GH122+GH123</f>
        <v>11946.7</v>
      </c>
      <c r="GI121" s="155">
        <f t="shared" si="933"/>
        <v>11946.7</v>
      </c>
      <c r="GJ121" s="155">
        <f t="shared" si="933"/>
        <v>100</v>
      </c>
      <c r="GK121" s="155">
        <f t="shared" si="933"/>
        <v>243.81020000000001</v>
      </c>
      <c r="GL121" s="155">
        <f t="shared" si="933"/>
        <v>243.81020000000001</v>
      </c>
      <c r="GM121" s="155">
        <f t="shared" si="933"/>
        <v>100</v>
      </c>
      <c r="GN121" s="155">
        <f>GN122+GN123</f>
        <v>7062.31</v>
      </c>
      <c r="GO121" s="155">
        <f>GO122+GO123</f>
        <v>7062.3099999999995</v>
      </c>
      <c r="GP121" s="155">
        <f>GP122+GP123</f>
        <v>7062.3099999999995</v>
      </c>
      <c r="GQ121" s="155">
        <f>GP121/GN121*100</f>
        <v>99.999999999999986</v>
      </c>
      <c r="GR121" s="155">
        <f t="shared" ref="GR121:GW121" si="934">GR122+GR123</f>
        <v>6991.6868999999997</v>
      </c>
      <c r="GS121" s="155">
        <f t="shared" si="934"/>
        <v>6991.6868999999997</v>
      </c>
      <c r="GT121" s="155">
        <f t="shared" si="934"/>
        <v>100</v>
      </c>
      <c r="GU121" s="155">
        <f t="shared" si="934"/>
        <v>70.623099999999994</v>
      </c>
      <c r="GV121" s="155">
        <f t="shared" si="934"/>
        <v>70.623099999999994</v>
      </c>
      <c r="GW121" s="155">
        <f t="shared" si="934"/>
        <v>100</v>
      </c>
      <c r="GX121" s="155">
        <f>GX122+GX123</f>
        <v>0</v>
      </c>
      <c r="GY121" s="155">
        <f>GY122+GY123</f>
        <v>0</v>
      </c>
      <c r="GZ121" s="155">
        <f>GZ122+GZ123</f>
        <v>0</v>
      </c>
      <c r="HA121" s="155"/>
      <c r="HB121" s="155">
        <f t="shared" ref="HB121:HG121" si="935">HB122+HB123</f>
        <v>0</v>
      </c>
      <c r="HC121" s="155">
        <f t="shared" si="935"/>
        <v>0</v>
      </c>
      <c r="HD121" s="155">
        <f t="shared" si="935"/>
        <v>100</v>
      </c>
      <c r="HE121" s="155">
        <f t="shared" si="935"/>
        <v>0</v>
      </c>
      <c r="HF121" s="155">
        <f t="shared" si="935"/>
        <v>0</v>
      </c>
      <c r="HG121" s="155">
        <f t="shared" si="935"/>
        <v>100</v>
      </c>
      <c r="HH121" s="155">
        <f>HH122+HH123</f>
        <v>102451.11111</v>
      </c>
      <c r="HI121" s="155">
        <f>HI122+HI123</f>
        <v>102451.11111000001</v>
      </c>
      <c r="HJ121" s="155">
        <f>HJ122+HJ123</f>
        <v>102451.11111000001</v>
      </c>
      <c r="HK121" s="155"/>
      <c r="HL121" s="155">
        <f t="shared" ref="HL121:HQ121" si="936">HL122+HL123</f>
        <v>101426.6</v>
      </c>
      <c r="HM121" s="155">
        <f t="shared" si="936"/>
        <v>101426.6</v>
      </c>
      <c r="HN121" s="155">
        <f t="shared" si="936"/>
        <v>100</v>
      </c>
      <c r="HO121" s="155">
        <f t="shared" si="936"/>
        <v>1024.5111099999999</v>
      </c>
      <c r="HP121" s="155">
        <f t="shared" si="936"/>
        <v>1024.5111099999999</v>
      </c>
      <c r="HQ121" s="155">
        <f t="shared" si="936"/>
        <v>100</v>
      </c>
      <c r="HR121" s="155">
        <f>HR122+HR123</f>
        <v>39406.477399999996</v>
      </c>
      <c r="HS121" s="155">
        <f>HS122+HS123</f>
        <v>39406.477400000003</v>
      </c>
      <c r="HT121" s="155">
        <f>HT122+HT123</f>
        <v>39406.477400000003</v>
      </c>
      <c r="HU121" s="155"/>
      <c r="HV121" s="155">
        <f t="shared" ref="HV121:IA121" si="937">HV122+HV123</f>
        <v>0</v>
      </c>
      <c r="HW121" s="155">
        <f t="shared" si="937"/>
        <v>0</v>
      </c>
      <c r="HX121" s="155">
        <f t="shared" si="937"/>
        <v>0</v>
      </c>
      <c r="HY121" s="155">
        <f t="shared" si="937"/>
        <v>39406.477400000003</v>
      </c>
      <c r="HZ121" s="155">
        <f t="shared" si="937"/>
        <v>39406.477400000003</v>
      </c>
      <c r="IA121" s="155">
        <f t="shared" si="937"/>
        <v>100</v>
      </c>
      <c r="IB121" s="155">
        <f>IB122+IB123</f>
        <v>3093.36735</v>
      </c>
      <c r="IC121" s="155">
        <f>IC122+IC123</f>
        <v>3093.36735</v>
      </c>
      <c r="ID121" s="155">
        <f>ID122+ID123</f>
        <v>3093.36735</v>
      </c>
      <c r="IE121" s="155">
        <f t="shared" ref="IE121" si="938">ID121/IC121*100</f>
        <v>100</v>
      </c>
      <c r="IF121" s="155">
        <f t="shared" ref="IF121:IK121" si="939">IF122+IF123</f>
        <v>3031.5</v>
      </c>
      <c r="IG121" s="155">
        <f t="shared" si="939"/>
        <v>3031.5</v>
      </c>
      <c r="IH121" s="155">
        <f t="shared" si="939"/>
        <v>100</v>
      </c>
      <c r="II121" s="155">
        <f t="shared" si="939"/>
        <v>61.867350000000002</v>
      </c>
      <c r="IJ121" s="155">
        <f t="shared" si="939"/>
        <v>61.867350000000002</v>
      </c>
      <c r="IK121" s="155">
        <f t="shared" si="939"/>
        <v>100</v>
      </c>
      <c r="IL121" s="155">
        <f>IL122+IL123</f>
        <v>343.87754999999999</v>
      </c>
      <c r="IM121" s="155">
        <f>IM122+IM123</f>
        <v>343.87754999999999</v>
      </c>
      <c r="IN121" s="155">
        <f>IN122+IN123</f>
        <v>343.87754999999999</v>
      </c>
      <c r="IO121" s="155">
        <f t="shared" ref="IO121:IO122" si="940">IN121/IM121*100</f>
        <v>100</v>
      </c>
      <c r="IP121" s="155">
        <f t="shared" ref="IP121:IU121" si="941">IP122+IP123</f>
        <v>337</v>
      </c>
      <c r="IQ121" s="155">
        <f t="shared" si="941"/>
        <v>337</v>
      </c>
      <c r="IR121" s="155">
        <f t="shared" si="941"/>
        <v>100</v>
      </c>
      <c r="IS121" s="155">
        <f t="shared" si="941"/>
        <v>6.8775500000000003</v>
      </c>
      <c r="IT121" s="155">
        <f t="shared" si="941"/>
        <v>6.8775500000000003</v>
      </c>
      <c r="IU121" s="155">
        <f t="shared" si="941"/>
        <v>100</v>
      </c>
      <c r="IV121" s="155">
        <f>IV122+IV123</f>
        <v>9590.6221999999998</v>
      </c>
      <c r="IW121" s="155">
        <f>IW122+IW123</f>
        <v>9590.6221999999998</v>
      </c>
      <c r="IX121" s="155">
        <f>IX122+IX123</f>
        <v>9590.6221999999998</v>
      </c>
      <c r="IY121" s="155">
        <f t="shared" ref="IY121:IY122" si="942">IX121/IW121*100</f>
        <v>100</v>
      </c>
      <c r="IZ121" s="155">
        <f t="shared" ref="IZ121:JE121" si="943">IZ122+IZ123</f>
        <v>9398.8097600000001</v>
      </c>
      <c r="JA121" s="155">
        <f t="shared" si="943"/>
        <v>9398.8097600000001</v>
      </c>
      <c r="JB121" s="155">
        <f t="shared" si="943"/>
        <v>100</v>
      </c>
      <c r="JC121" s="155">
        <f t="shared" si="943"/>
        <v>191.81244000000001</v>
      </c>
      <c r="JD121" s="155">
        <f t="shared" si="943"/>
        <v>191.81244000000001</v>
      </c>
      <c r="JE121" s="155">
        <f t="shared" si="943"/>
        <v>100</v>
      </c>
      <c r="JF121" s="155">
        <f>JF122+JF123</f>
        <v>0</v>
      </c>
      <c r="JG121" s="155">
        <f>JG122+JG123</f>
        <v>0</v>
      </c>
      <c r="JH121" s="155">
        <f>JH122+JH123</f>
        <v>0</v>
      </c>
      <c r="JI121" s="155"/>
      <c r="JJ121" s="155">
        <f>JJ122+JJ123</f>
        <v>0</v>
      </c>
      <c r="JK121" s="155">
        <f>JK122+JK123</f>
        <v>0</v>
      </c>
      <c r="JL121" s="155"/>
      <c r="JM121" s="155">
        <f>JM122+JM123</f>
        <v>0</v>
      </c>
      <c r="JN121" s="155">
        <f>JN122+JN123</f>
        <v>0</v>
      </c>
      <c r="JO121" s="155"/>
      <c r="JP121" s="155">
        <f>JP122+JP123</f>
        <v>0</v>
      </c>
      <c r="JQ121" s="155">
        <f>JQ122+JQ123</f>
        <v>0</v>
      </c>
      <c r="JR121" s="155"/>
      <c r="JS121" s="155">
        <f>JS122+JS123</f>
        <v>217.70263</v>
      </c>
      <c r="JT121" s="155">
        <f>JT122+JT123</f>
        <v>217.70263</v>
      </c>
      <c r="JU121" s="155">
        <f t="shared" ref="JU121:JU126" si="944">JT121/JS121*100</f>
        <v>100</v>
      </c>
      <c r="JV121" s="155">
        <f>JV122+JV123</f>
        <v>0</v>
      </c>
      <c r="JW121" s="155">
        <f>JW122+JW123</f>
        <v>0</v>
      </c>
      <c r="JX121" s="155" t="e">
        <f t="shared" ref="JX121" si="945">JW121/JV121*100</f>
        <v>#DIV/0!</v>
      </c>
      <c r="JY121" s="155">
        <f>JY122+JY123</f>
        <v>0</v>
      </c>
      <c r="JZ121" s="155">
        <f>JZ122+JZ123</f>
        <v>0</v>
      </c>
      <c r="KA121" s="155" t="e">
        <f t="shared" ref="KA121" si="946">JZ121/JY121*100</f>
        <v>#DIV/0!</v>
      </c>
      <c r="KB121" s="155">
        <f>KB122+KB123</f>
        <v>0</v>
      </c>
      <c r="KC121" s="155">
        <f>KC122+KC123</f>
        <v>0</v>
      </c>
      <c r="KD121" s="155" t="e">
        <f t="shared" ref="KD121" si="947">KC121/KB121*100</f>
        <v>#DIV/0!</v>
      </c>
      <c r="KE121" s="155">
        <f>KE122+KE123</f>
        <v>14875.480810000001</v>
      </c>
      <c r="KF121" s="155">
        <f>KF122+KF123</f>
        <v>14875.480809999999</v>
      </c>
      <c r="KG121" s="155">
        <f t="shared" ref="KG121:KG122" si="948">KF121/KE121*100</f>
        <v>99.999999999999986</v>
      </c>
      <c r="KH121" s="155">
        <f>KH122+KH123</f>
        <v>0</v>
      </c>
      <c r="KI121" s="155">
        <f>KI122+KI123</f>
        <v>0</v>
      </c>
      <c r="KJ121" s="155" t="e">
        <f t="shared" ref="KJ121" si="949">KI121/KH121*100</f>
        <v>#DIV/0!</v>
      </c>
      <c r="KK121" s="155">
        <f>KK122+KK123</f>
        <v>0</v>
      </c>
      <c r="KL121" s="155">
        <f>KL122+KL123</f>
        <v>0</v>
      </c>
      <c r="KM121" s="155" t="e">
        <f t="shared" ref="KM121" si="950">KL121/KK121*100</f>
        <v>#DIV/0!</v>
      </c>
      <c r="KN121" s="155">
        <f>KN122+KN123</f>
        <v>0</v>
      </c>
      <c r="KO121" s="155">
        <f>KO122+KO123</f>
        <v>0</v>
      </c>
      <c r="KP121" s="155" t="e">
        <f t="shared" ref="KP121" si="951">KO121/KN121*100</f>
        <v>#DIV/0!</v>
      </c>
      <c r="KQ121" s="155">
        <f>KQ122+KQ123</f>
        <v>0</v>
      </c>
      <c r="KR121" s="155">
        <f>KR122+KR123</f>
        <v>0</v>
      </c>
      <c r="KS121" s="155" t="e">
        <f t="shared" ref="KS121" si="952">KR121/KQ121*100</f>
        <v>#DIV/0!</v>
      </c>
      <c r="KT121" s="155">
        <f>KT122+KT123</f>
        <v>0</v>
      </c>
      <c r="KU121" s="155">
        <f>KU122+KU123</f>
        <v>0</v>
      </c>
      <c r="KV121" s="155" t="e">
        <f t="shared" ref="KV121" si="953">KU121/KT121*100</f>
        <v>#DIV/0!</v>
      </c>
      <c r="KW121" s="155">
        <f>KW122+KW123</f>
        <v>1002.9406</v>
      </c>
      <c r="KX121" s="155">
        <f>KX122+KX123</f>
        <v>1002.9406</v>
      </c>
      <c r="KY121" s="155">
        <f t="shared" ref="KY121" si="954">KX121/KW121*100</f>
        <v>100</v>
      </c>
      <c r="KZ121" s="155">
        <f>KZ122+KZ123</f>
        <v>0</v>
      </c>
      <c r="LA121" s="155">
        <f>LA122+LA123</f>
        <v>0</v>
      </c>
      <c r="LB121" s="155" t="e">
        <f t="shared" ref="LB121" si="955">LA121/KZ121*100</f>
        <v>#DIV/0!</v>
      </c>
      <c r="LC121" s="155">
        <f>LC122+LC123</f>
        <v>0</v>
      </c>
      <c r="LD121" s="155">
        <f>LD122+LD123</f>
        <v>0</v>
      </c>
      <c r="LE121" s="155" t="e">
        <f t="shared" ref="LE121" si="956">LD121/LC121*100</f>
        <v>#DIV/0!</v>
      </c>
      <c r="LF121" s="155">
        <f>LF122+LF123</f>
        <v>0</v>
      </c>
      <c r="LG121" s="155">
        <f>LG122+LG123</f>
        <v>0</v>
      </c>
      <c r="LH121" s="155" t="e">
        <f t="shared" ref="LH121" si="957">LG121/LF121*100</f>
        <v>#DIV/0!</v>
      </c>
      <c r="LI121" s="155">
        <f>LI122+LI123</f>
        <v>0</v>
      </c>
      <c r="LJ121" s="155">
        <f>LJ122+LJ123</f>
        <v>0</v>
      </c>
      <c r="LK121" s="155" t="e">
        <f t="shared" ref="LK121" si="958">LJ121/LI121*100</f>
        <v>#DIV/0!</v>
      </c>
      <c r="LL121" s="155">
        <f>LL122+LL123</f>
        <v>50000</v>
      </c>
      <c r="LM121" s="155">
        <f>LM122+LM123</f>
        <v>24451.096959999999</v>
      </c>
      <c r="LN121" s="155">
        <f t="shared" ref="LN121" si="959">LM121/LL121*100</f>
        <v>48.902193919999995</v>
      </c>
      <c r="LO121" s="155">
        <f>LO122+LO123</f>
        <v>0</v>
      </c>
      <c r="LP121" s="155">
        <f>LP122+LP123</f>
        <v>0</v>
      </c>
      <c r="LQ121" s="155">
        <f>LQ122+LQ123</f>
        <v>0</v>
      </c>
      <c r="LR121" s="155"/>
      <c r="LS121" s="155">
        <f>LS122+LS123</f>
        <v>0</v>
      </c>
      <c r="LT121" s="155">
        <f>LT122+LT123</f>
        <v>0</v>
      </c>
      <c r="LU121" s="155"/>
      <c r="LV121" s="155">
        <f>LV122+LV123</f>
        <v>0</v>
      </c>
      <c r="LW121" s="155">
        <f>LW122+LW123</f>
        <v>0</v>
      </c>
      <c r="LX121" s="155"/>
      <c r="LY121" s="155">
        <f>LY122+LY123</f>
        <v>0</v>
      </c>
      <c r="LZ121" s="155">
        <f>LZ122+LZ123</f>
        <v>0</v>
      </c>
      <c r="MA121" s="155" t="e">
        <f t="shared" ref="MA121" si="960">LZ121/LY121*100</f>
        <v>#DIV/0!</v>
      </c>
      <c r="MB121" s="155">
        <f>MB122+MB123</f>
        <v>0</v>
      </c>
      <c r="MC121" s="155">
        <f>MC122+MC123</f>
        <v>0</v>
      </c>
      <c r="MD121" s="155" t="e">
        <f t="shared" ref="MD121" si="961">MC121/MB121*100</f>
        <v>#DIV/0!</v>
      </c>
      <c r="ME121" s="34">
        <f>ME122+ME123</f>
        <v>0</v>
      </c>
      <c r="MF121" s="34">
        <f>MF122+MF123</f>
        <v>0</v>
      </c>
      <c r="MG121" s="63" t="e">
        <f t="shared" ref="MG121" si="962">MF121/ME121*100</f>
        <v>#DIV/0!</v>
      </c>
      <c r="MH121" s="108"/>
      <c r="MI121" s="108"/>
      <c r="MK121" s="34"/>
      <c r="ML121" s="34"/>
      <c r="MM121" s="63"/>
      <c r="MN121" s="35"/>
      <c r="MO121" s="92"/>
      <c r="MP121" s="8"/>
      <c r="MQ121" s="92"/>
      <c r="MR121" s="109"/>
      <c r="MV121" s="92">
        <v>45113675.520000003</v>
      </c>
    </row>
    <row r="122" spans="1:360" ht="18" customHeight="1">
      <c r="A122" s="36" t="s">
        <v>134</v>
      </c>
      <c r="B122" s="110">
        <f>I122+S122+V122+Y122+AI122+AS122+BC122+BM122+BW122+CF122+CO122+CY122+DI122+DS122+EC122+EP122+F122+EZ122+FJ122+FT122+GD122+GN122+GX122+HH122+HR122+IB122+IL122+IV122+JF122+JP122+EM122+JS122+JV122+JY122+KB122+KE122+KH122+KK122+KN122+KQ122+KT122+KW122+KZ122+LC122+LF122+LI122+LL122+LO122+LY122+MB122+ME122</f>
        <v>220979.50819000002</v>
      </c>
      <c r="C122" s="110">
        <f>K122+T122+W122+AA122+AK122+AU122+BE122+BO122+BX122+CG122+CQ122+DA122+DK122+DU122+EE122+ER122+G122+FB122+FL122+FV122+GF122+GP122+GZ122+HJ122+HT122+ID122+IN122+IX122+JH122+JQ122+EN122+JT122+JW122+JZ122+KC122+KF122+KI122+KL122+KO122+KR122+KU122+KX122+LA122+LD122+LG122+LJ122+LM122+LQ122+LZ122+MC122+MF122</f>
        <v>219483.06519000002</v>
      </c>
      <c r="D122" s="110">
        <v>36.027948983200943</v>
      </c>
      <c r="E122" s="110">
        <f t="shared" si="634"/>
        <v>-7.2759576141834259E-12</v>
      </c>
      <c r="F122" s="153">
        <v>4986.8</v>
      </c>
      <c r="G122" s="110">
        <v>4986.8</v>
      </c>
      <c r="H122" s="110">
        <f>G122/F122*100</f>
        <v>100</v>
      </c>
      <c r="I122" s="110">
        <v>678.76003000000003</v>
      </c>
      <c r="J122" s="110">
        <f t="shared" ref="J122:K122" si="963">M122+P122</f>
        <v>678.76003000000003</v>
      </c>
      <c r="K122" s="110">
        <f t="shared" si="963"/>
        <v>678.76003000000003</v>
      </c>
      <c r="L122" s="110">
        <v>100</v>
      </c>
      <c r="M122" s="110">
        <v>671.97243000000003</v>
      </c>
      <c r="N122" s="110">
        <v>671.97243000000003</v>
      </c>
      <c r="O122" s="110">
        <v>100</v>
      </c>
      <c r="P122" s="110">
        <v>6.7876000000000003</v>
      </c>
      <c r="Q122" s="110">
        <v>6.7876000000000003</v>
      </c>
      <c r="R122" s="110">
        <f>Q122/P122*100</f>
        <v>100</v>
      </c>
      <c r="S122" s="110">
        <v>362</v>
      </c>
      <c r="T122" s="110">
        <v>362</v>
      </c>
      <c r="U122" s="110">
        <f>T122/S122*100</f>
        <v>100</v>
      </c>
      <c r="V122" s="110"/>
      <c r="W122" s="110"/>
      <c r="X122" s="110">
        <v>100</v>
      </c>
      <c r="Y122" s="110">
        <v>4404.7899000000007</v>
      </c>
      <c r="Z122" s="110">
        <f t="shared" ref="Z122:AA122" si="964">AC122+AF122</f>
        <v>4404.7898999999998</v>
      </c>
      <c r="AA122" s="110">
        <f t="shared" si="964"/>
        <v>4404.7898999999998</v>
      </c>
      <c r="AB122" s="110">
        <f>AA122/Z122*100</f>
        <v>100</v>
      </c>
      <c r="AC122" s="110">
        <v>2778.3272900000002</v>
      </c>
      <c r="AD122" s="110">
        <v>2778.3272900000002</v>
      </c>
      <c r="AE122" s="110">
        <f>AD122/AC122*100</f>
        <v>100</v>
      </c>
      <c r="AF122" s="110">
        <v>1626.46261</v>
      </c>
      <c r="AG122" s="110">
        <v>1626.46261</v>
      </c>
      <c r="AH122" s="110">
        <f>AG122/AF122*100</f>
        <v>100</v>
      </c>
      <c r="AI122" s="110"/>
      <c r="AJ122" s="110">
        <f t="shared" ref="AJ122:AK122" si="965">AM122+AP122</f>
        <v>0</v>
      </c>
      <c r="AK122" s="110">
        <f t="shared" si="965"/>
        <v>0</v>
      </c>
      <c r="AL122" s="110"/>
      <c r="AM122" s="110"/>
      <c r="AN122" s="110"/>
      <c r="AO122" s="110"/>
      <c r="AP122" s="110"/>
      <c r="AQ122" s="110"/>
      <c r="AR122" s="110"/>
      <c r="AS122" s="110">
        <v>2195.1263399999998</v>
      </c>
      <c r="AT122" s="110">
        <f t="shared" ref="AT122:AU122" si="966">AW122+AZ122</f>
        <v>2195.1263399999998</v>
      </c>
      <c r="AU122" s="110">
        <f t="shared" si="966"/>
        <v>2195.1263399999998</v>
      </c>
      <c r="AV122" s="110"/>
      <c r="AW122" s="110">
        <v>2151.22381</v>
      </c>
      <c r="AX122" s="110">
        <v>2151.22381</v>
      </c>
      <c r="AY122" s="110">
        <f>AX122/AW122*100</f>
        <v>100</v>
      </c>
      <c r="AZ122" s="110">
        <v>43.902529999999999</v>
      </c>
      <c r="BA122" s="110">
        <v>43.902529999999999</v>
      </c>
      <c r="BB122" s="110">
        <f>BA122/AZ122*100</f>
        <v>100</v>
      </c>
      <c r="BC122" s="110"/>
      <c r="BD122" s="110">
        <f t="shared" ref="BD122:BE122" si="967">BG122+BJ122</f>
        <v>0</v>
      </c>
      <c r="BE122" s="110">
        <f t="shared" si="967"/>
        <v>0</v>
      </c>
      <c r="BF122" s="110"/>
      <c r="BG122" s="110"/>
      <c r="BH122" s="110"/>
      <c r="BI122" s="110"/>
      <c r="BJ122" s="110"/>
      <c r="BK122" s="110"/>
      <c r="BL122" s="110"/>
      <c r="BM122" s="110"/>
      <c r="BN122" s="110">
        <f t="shared" ref="BN122:BO122" si="968">BQ122+BT122</f>
        <v>0</v>
      </c>
      <c r="BO122" s="110">
        <f t="shared" si="968"/>
        <v>0</v>
      </c>
      <c r="BP122" s="110"/>
      <c r="BQ122" s="110"/>
      <c r="BR122" s="110"/>
      <c r="BS122" s="110"/>
      <c r="BT122" s="110"/>
      <c r="BU122" s="110"/>
      <c r="BV122" s="110"/>
      <c r="BW122" s="110">
        <f t="shared" ref="BW122:BX122" si="969">BZ122+CC122</f>
        <v>0</v>
      </c>
      <c r="BX122" s="110">
        <f t="shared" si="969"/>
        <v>0</v>
      </c>
      <c r="BY122" s="110"/>
      <c r="BZ122" s="110"/>
      <c r="CA122" s="110"/>
      <c r="CB122" s="110"/>
      <c r="CC122" s="110"/>
      <c r="CD122" s="110"/>
      <c r="CE122" s="110"/>
      <c r="CF122" s="110">
        <f>CI122+CL122</f>
        <v>10836.298999999999</v>
      </c>
      <c r="CG122" s="110">
        <f>CJ122+CM122</f>
        <v>9339.8559999999998</v>
      </c>
      <c r="CH122" s="110">
        <f>CG122/CF122*100</f>
        <v>86.190460414575128</v>
      </c>
      <c r="CI122" s="110">
        <v>10619.57302</v>
      </c>
      <c r="CJ122" s="110">
        <v>9153.0588800000005</v>
      </c>
      <c r="CK122" s="110">
        <f>CJ122/CI122*100</f>
        <v>86.190460414575128</v>
      </c>
      <c r="CL122" s="110">
        <v>216.72598000000002</v>
      </c>
      <c r="CM122" s="110">
        <v>186.79712000000001</v>
      </c>
      <c r="CN122" s="110">
        <f>CM122/CL122*100</f>
        <v>86.190460414575114</v>
      </c>
      <c r="CO122" s="110"/>
      <c r="CP122" s="110">
        <f t="shared" ref="CP122:CQ122" si="970">CS122+CV122</f>
        <v>0</v>
      </c>
      <c r="CQ122" s="110">
        <f t="shared" si="970"/>
        <v>0</v>
      </c>
      <c r="CR122" s="110"/>
      <c r="CS122" s="110"/>
      <c r="CT122" s="110"/>
      <c r="CU122" s="110"/>
      <c r="CV122" s="110"/>
      <c r="CW122" s="110"/>
      <c r="CX122" s="110"/>
      <c r="CY122" s="110"/>
      <c r="CZ122" s="110">
        <f>DC122+DF122</f>
        <v>0</v>
      </c>
      <c r="DA122" s="110">
        <f>DD122+DG122</f>
        <v>0</v>
      </c>
      <c r="DB122" s="110"/>
      <c r="DC122" s="110"/>
      <c r="DD122" s="110"/>
      <c r="DE122" s="110"/>
      <c r="DF122" s="110"/>
      <c r="DG122" s="110"/>
      <c r="DH122" s="110"/>
      <c r="DI122" s="110"/>
      <c r="DJ122" s="110">
        <f t="shared" ref="DJ122:DK122" si="971">DM122+DP122</f>
        <v>0</v>
      </c>
      <c r="DK122" s="110">
        <f t="shared" si="971"/>
        <v>0</v>
      </c>
      <c r="DL122" s="110"/>
      <c r="DM122" s="110"/>
      <c r="DN122" s="110"/>
      <c r="DO122" s="110"/>
      <c r="DP122" s="110"/>
      <c r="DQ122" s="110"/>
      <c r="DR122" s="110"/>
      <c r="DS122" s="110"/>
      <c r="DT122" s="110">
        <f t="shared" ref="DT122:DU122" si="972">DW122+DZ122</f>
        <v>0</v>
      </c>
      <c r="DU122" s="110">
        <f t="shared" si="972"/>
        <v>0</v>
      </c>
      <c r="DV122" s="110"/>
      <c r="DW122" s="110"/>
      <c r="DX122" s="110"/>
      <c r="DY122" s="110"/>
      <c r="DZ122" s="110"/>
      <c r="EA122" s="110"/>
      <c r="EB122" s="110"/>
      <c r="EC122" s="110"/>
      <c r="ED122" s="110">
        <f t="shared" ref="ED122:EE122" si="973">EG122+EJ122</f>
        <v>0</v>
      </c>
      <c r="EE122" s="110">
        <f t="shared" si="973"/>
        <v>0</v>
      </c>
      <c r="EF122" s="110"/>
      <c r="EG122" s="110"/>
      <c r="EH122" s="110"/>
      <c r="EI122" s="110"/>
      <c r="EJ122" s="110"/>
      <c r="EK122" s="110"/>
      <c r="EL122" s="110"/>
      <c r="EM122" s="110"/>
      <c r="EN122" s="110"/>
      <c r="EO122" s="110"/>
      <c r="EP122" s="110"/>
      <c r="EQ122" s="110">
        <f t="shared" ref="EQ122:ER122" si="974">ET122+EW122</f>
        <v>0</v>
      </c>
      <c r="ER122" s="110">
        <f t="shared" si="974"/>
        <v>0</v>
      </c>
      <c r="ES122" s="110"/>
      <c r="ET122" s="110"/>
      <c r="EU122" s="110"/>
      <c r="EV122" s="110"/>
      <c r="EW122" s="110"/>
      <c r="EX122" s="110"/>
      <c r="EY122" s="110"/>
      <c r="EZ122" s="110"/>
      <c r="FA122" s="110">
        <f t="shared" ref="FA122:FB122" si="975">FD122+FG122</f>
        <v>0</v>
      </c>
      <c r="FB122" s="110">
        <f t="shared" si="975"/>
        <v>0</v>
      </c>
      <c r="FC122" s="110"/>
      <c r="FD122" s="110"/>
      <c r="FE122" s="110"/>
      <c r="FF122" s="110"/>
      <c r="FG122" s="110"/>
      <c r="FH122" s="110"/>
      <c r="FI122" s="110"/>
      <c r="FJ122" s="156">
        <v>61.499029999999998</v>
      </c>
      <c r="FK122" s="110">
        <f>FN122+FQ122</f>
        <v>61.499029999999998</v>
      </c>
      <c r="FL122" s="110">
        <f>FO122+FR122</f>
        <v>61.499029999999998</v>
      </c>
      <c r="FM122" s="110">
        <v>100</v>
      </c>
      <c r="FN122" s="110">
        <v>60.884039999999999</v>
      </c>
      <c r="FO122" s="110">
        <v>60.884039999999999</v>
      </c>
      <c r="FP122" s="110">
        <v>100</v>
      </c>
      <c r="FQ122" s="110">
        <v>0.61499000000000004</v>
      </c>
      <c r="FR122" s="110">
        <v>0.61499000000000004</v>
      </c>
      <c r="FS122" s="110">
        <v>100</v>
      </c>
      <c r="FT122" s="110">
        <v>47846.954669999999</v>
      </c>
      <c r="FU122" s="110">
        <f t="shared" ref="FU122:FV122" si="976">FX122+GA122</f>
        <v>47846.954669999999</v>
      </c>
      <c r="FV122" s="110">
        <f t="shared" si="976"/>
        <v>47846.954669999999</v>
      </c>
      <c r="FW122" s="110">
        <f>FV122/FU122*100</f>
        <v>100</v>
      </c>
      <c r="FX122" s="110">
        <v>44787.43245</v>
      </c>
      <c r="FY122" s="110">
        <v>44787.43245</v>
      </c>
      <c r="FZ122" s="110">
        <f>FY122/FX122*100</f>
        <v>100</v>
      </c>
      <c r="GA122" s="110">
        <v>3059.5222199999998</v>
      </c>
      <c r="GB122" s="110">
        <v>3059.5222199999998</v>
      </c>
      <c r="GC122" s="110">
        <f>GB122/GA122*100</f>
        <v>100</v>
      </c>
      <c r="GD122" s="110">
        <v>12190.510199999999</v>
      </c>
      <c r="GE122" s="110">
        <f>GH122+GK122</f>
        <v>12190.510200000001</v>
      </c>
      <c r="GF122" s="110">
        <f>GI122+GL122</f>
        <v>12190.510200000001</v>
      </c>
      <c r="GG122" s="110">
        <f>GF122/GE122*100</f>
        <v>100</v>
      </c>
      <c r="GH122" s="110">
        <v>11946.7</v>
      </c>
      <c r="GI122" s="110">
        <v>11946.7</v>
      </c>
      <c r="GJ122" s="110">
        <f>GI122/GH122*100</f>
        <v>100</v>
      </c>
      <c r="GK122" s="110">
        <v>243.81020000000001</v>
      </c>
      <c r="GL122" s="110">
        <v>243.81020000000001</v>
      </c>
      <c r="GM122" s="110">
        <f>GL122/GK122*100</f>
        <v>100</v>
      </c>
      <c r="GN122" s="110">
        <v>7062.31</v>
      </c>
      <c r="GO122" s="110">
        <f>GR122+GU122</f>
        <v>7062.3099999999995</v>
      </c>
      <c r="GP122" s="110">
        <f>GS122+GV122</f>
        <v>7062.3099999999995</v>
      </c>
      <c r="GQ122" s="110">
        <f>GP122/GO122*100</f>
        <v>100</v>
      </c>
      <c r="GR122" s="110">
        <v>6991.6868999999997</v>
      </c>
      <c r="GS122" s="110">
        <v>6991.6868999999997</v>
      </c>
      <c r="GT122" s="110">
        <f>GS122/GR122*100</f>
        <v>100</v>
      </c>
      <c r="GU122" s="110">
        <v>70.623099999999994</v>
      </c>
      <c r="GV122" s="110">
        <v>70.623099999999994</v>
      </c>
      <c r="GW122" s="110">
        <f>GV122/GU122*100</f>
        <v>100</v>
      </c>
      <c r="GX122" s="110"/>
      <c r="GY122" s="110">
        <f>HB122+HE122</f>
        <v>0</v>
      </c>
      <c r="GZ122" s="110">
        <f>HC122+HF122</f>
        <v>0</v>
      </c>
      <c r="HA122" s="110"/>
      <c r="HB122" s="110"/>
      <c r="HC122" s="110"/>
      <c r="HD122" s="110">
        <v>100</v>
      </c>
      <c r="HE122" s="110"/>
      <c r="HF122" s="110"/>
      <c r="HG122" s="110">
        <v>100</v>
      </c>
      <c r="HH122" s="110">
        <v>102451.11111</v>
      </c>
      <c r="HI122" s="110">
        <f>HL122+HO122</f>
        <v>102451.11111000001</v>
      </c>
      <c r="HJ122" s="110">
        <f>HM122+HP122</f>
        <v>102451.11111000001</v>
      </c>
      <c r="HK122" s="110">
        <f>HJ122/HI122*100</f>
        <v>100</v>
      </c>
      <c r="HL122" s="110">
        <v>101426.6</v>
      </c>
      <c r="HM122" s="110">
        <v>101426.6</v>
      </c>
      <c r="HN122" s="110">
        <f>HM122/HL122*100</f>
        <v>100</v>
      </c>
      <c r="HO122" s="110">
        <v>1024.5111099999999</v>
      </c>
      <c r="HP122" s="110">
        <v>1024.5111099999999</v>
      </c>
      <c r="HQ122" s="110">
        <f>HP122/HO122*100</f>
        <v>100</v>
      </c>
      <c r="HR122" s="110"/>
      <c r="HS122" s="110">
        <f>HV122+HY122</f>
        <v>0</v>
      </c>
      <c r="HT122" s="110">
        <f>HW122+HZ122</f>
        <v>0</v>
      </c>
      <c r="HU122" s="110"/>
      <c r="HV122" s="110"/>
      <c r="HW122" s="110"/>
      <c r="HX122" s="110"/>
      <c r="HY122" s="110"/>
      <c r="HZ122" s="110"/>
      <c r="IA122" s="110"/>
      <c r="IB122" s="110">
        <v>3093.36735</v>
      </c>
      <c r="IC122" s="110">
        <f>IF122+II122</f>
        <v>3093.36735</v>
      </c>
      <c r="ID122" s="110">
        <f>IG122+IJ122</f>
        <v>3093.36735</v>
      </c>
      <c r="IE122" s="110">
        <f>ID122/IC122*100</f>
        <v>100</v>
      </c>
      <c r="IF122" s="110">
        <v>3031.5</v>
      </c>
      <c r="IG122" s="110">
        <v>3031.5</v>
      </c>
      <c r="IH122" s="110">
        <f>IG122/IF122*100</f>
        <v>100</v>
      </c>
      <c r="II122" s="110">
        <v>61.867350000000002</v>
      </c>
      <c r="IJ122" s="110">
        <v>61.867350000000002</v>
      </c>
      <c r="IK122" s="110">
        <f>IJ122/II122*100</f>
        <v>100</v>
      </c>
      <c r="IL122" s="110">
        <v>343.87754999999999</v>
      </c>
      <c r="IM122" s="110">
        <f>IP122+IS122</f>
        <v>343.87754999999999</v>
      </c>
      <c r="IN122" s="110">
        <f>IQ122+IT122</f>
        <v>343.87754999999999</v>
      </c>
      <c r="IO122" s="110">
        <f t="shared" si="940"/>
        <v>100</v>
      </c>
      <c r="IP122" s="110">
        <v>337</v>
      </c>
      <c r="IQ122" s="110">
        <v>337</v>
      </c>
      <c r="IR122" s="110">
        <v>100</v>
      </c>
      <c r="IS122" s="110">
        <v>6.8775500000000003</v>
      </c>
      <c r="IT122" s="110">
        <v>6.8775500000000003</v>
      </c>
      <c r="IU122" s="110">
        <v>100</v>
      </c>
      <c r="IV122" s="110">
        <v>9590.6221999999998</v>
      </c>
      <c r="IW122" s="110">
        <f>IZ122+JC122</f>
        <v>9590.6221999999998</v>
      </c>
      <c r="IX122" s="110">
        <f>JA122+JD122</f>
        <v>9590.6221999999998</v>
      </c>
      <c r="IY122" s="110">
        <f t="shared" si="942"/>
        <v>100</v>
      </c>
      <c r="IZ122" s="110">
        <v>9398.8097600000001</v>
      </c>
      <c r="JA122" s="110">
        <v>9398.8097600000001</v>
      </c>
      <c r="JB122" s="110">
        <f>JA122/IZ122*100</f>
        <v>100</v>
      </c>
      <c r="JC122" s="110">
        <v>191.81244000000001</v>
      </c>
      <c r="JD122" s="110">
        <v>191.81244000000001</v>
      </c>
      <c r="JE122" s="110">
        <f>JD122/JC122*100</f>
        <v>100</v>
      </c>
      <c r="JF122" s="110"/>
      <c r="JG122" s="110">
        <f t="shared" ref="JG122:JH122" si="977">JJ122+JM122</f>
        <v>0</v>
      </c>
      <c r="JH122" s="110">
        <f t="shared" si="977"/>
        <v>0</v>
      </c>
      <c r="JI122" s="110"/>
      <c r="JJ122" s="110"/>
      <c r="JK122" s="110"/>
      <c r="JL122" s="110"/>
      <c r="JM122" s="110"/>
      <c r="JN122" s="110"/>
      <c r="JO122" s="110"/>
      <c r="JP122" s="110"/>
      <c r="JQ122" s="110"/>
      <c r="JR122" s="110"/>
      <c r="JS122" s="110"/>
      <c r="JT122" s="110"/>
      <c r="JU122" s="110" t="e">
        <f t="shared" si="944"/>
        <v>#DIV/0!</v>
      </c>
      <c r="JV122" s="110"/>
      <c r="JW122" s="110"/>
      <c r="JX122" s="110"/>
      <c r="JY122" s="110"/>
      <c r="JZ122" s="110"/>
      <c r="KA122" s="110"/>
      <c r="KB122" s="110"/>
      <c r="KC122" s="110"/>
      <c r="KD122" s="110"/>
      <c r="KE122" s="110">
        <v>14875.480810000001</v>
      </c>
      <c r="KF122" s="110">
        <v>14875.480809999999</v>
      </c>
      <c r="KG122" s="110">
        <f t="shared" si="948"/>
        <v>99.999999999999986</v>
      </c>
      <c r="KH122" s="110"/>
      <c r="KI122" s="110"/>
      <c r="KJ122" s="110"/>
      <c r="KK122" s="110"/>
      <c r="KL122" s="110"/>
      <c r="KM122" s="110"/>
      <c r="KN122" s="110"/>
      <c r="KO122" s="110"/>
      <c r="KP122" s="110"/>
      <c r="KQ122" s="110"/>
      <c r="KR122" s="110"/>
      <c r="KS122" s="110"/>
      <c r="KT122" s="110"/>
      <c r="KU122" s="110"/>
      <c r="KV122" s="110"/>
      <c r="KW122" s="110"/>
      <c r="KX122" s="110"/>
      <c r="KY122" s="110"/>
      <c r="KZ122" s="110"/>
      <c r="LA122" s="110"/>
      <c r="LB122" s="110"/>
      <c r="LC122" s="110"/>
      <c r="LD122" s="110"/>
      <c r="LE122" s="110"/>
      <c r="LF122" s="110"/>
      <c r="LG122" s="110"/>
      <c r="LH122" s="110"/>
      <c r="LI122" s="110"/>
      <c r="LJ122" s="110"/>
      <c r="LK122" s="110"/>
      <c r="LL122" s="110"/>
      <c r="LM122" s="110"/>
      <c r="LN122" s="110"/>
      <c r="LO122" s="110"/>
      <c r="LP122" s="110">
        <f t="shared" ref="LP122:LQ122" si="978">LS122+LV122</f>
        <v>0</v>
      </c>
      <c r="LQ122" s="110">
        <f t="shared" si="978"/>
        <v>0</v>
      </c>
      <c r="LR122" s="110"/>
      <c r="LS122" s="110"/>
      <c r="LT122" s="110"/>
      <c r="LU122" s="110"/>
      <c r="LV122" s="110"/>
      <c r="LW122" s="110"/>
      <c r="LX122" s="110"/>
      <c r="LY122" s="110"/>
      <c r="LZ122" s="110"/>
      <c r="MA122" s="110"/>
      <c r="MB122" s="110"/>
      <c r="MC122" s="110"/>
      <c r="MD122" s="110"/>
      <c r="ME122" s="4"/>
      <c r="MF122" s="4"/>
      <c r="MG122" s="5"/>
      <c r="MH122" s="37"/>
      <c r="MI122" s="37"/>
      <c r="MJ122" s="38"/>
      <c r="MK122" s="4"/>
      <c r="ML122" s="4"/>
      <c r="MM122" s="5"/>
      <c r="MN122" s="39"/>
      <c r="MO122" s="68"/>
      <c r="MP122" s="117"/>
      <c r="MR122" s="116"/>
      <c r="MV122" s="92">
        <v>118627590.75</v>
      </c>
    </row>
    <row r="123" spans="1:360" s="65" customFormat="1" ht="18">
      <c r="A123" s="62" t="s">
        <v>159</v>
      </c>
      <c r="B123" s="155">
        <f>SUM(B124:B127)</f>
        <v>99531.286489999984</v>
      </c>
      <c r="C123" s="155">
        <f>SUM(C124:C127)</f>
        <v>73982.383449999994</v>
      </c>
      <c r="D123" s="155">
        <v>3.6082015761291606</v>
      </c>
      <c r="E123" s="155">
        <f t="shared" si="634"/>
        <v>2.1827872842550278E-11</v>
      </c>
      <c r="F123" s="155">
        <f t="shared" ref="F123:G123" si="979">SUM(F124:F127)</f>
        <v>0</v>
      </c>
      <c r="G123" s="155">
        <f t="shared" si="979"/>
        <v>0</v>
      </c>
      <c r="H123" s="155"/>
      <c r="I123" s="155">
        <f>SUM(I124:I127)</f>
        <v>0</v>
      </c>
      <c r="J123" s="155">
        <f t="shared" ref="J123:K123" si="980">SUM(J124:J127)</f>
        <v>0</v>
      </c>
      <c r="K123" s="155">
        <f t="shared" si="980"/>
        <v>0</v>
      </c>
      <c r="L123" s="155"/>
      <c r="M123" s="155">
        <f t="shared" ref="M123:N123" si="981">SUM(M124:M127)</f>
        <v>0</v>
      </c>
      <c r="N123" s="155">
        <f t="shared" si="981"/>
        <v>0</v>
      </c>
      <c r="O123" s="155"/>
      <c r="P123" s="155">
        <f t="shared" ref="P123:Q123" si="982">SUM(P124:P127)</f>
        <v>0</v>
      </c>
      <c r="Q123" s="155">
        <f t="shared" si="982"/>
        <v>0</v>
      </c>
      <c r="R123" s="155"/>
      <c r="S123" s="155">
        <f t="shared" ref="S123:T123" si="983">SUM(S124:S127)</f>
        <v>0</v>
      </c>
      <c r="T123" s="155">
        <f t="shared" si="983"/>
        <v>0</v>
      </c>
      <c r="U123" s="155"/>
      <c r="V123" s="155">
        <f t="shared" ref="V123:W123" si="984">SUM(V124:V127)</f>
        <v>0</v>
      </c>
      <c r="W123" s="155">
        <f t="shared" si="984"/>
        <v>0</v>
      </c>
      <c r="X123" s="155"/>
      <c r="Y123" s="155">
        <f t="shared" ref="Y123:AA123" si="985">SUM(Y124:Y127)</f>
        <v>0</v>
      </c>
      <c r="Z123" s="155">
        <f t="shared" si="985"/>
        <v>0</v>
      </c>
      <c r="AA123" s="155">
        <f t="shared" si="985"/>
        <v>0</v>
      </c>
      <c r="AB123" s="155"/>
      <c r="AC123" s="155">
        <f t="shared" ref="AC123:AD123" si="986">SUM(AC124:AC127)</f>
        <v>0</v>
      </c>
      <c r="AD123" s="155">
        <f t="shared" si="986"/>
        <v>0</v>
      </c>
      <c r="AE123" s="155"/>
      <c r="AF123" s="155">
        <f t="shared" ref="AF123:AG123" si="987">SUM(AF124:AF127)</f>
        <v>0</v>
      </c>
      <c r="AG123" s="155">
        <f t="shared" si="987"/>
        <v>0</v>
      </c>
      <c r="AH123" s="155"/>
      <c r="AI123" s="155">
        <f t="shared" ref="AI123:AK123" si="988">SUM(AI124:AI127)</f>
        <v>0</v>
      </c>
      <c r="AJ123" s="155">
        <f t="shared" si="988"/>
        <v>0</v>
      </c>
      <c r="AK123" s="155">
        <f t="shared" si="988"/>
        <v>0</v>
      </c>
      <c r="AL123" s="155"/>
      <c r="AM123" s="155">
        <f t="shared" ref="AM123:AN123" si="989">SUM(AM124:AM127)</f>
        <v>0</v>
      </c>
      <c r="AN123" s="155">
        <f t="shared" si="989"/>
        <v>0</v>
      </c>
      <c r="AO123" s="155"/>
      <c r="AP123" s="155">
        <f t="shared" ref="AP123:AQ123" si="990">SUM(AP124:AP127)</f>
        <v>0</v>
      </c>
      <c r="AQ123" s="155">
        <f t="shared" si="990"/>
        <v>0</v>
      </c>
      <c r="AR123" s="155"/>
      <c r="AS123" s="155">
        <f t="shared" ref="AS123:AU123" si="991">SUM(AS124:AS127)</f>
        <v>0</v>
      </c>
      <c r="AT123" s="155">
        <f t="shared" si="991"/>
        <v>0</v>
      </c>
      <c r="AU123" s="155">
        <f t="shared" si="991"/>
        <v>0</v>
      </c>
      <c r="AV123" s="155"/>
      <c r="AW123" s="155">
        <f t="shared" ref="AW123:AX123" si="992">SUM(AW124:AW127)</f>
        <v>0</v>
      </c>
      <c r="AX123" s="155">
        <f t="shared" si="992"/>
        <v>0</v>
      </c>
      <c r="AY123" s="155"/>
      <c r="AZ123" s="155">
        <f t="shared" ref="AZ123:BA123" si="993">SUM(AZ124:AZ127)</f>
        <v>0</v>
      </c>
      <c r="BA123" s="155">
        <f t="shared" si="993"/>
        <v>0</v>
      </c>
      <c r="BB123" s="155"/>
      <c r="BC123" s="155">
        <f t="shared" ref="BC123:BE123" si="994">SUM(BC124:BC127)</f>
        <v>0</v>
      </c>
      <c r="BD123" s="155">
        <f t="shared" si="994"/>
        <v>0</v>
      </c>
      <c r="BE123" s="155">
        <f t="shared" si="994"/>
        <v>0</v>
      </c>
      <c r="BF123" s="155"/>
      <c r="BG123" s="155">
        <f t="shared" ref="BG123:BH123" si="995">SUM(BG124:BG127)</f>
        <v>0</v>
      </c>
      <c r="BH123" s="155">
        <f t="shared" si="995"/>
        <v>0</v>
      </c>
      <c r="BI123" s="155"/>
      <c r="BJ123" s="155">
        <f t="shared" ref="BJ123:BO123" si="996">SUM(BJ124:BJ127)</f>
        <v>0</v>
      </c>
      <c r="BK123" s="155">
        <f t="shared" si="996"/>
        <v>0</v>
      </c>
      <c r="BL123" s="155"/>
      <c r="BM123" s="155">
        <f t="shared" si="996"/>
        <v>2773.1958300000001</v>
      </c>
      <c r="BN123" s="155">
        <f t="shared" si="996"/>
        <v>2773.1958300000001</v>
      </c>
      <c r="BO123" s="155">
        <f t="shared" si="996"/>
        <v>2773.1958300000001</v>
      </c>
      <c r="BP123" s="155">
        <v>0</v>
      </c>
      <c r="BQ123" s="155">
        <f t="shared" ref="BQ123:BR123" si="997">SUM(BQ124:BQ127)</f>
        <v>2717.73191</v>
      </c>
      <c r="BR123" s="155">
        <f t="shared" si="997"/>
        <v>2717.73191</v>
      </c>
      <c r="BS123" s="155">
        <v>0</v>
      </c>
      <c r="BT123" s="155">
        <f t="shared" ref="BT123:BU123" si="998">SUM(BT124:BT127)</f>
        <v>55.463920000000002</v>
      </c>
      <c r="BU123" s="155">
        <f t="shared" si="998"/>
        <v>55.463920000000002</v>
      </c>
      <c r="BV123" s="155">
        <v>0</v>
      </c>
      <c r="BW123" s="155">
        <f t="shared" ref="BW123:CB123" si="999">SUM(BW124:BW127)</f>
        <v>1253.5763200000001</v>
      </c>
      <c r="BX123" s="155">
        <f t="shared" si="999"/>
        <v>1253.5763200000001</v>
      </c>
      <c r="BY123" s="155">
        <f t="shared" si="999"/>
        <v>200</v>
      </c>
      <c r="BZ123" s="155">
        <f t="shared" si="999"/>
        <v>1253.5763200000001</v>
      </c>
      <c r="CA123" s="155">
        <f t="shared" si="999"/>
        <v>1253.5763200000001</v>
      </c>
      <c r="CB123" s="155">
        <f t="shared" si="999"/>
        <v>200</v>
      </c>
      <c r="CC123" s="155">
        <v>0</v>
      </c>
      <c r="CD123" s="155">
        <v>0</v>
      </c>
      <c r="CE123" s="155"/>
      <c r="CF123" s="155">
        <f t="shared" ref="CF123:CG123" si="1000">SUM(CF124:CF127)</f>
        <v>0</v>
      </c>
      <c r="CG123" s="155">
        <f t="shared" si="1000"/>
        <v>0</v>
      </c>
      <c r="CH123" s="155"/>
      <c r="CI123" s="155">
        <f t="shared" ref="CI123:CJ123" si="1001">SUM(CI124:CI127)</f>
        <v>0</v>
      </c>
      <c r="CJ123" s="155">
        <f t="shared" si="1001"/>
        <v>0</v>
      </c>
      <c r="CK123" s="155"/>
      <c r="CL123" s="155">
        <f t="shared" ref="CL123:CM123" si="1002">SUM(CL124:CL127)</f>
        <v>0</v>
      </c>
      <c r="CM123" s="155">
        <f t="shared" si="1002"/>
        <v>0</v>
      </c>
      <c r="CN123" s="155"/>
      <c r="CO123" s="155">
        <f t="shared" ref="CO123:CQ123" si="1003">SUM(CO124:CO127)</f>
        <v>0</v>
      </c>
      <c r="CP123" s="155">
        <f t="shared" si="1003"/>
        <v>0</v>
      </c>
      <c r="CQ123" s="155">
        <f t="shared" si="1003"/>
        <v>0</v>
      </c>
      <c r="CR123" s="155"/>
      <c r="CS123" s="155">
        <f t="shared" ref="CS123:CT123" si="1004">SUM(CS124:CS127)</f>
        <v>0</v>
      </c>
      <c r="CT123" s="155">
        <f t="shared" si="1004"/>
        <v>0</v>
      </c>
      <c r="CU123" s="155"/>
      <c r="CV123" s="155">
        <f t="shared" ref="CV123:DA123" si="1005">SUM(CV124:CV127)</f>
        <v>0</v>
      </c>
      <c r="CW123" s="155">
        <f t="shared" si="1005"/>
        <v>0</v>
      </c>
      <c r="CX123" s="155"/>
      <c r="CY123" s="155">
        <f t="shared" si="1005"/>
        <v>0</v>
      </c>
      <c r="CZ123" s="155">
        <f t="shared" si="1005"/>
        <v>0</v>
      </c>
      <c r="DA123" s="155">
        <f t="shared" si="1005"/>
        <v>0</v>
      </c>
      <c r="DB123" s="155"/>
      <c r="DC123" s="155"/>
      <c r="DD123" s="155"/>
      <c r="DE123" s="155"/>
      <c r="DF123" s="155"/>
      <c r="DG123" s="155"/>
      <c r="DH123" s="155"/>
      <c r="DI123" s="155">
        <f t="shared" ref="DI123:DK123" si="1006">SUM(DI124:DI127)</f>
        <v>0</v>
      </c>
      <c r="DJ123" s="155">
        <f t="shared" si="1006"/>
        <v>0</v>
      </c>
      <c r="DK123" s="155">
        <f t="shared" si="1006"/>
        <v>0</v>
      </c>
      <c r="DL123" s="155"/>
      <c r="DM123" s="155">
        <f t="shared" ref="DM123:DN123" si="1007">SUM(DM124:DM127)</f>
        <v>0</v>
      </c>
      <c r="DN123" s="155">
        <f t="shared" si="1007"/>
        <v>0</v>
      </c>
      <c r="DO123" s="155"/>
      <c r="DP123" s="155">
        <f t="shared" ref="DP123:DQ123" si="1008">SUM(DP124:DP127)</f>
        <v>0</v>
      </c>
      <c r="DQ123" s="155">
        <f t="shared" si="1008"/>
        <v>0</v>
      </c>
      <c r="DR123" s="155"/>
      <c r="DS123" s="155">
        <f t="shared" ref="DS123:DU123" si="1009">SUM(DS124:DS127)</f>
        <v>0</v>
      </c>
      <c r="DT123" s="155">
        <f t="shared" si="1009"/>
        <v>0</v>
      </c>
      <c r="DU123" s="155">
        <f t="shared" si="1009"/>
        <v>0</v>
      </c>
      <c r="DV123" s="155"/>
      <c r="DW123" s="155">
        <f t="shared" ref="DW123:DX123" si="1010">SUM(DW124:DW127)</f>
        <v>0</v>
      </c>
      <c r="DX123" s="155">
        <f t="shared" si="1010"/>
        <v>0</v>
      </c>
      <c r="DY123" s="155"/>
      <c r="DZ123" s="155">
        <f t="shared" ref="DZ123:EA123" si="1011">SUM(DZ124:DZ127)</f>
        <v>0</v>
      </c>
      <c r="EA123" s="155">
        <f t="shared" si="1011"/>
        <v>0</v>
      </c>
      <c r="EB123" s="155"/>
      <c r="EC123" s="155">
        <f t="shared" ref="EC123:EE123" si="1012">SUM(EC124:EC127)</f>
        <v>0</v>
      </c>
      <c r="ED123" s="155">
        <f t="shared" si="1012"/>
        <v>0</v>
      </c>
      <c r="EE123" s="155">
        <f t="shared" si="1012"/>
        <v>0</v>
      </c>
      <c r="EF123" s="155"/>
      <c r="EG123" s="155">
        <f t="shared" ref="EG123:EH123" si="1013">SUM(EG124:EG127)</f>
        <v>0</v>
      </c>
      <c r="EH123" s="155">
        <f t="shared" si="1013"/>
        <v>0</v>
      </c>
      <c r="EI123" s="155"/>
      <c r="EJ123" s="155">
        <f t="shared" ref="EJ123:EK123" si="1014">SUM(EJ124:EJ127)</f>
        <v>0</v>
      </c>
      <c r="EK123" s="155">
        <f t="shared" si="1014"/>
        <v>0</v>
      </c>
      <c r="EL123" s="155"/>
      <c r="EM123" s="155">
        <f t="shared" ref="EM123:EN123" si="1015">SUM(EM124:EM127)</f>
        <v>0</v>
      </c>
      <c r="EN123" s="155">
        <f t="shared" si="1015"/>
        <v>0</v>
      </c>
      <c r="EO123" s="155"/>
      <c r="EP123" s="155">
        <f t="shared" ref="EP123:ER123" si="1016">SUM(EP124:EP127)</f>
        <v>4877.3937100000003</v>
      </c>
      <c r="EQ123" s="155">
        <f t="shared" si="1016"/>
        <v>4877.3937100000003</v>
      </c>
      <c r="ER123" s="155">
        <f t="shared" si="1016"/>
        <v>4877.3937100000003</v>
      </c>
      <c r="ES123" s="155">
        <v>0</v>
      </c>
      <c r="ET123" s="155">
        <f t="shared" ref="ET123:EV123" si="1017">SUM(ET124:ET127)</f>
        <v>4877.3937100000003</v>
      </c>
      <c r="EU123" s="155">
        <f t="shared" si="1017"/>
        <v>4877.3937100000003</v>
      </c>
      <c r="EV123" s="155">
        <f t="shared" si="1017"/>
        <v>400</v>
      </c>
      <c r="EW123" s="155">
        <v>0</v>
      </c>
      <c r="EX123" s="155">
        <v>0</v>
      </c>
      <c r="EY123" s="155"/>
      <c r="EZ123" s="155">
        <f t="shared" ref="EZ123:FB123" si="1018">SUM(EZ124:EZ127)</f>
        <v>0</v>
      </c>
      <c r="FA123" s="155">
        <f t="shared" si="1018"/>
        <v>0</v>
      </c>
      <c r="FB123" s="155">
        <f t="shared" si="1018"/>
        <v>0</v>
      </c>
      <c r="FC123" s="155"/>
      <c r="FD123" s="155">
        <f t="shared" ref="FD123:FE123" si="1019">SUM(FD124:FD127)</f>
        <v>0</v>
      </c>
      <c r="FE123" s="155">
        <f t="shared" si="1019"/>
        <v>0</v>
      </c>
      <c r="FF123" s="155"/>
      <c r="FG123" s="155">
        <f t="shared" ref="FG123:FH123" si="1020">SUM(FG124:FG127)</f>
        <v>0</v>
      </c>
      <c r="FH123" s="155">
        <f t="shared" si="1020"/>
        <v>0</v>
      </c>
      <c r="FI123" s="155"/>
      <c r="FJ123" s="155">
        <f t="shared" ref="FJ123:FL123" si="1021">SUM(FJ124:FJ127)</f>
        <v>0</v>
      </c>
      <c r="FK123" s="155">
        <f t="shared" si="1021"/>
        <v>0</v>
      </c>
      <c r="FL123" s="155">
        <f t="shared" si="1021"/>
        <v>0</v>
      </c>
      <c r="FM123" s="155"/>
      <c r="FN123" s="155">
        <f t="shared" ref="FN123:FO123" si="1022">SUM(FN124:FN127)</f>
        <v>0</v>
      </c>
      <c r="FO123" s="155">
        <f t="shared" si="1022"/>
        <v>0</v>
      </c>
      <c r="FP123" s="155"/>
      <c r="FQ123" s="155">
        <f t="shared" ref="FQ123:FR123" si="1023">SUM(FQ124:FQ127)</f>
        <v>0</v>
      </c>
      <c r="FR123" s="155">
        <f t="shared" si="1023"/>
        <v>0</v>
      </c>
      <c r="FS123" s="155"/>
      <c r="FT123" s="155">
        <f t="shared" ref="FT123:FV123" si="1024">SUM(FT124:FT127)</f>
        <v>0</v>
      </c>
      <c r="FU123" s="155">
        <f t="shared" si="1024"/>
        <v>0</v>
      </c>
      <c r="FV123" s="155">
        <f t="shared" si="1024"/>
        <v>0</v>
      </c>
      <c r="FW123" s="155">
        <v>3.6082015761291606</v>
      </c>
      <c r="FX123" s="155">
        <f t="shared" ref="FX123:FY123" si="1025">SUM(FX124:FX127)</f>
        <v>0</v>
      </c>
      <c r="FY123" s="155">
        <f t="shared" si="1025"/>
        <v>0</v>
      </c>
      <c r="FZ123" s="155"/>
      <c r="GA123" s="155">
        <f t="shared" ref="GA123:GB123" si="1026">SUM(GA124:GA127)</f>
        <v>0</v>
      </c>
      <c r="GB123" s="155">
        <f t="shared" si="1026"/>
        <v>0</v>
      </c>
      <c r="GC123" s="155"/>
      <c r="GD123" s="155">
        <f t="shared" ref="GD123:GF123" si="1027">SUM(GD124:GD127)</f>
        <v>0</v>
      </c>
      <c r="GE123" s="155">
        <f t="shared" si="1027"/>
        <v>0</v>
      </c>
      <c r="GF123" s="155">
        <f t="shared" si="1027"/>
        <v>0</v>
      </c>
      <c r="GG123" s="155"/>
      <c r="GH123" s="155">
        <f t="shared" ref="GH123:GI123" si="1028">SUM(GH124:GH127)</f>
        <v>0</v>
      </c>
      <c r="GI123" s="155">
        <f t="shared" si="1028"/>
        <v>0</v>
      </c>
      <c r="GJ123" s="155"/>
      <c r="GK123" s="155">
        <f t="shared" ref="GK123:GL123" si="1029">SUM(GK124:GK127)</f>
        <v>0</v>
      </c>
      <c r="GL123" s="155">
        <f t="shared" si="1029"/>
        <v>0</v>
      </c>
      <c r="GM123" s="155"/>
      <c r="GN123" s="155">
        <f t="shared" ref="GN123:GP123" si="1030">SUM(GN124:GN127)</f>
        <v>0</v>
      </c>
      <c r="GO123" s="155">
        <f t="shared" si="1030"/>
        <v>0</v>
      </c>
      <c r="GP123" s="155">
        <f t="shared" si="1030"/>
        <v>0</v>
      </c>
      <c r="GQ123" s="155"/>
      <c r="GR123" s="155">
        <f t="shared" ref="GR123:GS123" si="1031">SUM(GR124:GR127)</f>
        <v>0</v>
      </c>
      <c r="GS123" s="155">
        <f t="shared" si="1031"/>
        <v>0</v>
      </c>
      <c r="GT123" s="155"/>
      <c r="GU123" s="155">
        <f t="shared" ref="GU123:GV123" si="1032">SUM(GU124:GU127)</f>
        <v>0</v>
      </c>
      <c r="GV123" s="155">
        <f t="shared" si="1032"/>
        <v>0</v>
      </c>
      <c r="GW123" s="155"/>
      <c r="GX123" s="155">
        <f t="shared" ref="GX123:GZ123" si="1033">SUM(GX124:GX127)</f>
        <v>0</v>
      </c>
      <c r="GY123" s="155">
        <f t="shared" si="1033"/>
        <v>0</v>
      </c>
      <c r="GZ123" s="155">
        <f t="shared" si="1033"/>
        <v>0</v>
      </c>
      <c r="HA123" s="155"/>
      <c r="HB123" s="155">
        <f t="shared" ref="HB123:HC123" si="1034">SUM(HB124:HB127)</f>
        <v>0</v>
      </c>
      <c r="HC123" s="155">
        <f t="shared" si="1034"/>
        <v>0</v>
      </c>
      <c r="HD123" s="155"/>
      <c r="HE123" s="155">
        <f t="shared" ref="HE123:HF123" si="1035">SUM(HE124:HE127)</f>
        <v>0</v>
      </c>
      <c r="HF123" s="155">
        <f t="shared" si="1035"/>
        <v>0</v>
      </c>
      <c r="HG123" s="155"/>
      <c r="HH123" s="155">
        <f t="shared" ref="HH123:HJ123" si="1036">SUM(HH124:HH127)</f>
        <v>0</v>
      </c>
      <c r="HI123" s="155">
        <f t="shared" si="1036"/>
        <v>0</v>
      </c>
      <c r="HJ123" s="155">
        <f t="shared" si="1036"/>
        <v>0</v>
      </c>
      <c r="HK123" s="155"/>
      <c r="HL123" s="155">
        <f t="shared" ref="HL123:HM123" si="1037">SUM(HL124:HL127)</f>
        <v>0</v>
      </c>
      <c r="HM123" s="155">
        <f t="shared" si="1037"/>
        <v>0</v>
      </c>
      <c r="HN123" s="155"/>
      <c r="HO123" s="155">
        <f t="shared" ref="HO123:HP123" si="1038">SUM(HO124:HO127)</f>
        <v>0</v>
      </c>
      <c r="HP123" s="155">
        <f t="shared" si="1038"/>
        <v>0</v>
      </c>
      <c r="HQ123" s="155"/>
      <c r="HR123" s="155">
        <f t="shared" ref="HR123:HT123" si="1039">SUM(HR124:HR127)</f>
        <v>39406.477399999996</v>
      </c>
      <c r="HS123" s="155">
        <f t="shared" si="1039"/>
        <v>39406.477400000003</v>
      </c>
      <c r="HT123" s="155">
        <f t="shared" si="1039"/>
        <v>39406.477400000003</v>
      </c>
      <c r="HU123" s="155"/>
      <c r="HV123" s="155">
        <f t="shared" ref="HV123:HW123" si="1040">SUM(HV124:HV127)</f>
        <v>0</v>
      </c>
      <c r="HW123" s="155">
        <f t="shared" si="1040"/>
        <v>0</v>
      </c>
      <c r="HX123" s="155"/>
      <c r="HY123" s="155">
        <f t="shared" ref="HY123:HZ123" si="1041">SUM(HY124:HY127)</f>
        <v>39406.477400000003</v>
      </c>
      <c r="HZ123" s="155">
        <f t="shared" si="1041"/>
        <v>39406.477400000003</v>
      </c>
      <c r="IA123" s="155">
        <f t="shared" ref="IA123" si="1042">IA124+IA125</f>
        <v>100</v>
      </c>
      <c r="IB123" s="155">
        <f t="shared" ref="IB123" si="1043">SUM(IB124:IB127)</f>
        <v>0</v>
      </c>
      <c r="IC123" s="155">
        <f>SUM(IC124:IC127)</f>
        <v>0</v>
      </c>
      <c r="ID123" s="155">
        <f t="shared" ref="ID123" si="1044">SUM(ID124:ID127)</f>
        <v>0</v>
      </c>
      <c r="IE123" s="155"/>
      <c r="IF123" s="155">
        <f t="shared" ref="IF123:IG123" si="1045">SUM(IF124:IF127)</f>
        <v>0</v>
      </c>
      <c r="IG123" s="155">
        <f t="shared" si="1045"/>
        <v>0</v>
      </c>
      <c r="IH123" s="155"/>
      <c r="II123" s="155">
        <f t="shared" ref="II123:IJ123" si="1046">SUM(II124:II127)</f>
        <v>0</v>
      </c>
      <c r="IJ123" s="155">
        <f t="shared" si="1046"/>
        <v>0</v>
      </c>
      <c r="IK123" s="155"/>
      <c r="IL123" s="155">
        <f t="shared" ref="IL123" si="1047">SUM(IL124:IL127)</f>
        <v>0</v>
      </c>
      <c r="IM123" s="155">
        <f>SUM(IM124:IM127)</f>
        <v>0</v>
      </c>
      <c r="IN123" s="155">
        <f t="shared" ref="IN123" si="1048">SUM(IN124:IN127)</f>
        <v>0</v>
      </c>
      <c r="IO123" s="155"/>
      <c r="IP123" s="155">
        <f t="shared" ref="IP123:IQ123" si="1049">SUM(IP124:IP127)</f>
        <v>0</v>
      </c>
      <c r="IQ123" s="155">
        <f t="shared" si="1049"/>
        <v>0</v>
      </c>
      <c r="IR123" s="155"/>
      <c r="IS123" s="155">
        <f t="shared" ref="IS123:IT123" si="1050">SUM(IS124:IS127)</f>
        <v>0</v>
      </c>
      <c r="IT123" s="155">
        <f t="shared" si="1050"/>
        <v>0</v>
      </c>
      <c r="IU123" s="155"/>
      <c r="IV123" s="155">
        <f t="shared" ref="IV123" si="1051">SUM(IV124:IV127)</f>
        <v>0</v>
      </c>
      <c r="IW123" s="155">
        <f>SUM(IW124:IW127)</f>
        <v>0</v>
      </c>
      <c r="IX123" s="155">
        <f t="shared" ref="IX123" si="1052">SUM(IX124:IX127)</f>
        <v>0</v>
      </c>
      <c r="IY123" s="155"/>
      <c r="IZ123" s="155">
        <f t="shared" ref="IZ123:JA123" si="1053">SUM(IZ124:IZ127)</f>
        <v>0</v>
      </c>
      <c r="JA123" s="155">
        <f t="shared" si="1053"/>
        <v>0</v>
      </c>
      <c r="JB123" s="155"/>
      <c r="JC123" s="155">
        <f t="shared" ref="JC123:JD123" si="1054">SUM(JC124:JC127)</f>
        <v>0</v>
      </c>
      <c r="JD123" s="155">
        <f t="shared" si="1054"/>
        <v>0</v>
      </c>
      <c r="JE123" s="155"/>
      <c r="JF123" s="155">
        <f t="shared" ref="JF123:JH123" si="1055">SUM(JF124:JF127)</f>
        <v>0</v>
      </c>
      <c r="JG123" s="155">
        <f t="shared" si="1055"/>
        <v>0</v>
      </c>
      <c r="JH123" s="155">
        <f t="shared" si="1055"/>
        <v>0</v>
      </c>
      <c r="JI123" s="155"/>
      <c r="JJ123" s="155">
        <f t="shared" ref="JJ123:JK123" si="1056">SUM(JJ124:JJ127)</f>
        <v>0</v>
      </c>
      <c r="JK123" s="155">
        <f t="shared" si="1056"/>
        <v>0</v>
      </c>
      <c r="JL123" s="155"/>
      <c r="JM123" s="155">
        <f t="shared" ref="JM123:JN123" si="1057">SUM(JM124:JM127)</f>
        <v>0</v>
      </c>
      <c r="JN123" s="155">
        <f t="shared" si="1057"/>
        <v>0</v>
      </c>
      <c r="JO123" s="155"/>
      <c r="JP123" s="155">
        <f t="shared" ref="JP123:JQ123" si="1058">SUM(JP124:JP127)</f>
        <v>0</v>
      </c>
      <c r="JQ123" s="155">
        <f t="shared" si="1058"/>
        <v>0</v>
      </c>
      <c r="JR123" s="155"/>
      <c r="JS123" s="155">
        <f t="shared" ref="JS123:JT123" si="1059">SUM(JS124:JS127)</f>
        <v>217.70263</v>
      </c>
      <c r="JT123" s="155">
        <f t="shared" si="1059"/>
        <v>217.70263</v>
      </c>
      <c r="JU123" s="155">
        <f t="shared" si="944"/>
        <v>100</v>
      </c>
      <c r="JV123" s="155">
        <f t="shared" ref="JV123:JW123" si="1060">SUM(JV124:JV127)</f>
        <v>0</v>
      </c>
      <c r="JW123" s="155">
        <f t="shared" si="1060"/>
        <v>0</v>
      </c>
      <c r="JX123" s="155"/>
      <c r="JY123" s="155">
        <f t="shared" ref="JY123:JZ123" si="1061">SUM(JY124:JY127)</f>
        <v>0</v>
      </c>
      <c r="JZ123" s="155">
        <f t="shared" si="1061"/>
        <v>0</v>
      </c>
      <c r="KA123" s="155"/>
      <c r="KB123" s="155">
        <f t="shared" ref="KB123:KC123" si="1062">SUM(KB124:KB127)</f>
        <v>0</v>
      </c>
      <c r="KC123" s="155">
        <f t="shared" si="1062"/>
        <v>0</v>
      </c>
      <c r="KD123" s="155"/>
      <c r="KE123" s="155">
        <f t="shared" ref="KE123:KF123" si="1063">SUM(KE124:KE127)</f>
        <v>0</v>
      </c>
      <c r="KF123" s="155">
        <f t="shared" si="1063"/>
        <v>0</v>
      </c>
      <c r="KG123" s="155"/>
      <c r="KH123" s="155">
        <f t="shared" ref="KH123:KI123" si="1064">SUM(KH124:KH127)</f>
        <v>0</v>
      </c>
      <c r="KI123" s="155">
        <f t="shared" si="1064"/>
        <v>0</v>
      </c>
      <c r="KJ123" s="155"/>
      <c r="KK123" s="155">
        <f t="shared" ref="KK123:KL123" si="1065">SUM(KK124:KK127)</f>
        <v>0</v>
      </c>
      <c r="KL123" s="155">
        <f t="shared" si="1065"/>
        <v>0</v>
      </c>
      <c r="KM123" s="155"/>
      <c r="KN123" s="155">
        <f t="shared" ref="KN123:KO123" si="1066">SUM(KN124:KN127)</f>
        <v>0</v>
      </c>
      <c r="KO123" s="155">
        <f t="shared" si="1066"/>
        <v>0</v>
      </c>
      <c r="KP123" s="155"/>
      <c r="KQ123" s="155">
        <f t="shared" ref="KQ123:KR123" si="1067">SUM(KQ124:KQ127)</f>
        <v>0</v>
      </c>
      <c r="KR123" s="155">
        <f t="shared" si="1067"/>
        <v>0</v>
      </c>
      <c r="KS123" s="155" t="e">
        <f t="shared" ref="KS123" si="1068">KR123/KQ123*100</f>
        <v>#DIV/0!</v>
      </c>
      <c r="KT123" s="155">
        <f t="shared" ref="KT123:KU123" si="1069">SUM(KT124:KT127)</f>
        <v>0</v>
      </c>
      <c r="KU123" s="155">
        <f t="shared" si="1069"/>
        <v>0</v>
      </c>
      <c r="KV123" s="155" t="e">
        <f t="shared" ref="KV123" si="1070">KU123/KT123*100</f>
        <v>#DIV/0!</v>
      </c>
      <c r="KW123" s="155">
        <f t="shared" ref="KW123:KX123" si="1071">SUM(KW124:KW127)</f>
        <v>1002.9406</v>
      </c>
      <c r="KX123" s="155">
        <f t="shared" si="1071"/>
        <v>1002.9406</v>
      </c>
      <c r="KY123" s="155">
        <f t="shared" ref="KY123" si="1072">KX123/KW123*100</f>
        <v>100</v>
      </c>
      <c r="KZ123" s="155">
        <f t="shared" ref="KZ123:LA123" si="1073">SUM(KZ124:KZ127)</f>
        <v>0</v>
      </c>
      <c r="LA123" s="155">
        <f t="shared" si="1073"/>
        <v>0</v>
      </c>
      <c r="LB123" s="155" t="e">
        <f t="shared" ref="LB123" si="1074">LA123/KZ123*100</f>
        <v>#DIV/0!</v>
      </c>
      <c r="LC123" s="155">
        <f t="shared" ref="LC123:LD123" si="1075">SUM(LC124:LC127)</f>
        <v>0</v>
      </c>
      <c r="LD123" s="155">
        <f t="shared" si="1075"/>
        <v>0</v>
      </c>
      <c r="LE123" s="155" t="e">
        <f t="shared" ref="LE123" si="1076">LD123/LC123*100</f>
        <v>#DIV/0!</v>
      </c>
      <c r="LF123" s="155">
        <f t="shared" ref="LF123:LG123" si="1077">SUM(LF124:LF127)</f>
        <v>0</v>
      </c>
      <c r="LG123" s="155">
        <f t="shared" si="1077"/>
        <v>0</v>
      </c>
      <c r="LH123" s="155" t="e">
        <f t="shared" ref="LH123" si="1078">LG123/LF123*100</f>
        <v>#DIV/0!</v>
      </c>
      <c r="LI123" s="155">
        <f t="shared" ref="LI123:LJ123" si="1079">SUM(LI124:LI127)</f>
        <v>0</v>
      </c>
      <c r="LJ123" s="155">
        <f t="shared" si="1079"/>
        <v>0</v>
      </c>
      <c r="LK123" s="155" t="e">
        <f t="shared" ref="LK123" si="1080">LJ123/LI123*100</f>
        <v>#DIV/0!</v>
      </c>
      <c r="LL123" s="155">
        <f t="shared" ref="LL123:LM123" si="1081">SUM(LL124:LL127)</f>
        <v>50000</v>
      </c>
      <c r="LM123" s="155">
        <f t="shared" si="1081"/>
        <v>24451.096959999999</v>
      </c>
      <c r="LN123" s="155">
        <f t="shared" ref="LN123" si="1082">LM123/LL123*100</f>
        <v>48.902193919999995</v>
      </c>
      <c r="LO123" s="155">
        <f t="shared" ref="LO123:LQ123" si="1083">SUM(LO124:LO127)</f>
        <v>0</v>
      </c>
      <c r="LP123" s="155">
        <f t="shared" si="1083"/>
        <v>0</v>
      </c>
      <c r="LQ123" s="155">
        <f t="shared" si="1083"/>
        <v>0</v>
      </c>
      <c r="LR123" s="155"/>
      <c r="LS123" s="155">
        <f t="shared" ref="LS123:LT123" si="1084">SUM(LS124:LS127)</f>
        <v>0</v>
      </c>
      <c r="LT123" s="155">
        <f t="shared" si="1084"/>
        <v>0</v>
      </c>
      <c r="LU123" s="155"/>
      <c r="LV123" s="155">
        <f t="shared" ref="LV123:LW123" si="1085">SUM(LV124:LV127)</f>
        <v>0</v>
      </c>
      <c r="LW123" s="155">
        <f t="shared" si="1085"/>
        <v>0</v>
      </c>
      <c r="LX123" s="155"/>
      <c r="LY123" s="155">
        <f t="shared" ref="LY123:LZ123" si="1086">SUM(LY124:LY127)</f>
        <v>0</v>
      </c>
      <c r="LZ123" s="155">
        <f t="shared" si="1086"/>
        <v>0</v>
      </c>
      <c r="MA123" s="155" t="e">
        <f t="shared" ref="MA123" si="1087">LZ123/LY123*100</f>
        <v>#DIV/0!</v>
      </c>
      <c r="MB123" s="155">
        <f t="shared" ref="MB123:MC123" si="1088">SUM(MB124:MB127)</f>
        <v>0</v>
      </c>
      <c r="MC123" s="155">
        <f t="shared" si="1088"/>
        <v>0</v>
      </c>
      <c r="MD123" s="155" t="e">
        <f t="shared" ref="MD123" si="1089">MC123/MB123*100</f>
        <v>#DIV/0!</v>
      </c>
      <c r="ME123" s="34">
        <f t="shared" ref="ME123:MF123" si="1090">SUM(ME124:ME127)</f>
        <v>0</v>
      </c>
      <c r="MF123" s="34">
        <f t="shared" si="1090"/>
        <v>0</v>
      </c>
      <c r="MG123" s="63" t="e">
        <f t="shared" ref="MG123" si="1091">MF123/ME123*100</f>
        <v>#DIV/0!</v>
      </c>
      <c r="MH123" s="108"/>
      <c r="MI123" s="108"/>
      <c r="MK123" s="34"/>
      <c r="ML123" s="34"/>
      <c r="MM123" s="63"/>
      <c r="MN123" s="39"/>
      <c r="MO123" s="68"/>
      <c r="MP123" s="117"/>
      <c r="MR123" s="116"/>
      <c r="MV123" s="92">
        <v>102923523.45999999</v>
      </c>
    </row>
    <row r="124" spans="1:360" ht="18.75" customHeight="1">
      <c r="A124" s="36" t="s">
        <v>12</v>
      </c>
      <c r="B124" s="110">
        <f t="shared" ref="B124:B127" si="1092">I124+S124+V124+Y124+AI124+AS124+BC124+BM124+BW124+CF124+CO124+CY124+DI124+DS124+EC124+EP124+F124+EZ124+FJ124+FT124+GD124+GN124+GX124+HH124+HR124+IB124+IL124+IV124+JF124+JP124+EM124+JS124+JV124+JY124+KB124+KE124+KH124+KK124+KN124+KQ124+KT124+KW124+KZ124+LC124+LF124+LI124+LL124+LO124+LY124+MB124+ME124</f>
        <v>93762.160279999996</v>
      </c>
      <c r="C124" s="110">
        <f t="shared" ref="C124:C127" si="1093">K124+T124+W124+AA124+AK124+AU124+BE124+BO124+BX124+CG124+CQ124+DA124+DK124+DU124+EE124+ER124+G124+FB124+FL124+FV124+GF124+GP124+GZ124+HJ124+HT124+ID124+IN124+IX124+JH124+JQ124+EN124+JT124+JW124+JZ124+KC124+KF124+KI124+KL124+KO124+KR124+KU124+KX124+LA124+LD124+LG124+LJ124+LM124+LQ124+LZ124+MC124+MF124</f>
        <v>68213.257240000006</v>
      </c>
      <c r="D124" s="110">
        <v>11.349033546744311</v>
      </c>
      <c r="E124" s="110">
        <f t="shared" si="634"/>
        <v>7.2759576141834259E-12</v>
      </c>
      <c r="F124" s="110"/>
      <c r="G124" s="110"/>
      <c r="H124" s="110"/>
      <c r="I124" s="110"/>
      <c r="J124" s="110">
        <f t="shared" ref="J124:K127" si="1094">M124+P124</f>
        <v>0</v>
      </c>
      <c r="K124" s="110">
        <f t="shared" si="1094"/>
        <v>0</v>
      </c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>
        <f t="shared" ref="Z124:AA127" si="1095">AC124+AF124</f>
        <v>0</v>
      </c>
      <c r="AA124" s="110">
        <f t="shared" si="1095"/>
        <v>0</v>
      </c>
      <c r="AB124" s="110"/>
      <c r="AC124" s="110"/>
      <c r="AD124" s="110"/>
      <c r="AE124" s="110"/>
      <c r="AF124" s="110"/>
      <c r="AG124" s="110"/>
      <c r="AH124" s="110"/>
      <c r="AI124" s="110"/>
      <c r="AJ124" s="110">
        <f t="shared" ref="AJ124:AK127" si="1096">AM124+AP124</f>
        <v>0</v>
      </c>
      <c r="AK124" s="110">
        <f t="shared" si="1096"/>
        <v>0</v>
      </c>
      <c r="AL124" s="110"/>
      <c r="AM124" s="110"/>
      <c r="AN124" s="110"/>
      <c r="AO124" s="110"/>
      <c r="AP124" s="110"/>
      <c r="AQ124" s="110"/>
      <c r="AR124" s="110"/>
      <c r="AS124" s="110"/>
      <c r="AT124" s="110">
        <f t="shared" ref="AT124:AU127" si="1097">AW124+AZ124</f>
        <v>0</v>
      </c>
      <c r="AU124" s="110">
        <f t="shared" si="1097"/>
        <v>0</v>
      </c>
      <c r="AV124" s="110"/>
      <c r="AW124" s="110"/>
      <c r="AX124" s="110"/>
      <c r="AY124" s="110"/>
      <c r="AZ124" s="110"/>
      <c r="BA124" s="110"/>
      <c r="BB124" s="110"/>
      <c r="BC124" s="110"/>
      <c r="BD124" s="110">
        <f t="shared" ref="BD124:BE127" si="1098">BG124+BJ124</f>
        <v>0</v>
      </c>
      <c r="BE124" s="110">
        <f t="shared" si="1098"/>
        <v>0</v>
      </c>
      <c r="BF124" s="110"/>
      <c r="BG124" s="110"/>
      <c r="BH124" s="110"/>
      <c r="BI124" s="110"/>
      <c r="BJ124" s="110"/>
      <c r="BK124" s="110"/>
      <c r="BL124" s="110"/>
      <c r="BM124" s="110">
        <v>2773.1958300000001</v>
      </c>
      <c r="BN124" s="110">
        <f t="shared" ref="BN124:BO127" si="1099">BQ124+BT124</f>
        <v>2773.1958300000001</v>
      </c>
      <c r="BO124" s="110">
        <f t="shared" si="1099"/>
        <v>2773.1958300000001</v>
      </c>
      <c r="BP124" s="110">
        <v>0</v>
      </c>
      <c r="BQ124" s="110">
        <v>2717.73191</v>
      </c>
      <c r="BR124" s="110">
        <v>2717.73191</v>
      </c>
      <c r="BS124" s="110">
        <f>BR124/BQ124*100</f>
        <v>100</v>
      </c>
      <c r="BT124" s="110">
        <v>55.463920000000002</v>
      </c>
      <c r="BU124" s="110">
        <v>55.463920000000002</v>
      </c>
      <c r="BV124" s="110">
        <f>BU124/BT124*100</f>
        <v>100</v>
      </c>
      <c r="BW124" s="110">
        <f t="shared" ref="BW124:BX127" si="1100">BZ124+CC124</f>
        <v>366.03482000000002</v>
      </c>
      <c r="BX124" s="110">
        <f t="shared" si="1100"/>
        <v>366.03482000000002</v>
      </c>
      <c r="BY124" s="110">
        <v>100</v>
      </c>
      <c r="BZ124" s="110">
        <v>366.03482000000002</v>
      </c>
      <c r="CA124" s="110">
        <v>366.03482000000002</v>
      </c>
      <c r="CB124" s="110">
        <f>CA124/BZ124*100</f>
        <v>100</v>
      </c>
      <c r="CC124" s="110"/>
      <c r="CD124" s="110"/>
      <c r="CE124" s="110"/>
      <c r="CF124" s="110">
        <f t="shared" ref="CF124:CG127" si="1101">CI124+CL124</f>
        <v>0</v>
      </c>
      <c r="CG124" s="110">
        <f t="shared" si="1101"/>
        <v>0</v>
      </c>
      <c r="CH124" s="110"/>
      <c r="CI124" s="110"/>
      <c r="CJ124" s="110"/>
      <c r="CK124" s="110"/>
      <c r="CL124" s="110"/>
      <c r="CM124" s="110"/>
      <c r="CN124" s="155"/>
      <c r="CO124" s="110"/>
      <c r="CP124" s="110">
        <f t="shared" ref="CP124:CQ127" si="1102">CS124+CV124</f>
        <v>0</v>
      </c>
      <c r="CQ124" s="110">
        <f t="shared" si="1102"/>
        <v>0</v>
      </c>
      <c r="CR124" s="110"/>
      <c r="CS124" s="110"/>
      <c r="CT124" s="110"/>
      <c r="CU124" s="110"/>
      <c r="CV124" s="110"/>
      <c r="CW124" s="110"/>
      <c r="CX124" s="110"/>
      <c r="CY124" s="110"/>
      <c r="CZ124" s="110">
        <f t="shared" ref="CZ124:DA127" si="1103">DC124+DF124</f>
        <v>0</v>
      </c>
      <c r="DA124" s="110">
        <f t="shared" si="1103"/>
        <v>0</v>
      </c>
      <c r="DB124" s="110"/>
      <c r="DC124" s="110"/>
      <c r="DD124" s="110"/>
      <c r="DE124" s="110"/>
      <c r="DF124" s="110"/>
      <c r="DG124" s="110"/>
      <c r="DH124" s="110"/>
      <c r="DI124" s="110"/>
      <c r="DJ124" s="110">
        <f t="shared" ref="DJ124:DK127" si="1104">DM124+DP124</f>
        <v>0</v>
      </c>
      <c r="DK124" s="110">
        <f t="shared" si="1104"/>
        <v>0</v>
      </c>
      <c r="DL124" s="110"/>
      <c r="DM124" s="110"/>
      <c r="DN124" s="110"/>
      <c r="DO124" s="110"/>
      <c r="DP124" s="110"/>
      <c r="DQ124" s="110"/>
      <c r="DR124" s="110"/>
      <c r="DS124" s="110"/>
      <c r="DT124" s="110">
        <f t="shared" ref="DT124:DU127" si="1105">DW124+DZ124</f>
        <v>0</v>
      </c>
      <c r="DU124" s="110">
        <f t="shared" si="1105"/>
        <v>0</v>
      </c>
      <c r="DV124" s="110"/>
      <c r="DW124" s="110"/>
      <c r="DX124" s="110"/>
      <c r="DY124" s="110"/>
      <c r="DZ124" s="110"/>
      <c r="EA124" s="110"/>
      <c r="EB124" s="110"/>
      <c r="EC124" s="110"/>
      <c r="ED124" s="110">
        <f t="shared" ref="ED124:EE127" si="1106">EG124+EJ124</f>
        <v>0</v>
      </c>
      <c r="EE124" s="110">
        <f t="shared" si="1106"/>
        <v>0</v>
      </c>
      <c r="EF124" s="110"/>
      <c r="EG124" s="110"/>
      <c r="EH124" s="110"/>
      <c r="EI124" s="110"/>
      <c r="EJ124" s="110"/>
      <c r="EK124" s="110"/>
      <c r="EL124" s="110"/>
      <c r="EM124" s="110"/>
      <c r="EN124" s="110"/>
      <c r="EO124" s="110"/>
      <c r="EP124" s="110">
        <v>995</v>
      </c>
      <c r="EQ124" s="110">
        <f t="shared" ref="EQ124:ER127" si="1107">ET124+EW124</f>
        <v>995</v>
      </c>
      <c r="ER124" s="110">
        <f t="shared" si="1107"/>
        <v>995</v>
      </c>
      <c r="ES124" s="110">
        <f t="shared" ref="ES124:ES127" si="1108">ER124/EQ124*100</f>
        <v>100</v>
      </c>
      <c r="ET124" s="110">
        <v>995</v>
      </c>
      <c r="EU124" s="110">
        <v>995</v>
      </c>
      <c r="EV124" s="110">
        <f t="shared" ref="EV124:EV127" si="1109">EU124/ET124*100</f>
        <v>100</v>
      </c>
      <c r="EW124" s="110"/>
      <c r="EX124" s="110"/>
      <c r="EY124" s="110"/>
      <c r="EZ124" s="110"/>
      <c r="FA124" s="110">
        <f t="shared" ref="FA124:FB127" si="1110">FD124+FG124</f>
        <v>0</v>
      </c>
      <c r="FB124" s="110">
        <f t="shared" si="1110"/>
        <v>0</v>
      </c>
      <c r="FC124" s="110"/>
      <c r="FD124" s="110"/>
      <c r="FE124" s="110"/>
      <c r="FF124" s="110"/>
      <c r="FG124" s="110"/>
      <c r="FH124" s="110"/>
      <c r="FI124" s="110"/>
      <c r="FJ124" s="156"/>
      <c r="FK124" s="110"/>
      <c r="FL124" s="110"/>
      <c r="FM124" s="110"/>
      <c r="FN124" s="110"/>
      <c r="FO124" s="110"/>
      <c r="FP124" s="110"/>
      <c r="FQ124" s="110"/>
      <c r="FR124" s="110"/>
      <c r="FS124" s="110"/>
      <c r="FT124" s="110"/>
      <c r="FU124" s="110">
        <f t="shared" ref="FU124:FV127" si="1111">FX124+GA124</f>
        <v>0</v>
      </c>
      <c r="FV124" s="110">
        <f t="shared" si="1111"/>
        <v>0</v>
      </c>
      <c r="FW124" s="110" t="e">
        <f t="shared" ref="FW124:FW127" si="1112">FV124/FU124*100</f>
        <v>#DIV/0!</v>
      </c>
      <c r="FX124" s="110"/>
      <c r="FY124" s="110"/>
      <c r="FZ124" s="110"/>
      <c r="GA124" s="110"/>
      <c r="GB124" s="110"/>
      <c r="GC124" s="110"/>
      <c r="GD124" s="110"/>
      <c r="GE124" s="110">
        <f t="shared" ref="GE124:GF127" si="1113">GH124+GK124</f>
        <v>0</v>
      </c>
      <c r="GF124" s="110">
        <f t="shared" si="1113"/>
        <v>0</v>
      </c>
      <c r="GG124" s="110"/>
      <c r="GH124" s="110"/>
      <c r="GI124" s="110"/>
      <c r="GJ124" s="110"/>
      <c r="GK124" s="110"/>
      <c r="GL124" s="110"/>
      <c r="GM124" s="110"/>
      <c r="GN124" s="110"/>
      <c r="GO124" s="110">
        <f t="shared" ref="GO124:GP127" si="1114">GR124+GU124</f>
        <v>0</v>
      </c>
      <c r="GP124" s="110">
        <f t="shared" si="1114"/>
        <v>0</v>
      </c>
      <c r="GQ124" s="110"/>
      <c r="GR124" s="110"/>
      <c r="GS124" s="110"/>
      <c r="GT124" s="110"/>
      <c r="GU124" s="110"/>
      <c r="GV124" s="110"/>
      <c r="GW124" s="110"/>
      <c r="GX124" s="110"/>
      <c r="GY124" s="110">
        <f t="shared" ref="GY124:GZ127" si="1115">HB124+HE124</f>
        <v>0</v>
      </c>
      <c r="GZ124" s="110">
        <f t="shared" si="1115"/>
        <v>0</v>
      </c>
      <c r="HA124" s="110"/>
      <c r="HB124" s="110"/>
      <c r="HC124" s="110"/>
      <c r="HD124" s="110"/>
      <c r="HE124" s="110"/>
      <c r="HF124" s="110"/>
      <c r="HG124" s="110"/>
      <c r="HH124" s="110"/>
      <c r="HI124" s="110">
        <f t="shared" ref="HI124:HJ127" si="1116">HL124+HO124</f>
        <v>0</v>
      </c>
      <c r="HJ124" s="110">
        <f t="shared" si="1116"/>
        <v>0</v>
      </c>
      <c r="HK124" s="110"/>
      <c r="HL124" s="110"/>
      <c r="HM124" s="110"/>
      <c r="HN124" s="110"/>
      <c r="HO124" s="110"/>
      <c r="HP124" s="110"/>
      <c r="HQ124" s="110"/>
      <c r="HR124" s="110">
        <v>39406.477399999996</v>
      </c>
      <c r="HS124" s="110">
        <f t="shared" ref="HS124:HT127" si="1117">HV124+HY124</f>
        <v>39406.477400000003</v>
      </c>
      <c r="HT124" s="110">
        <f t="shared" si="1117"/>
        <v>39406.477400000003</v>
      </c>
      <c r="HU124" s="110"/>
      <c r="HV124" s="110"/>
      <c r="HW124" s="110"/>
      <c r="HX124" s="110"/>
      <c r="HY124" s="110">
        <v>39406.477400000003</v>
      </c>
      <c r="HZ124" s="110">
        <v>39406.477400000003</v>
      </c>
      <c r="IA124" s="110">
        <f>HZ124/HY124*100</f>
        <v>100</v>
      </c>
      <c r="IB124" s="110"/>
      <c r="IC124" s="110">
        <f t="shared" ref="IC124:ID127" si="1118">IF124+II124</f>
        <v>0</v>
      </c>
      <c r="ID124" s="110">
        <f t="shared" si="1118"/>
        <v>0</v>
      </c>
      <c r="IE124" s="110"/>
      <c r="IF124" s="110"/>
      <c r="IG124" s="110"/>
      <c r="IH124" s="110"/>
      <c r="II124" s="110"/>
      <c r="IJ124" s="110"/>
      <c r="IK124" s="110"/>
      <c r="IL124" s="110"/>
      <c r="IM124" s="110">
        <f t="shared" ref="IM124:IN127" si="1119">IP124+IS124</f>
        <v>0</v>
      </c>
      <c r="IN124" s="110">
        <f t="shared" si="1119"/>
        <v>0</v>
      </c>
      <c r="IO124" s="110"/>
      <c r="IP124" s="110"/>
      <c r="IQ124" s="110"/>
      <c r="IR124" s="110"/>
      <c r="IS124" s="110"/>
      <c r="IT124" s="110"/>
      <c r="IU124" s="110"/>
      <c r="IV124" s="110"/>
      <c r="IW124" s="110">
        <f t="shared" ref="IW124:IX127" si="1120">IZ124+JC124</f>
        <v>0</v>
      </c>
      <c r="IX124" s="110">
        <f t="shared" si="1120"/>
        <v>0</v>
      </c>
      <c r="IY124" s="110"/>
      <c r="IZ124" s="110"/>
      <c r="JA124" s="110"/>
      <c r="JB124" s="110"/>
      <c r="JC124" s="110"/>
      <c r="JD124" s="110"/>
      <c r="JE124" s="110"/>
      <c r="JF124" s="110"/>
      <c r="JG124" s="110">
        <f t="shared" ref="JG124:JH127" si="1121">JJ124+JM124</f>
        <v>0</v>
      </c>
      <c r="JH124" s="110">
        <f t="shared" si="1121"/>
        <v>0</v>
      </c>
      <c r="JI124" s="110"/>
      <c r="JJ124" s="110"/>
      <c r="JK124" s="110"/>
      <c r="JL124" s="110"/>
      <c r="JM124" s="110"/>
      <c r="JN124" s="110"/>
      <c r="JO124" s="110"/>
      <c r="JP124" s="110"/>
      <c r="JQ124" s="110"/>
      <c r="JR124" s="110"/>
      <c r="JS124" s="110">
        <v>3.1795800000000001</v>
      </c>
      <c r="JT124" s="110">
        <v>3.1795800000000001</v>
      </c>
      <c r="JU124" s="110">
        <f t="shared" si="944"/>
        <v>100</v>
      </c>
      <c r="JV124" s="110"/>
      <c r="JW124" s="110"/>
      <c r="JX124" s="110"/>
      <c r="JY124" s="110"/>
      <c r="JZ124" s="110"/>
      <c r="KA124" s="110"/>
      <c r="KB124" s="110"/>
      <c r="KC124" s="110"/>
      <c r="KD124" s="110"/>
      <c r="KE124" s="110"/>
      <c r="KF124" s="110"/>
      <c r="KG124" s="110"/>
      <c r="KH124" s="110"/>
      <c r="KI124" s="110"/>
      <c r="KJ124" s="110"/>
      <c r="KK124" s="110"/>
      <c r="KL124" s="110"/>
      <c r="KM124" s="110"/>
      <c r="KN124" s="110"/>
      <c r="KO124" s="110"/>
      <c r="KP124" s="110"/>
      <c r="KQ124" s="110"/>
      <c r="KR124" s="110"/>
      <c r="KS124" s="110"/>
      <c r="KT124" s="110"/>
      <c r="KU124" s="110"/>
      <c r="KV124" s="110"/>
      <c r="KW124" s="110">
        <v>218.27265</v>
      </c>
      <c r="KX124" s="110">
        <v>218.27265</v>
      </c>
      <c r="KY124" s="110"/>
      <c r="KZ124" s="110"/>
      <c r="LA124" s="110"/>
      <c r="LB124" s="110"/>
      <c r="LC124" s="110"/>
      <c r="LD124" s="110"/>
      <c r="LE124" s="110"/>
      <c r="LF124" s="110"/>
      <c r="LG124" s="110"/>
      <c r="LH124" s="110"/>
      <c r="LI124" s="110"/>
      <c r="LJ124" s="110"/>
      <c r="LK124" s="110"/>
      <c r="LL124" s="110">
        <v>50000</v>
      </c>
      <c r="LM124" s="110">
        <v>24451.096959999999</v>
      </c>
      <c r="LN124" s="110"/>
      <c r="LO124" s="110"/>
      <c r="LP124" s="110">
        <f t="shared" ref="LP124:LQ127" si="1122">LS124+LV124</f>
        <v>0</v>
      </c>
      <c r="LQ124" s="110">
        <f t="shared" si="1122"/>
        <v>0</v>
      </c>
      <c r="LR124" s="110"/>
      <c r="LS124" s="110"/>
      <c r="LT124" s="110"/>
      <c r="LU124" s="110"/>
      <c r="LV124" s="110"/>
      <c r="LW124" s="110"/>
      <c r="LX124" s="110"/>
      <c r="LY124" s="110"/>
      <c r="LZ124" s="110"/>
      <c r="MA124" s="110"/>
      <c r="MB124" s="110"/>
      <c r="MC124" s="110"/>
      <c r="MD124" s="110"/>
      <c r="ME124" s="4"/>
      <c r="MF124" s="4"/>
      <c r="MG124" s="5"/>
      <c r="MH124" s="37"/>
      <c r="MI124" s="37"/>
      <c r="MJ124" s="38"/>
      <c r="MK124" s="4"/>
      <c r="ML124" s="4"/>
      <c r="MM124" s="5"/>
      <c r="MN124" s="39"/>
      <c r="MO124" s="68"/>
      <c r="MP124" s="117"/>
      <c r="MR124" s="116"/>
      <c r="MV124" s="92">
        <v>26156669.469999999</v>
      </c>
    </row>
    <row r="125" spans="1:360" ht="18">
      <c r="A125" s="36" t="s">
        <v>62</v>
      </c>
      <c r="B125" s="110">
        <f t="shared" si="1092"/>
        <v>2055.7147500000001</v>
      </c>
      <c r="C125" s="110">
        <f t="shared" si="1093"/>
        <v>2055.7147500000001</v>
      </c>
      <c r="D125" s="110">
        <v>0</v>
      </c>
      <c r="E125" s="110">
        <f t="shared" si="634"/>
        <v>-1.7053025658242404E-13</v>
      </c>
      <c r="F125" s="110"/>
      <c r="G125" s="110"/>
      <c r="H125" s="110"/>
      <c r="I125" s="110"/>
      <c r="J125" s="110">
        <f t="shared" si="1094"/>
        <v>0</v>
      </c>
      <c r="K125" s="110">
        <f t="shared" si="1094"/>
        <v>0</v>
      </c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>
        <f t="shared" si="1095"/>
        <v>0</v>
      </c>
      <c r="AA125" s="110">
        <f t="shared" si="1095"/>
        <v>0</v>
      </c>
      <c r="AB125" s="110"/>
      <c r="AC125" s="110"/>
      <c r="AD125" s="110"/>
      <c r="AE125" s="110"/>
      <c r="AF125" s="110"/>
      <c r="AG125" s="110"/>
      <c r="AH125" s="110"/>
      <c r="AI125" s="110"/>
      <c r="AJ125" s="110">
        <f t="shared" si="1096"/>
        <v>0</v>
      </c>
      <c r="AK125" s="110">
        <f t="shared" si="1096"/>
        <v>0</v>
      </c>
      <c r="AL125" s="110"/>
      <c r="AM125" s="110"/>
      <c r="AN125" s="110"/>
      <c r="AO125" s="110"/>
      <c r="AP125" s="110"/>
      <c r="AQ125" s="110"/>
      <c r="AR125" s="110"/>
      <c r="AS125" s="110"/>
      <c r="AT125" s="110">
        <f t="shared" si="1097"/>
        <v>0</v>
      </c>
      <c r="AU125" s="110">
        <f t="shared" si="1097"/>
        <v>0</v>
      </c>
      <c r="AV125" s="110"/>
      <c r="AW125" s="110"/>
      <c r="AX125" s="110"/>
      <c r="AY125" s="110"/>
      <c r="AZ125" s="110"/>
      <c r="BA125" s="110"/>
      <c r="BB125" s="110"/>
      <c r="BC125" s="110"/>
      <c r="BD125" s="110">
        <f t="shared" si="1098"/>
        <v>0</v>
      </c>
      <c r="BE125" s="110">
        <f t="shared" si="1098"/>
        <v>0</v>
      </c>
      <c r="BF125" s="110"/>
      <c r="BG125" s="110"/>
      <c r="BH125" s="110"/>
      <c r="BI125" s="110"/>
      <c r="BJ125" s="110"/>
      <c r="BK125" s="110"/>
      <c r="BL125" s="110"/>
      <c r="BM125" s="110"/>
      <c r="BN125" s="110">
        <f t="shared" si="1099"/>
        <v>0</v>
      </c>
      <c r="BO125" s="110">
        <f t="shared" si="1099"/>
        <v>0</v>
      </c>
      <c r="BP125" s="110"/>
      <c r="BQ125" s="110"/>
      <c r="BR125" s="110"/>
      <c r="BS125" s="110"/>
      <c r="BT125" s="110"/>
      <c r="BU125" s="110"/>
      <c r="BV125" s="110"/>
      <c r="BW125" s="110">
        <f t="shared" si="1100"/>
        <v>0</v>
      </c>
      <c r="BX125" s="110">
        <f t="shared" si="1100"/>
        <v>0</v>
      </c>
      <c r="BY125" s="110"/>
      <c r="BZ125" s="110"/>
      <c r="CA125" s="110"/>
      <c r="CB125" s="110"/>
      <c r="CC125" s="110"/>
      <c r="CD125" s="110"/>
      <c r="CE125" s="110"/>
      <c r="CF125" s="110">
        <f t="shared" si="1101"/>
        <v>0</v>
      </c>
      <c r="CG125" s="110">
        <f t="shared" si="1101"/>
        <v>0</v>
      </c>
      <c r="CH125" s="110"/>
      <c r="CI125" s="110"/>
      <c r="CJ125" s="110"/>
      <c r="CK125" s="110"/>
      <c r="CL125" s="110"/>
      <c r="CM125" s="110"/>
      <c r="CN125" s="110"/>
      <c r="CO125" s="110"/>
      <c r="CP125" s="110">
        <f t="shared" si="1102"/>
        <v>0</v>
      </c>
      <c r="CQ125" s="110">
        <f t="shared" si="1102"/>
        <v>0</v>
      </c>
      <c r="CR125" s="110"/>
      <c r="CS125" s="110"/>
      <c r="CT125" s="110"/>
      <c r="CU125" s="110"/>
      <c r="CV125" s="110"/>
      <c r="CW125" s="110"/>
      <c r="CX125" s="110"/>
      <c r="CY125" s="110"/>
      <c r="CZ125" s="110">
        <f t="shared" si="1103"/>
        <v>0</v>
      </c>
      <c r="DA125" s="110">
        <f t="shared" si="1103"/>
        <v>0</v>
      </c>
      <c r="DB125" s="110"/>
      <c r="DC125" s="110"/>
      <c r="DD125" s="110"/>
      <c r="DE125" s="110"/>
      <c r="DF125" s="110"/>
      <c r="DG125" s="110"/>
      <c r="DH125" s="110"/>
      <c r="DI125" s="110"/>
      <c r="DJ125" s="110">
        <f t="shared" si="1104"/>
        <v>0</v>
      </c>
      <c r="DK125" s="110">
        <f t="shared" si="1104"/>
        <v>0</v>
      </c>
      <c r="DL125" s="110"/>
      <c r="DM125" s="110"/>
      <c r="DN125" s="110"/>
      <c r="DO125" s="110"/>
      <c r="DP125" s="110"/>
      <c r="DQ125" s="110"/>
      <c r="DR125" s="110"/>
      <c r="DS125" s="110"/>
      <c r="DT125" s="110">
        <f t="shared" si="1105"/>
        <v>0</v>
      </c>
      <c r="DU125" s="110">
        <f t="shared" si="1105"/>
        <v>0</v>
      </c>
      <c r="DV125" s="110"/>
      <c r="DW125" s="110"/>
      <c r="DX125" s="110"/>
      <c r="DY125" s="110"/>
      <c r="DZ125" s="110"/>
      <c r="EA125" s="110"/>
      <c r="EB125" s="110"/>
      <c r="EC125" s="110"/>
      <c r="ED125" s="110">
        <f t="shared" si="1106"/>
        <v>0</v>
      </c>
      <c r="EE125" s="110">
        <f t="shared" si="1106"/>
        <v>0</v>
      </c>
      <c r="EF125" s="110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>
        <v>1789.7484099999999</v>
      </c>
      <c r="EQ125" s="110">
        <f t="shared" si="1107"/>
        <v>1789.7484099999999</v>
      </c>
      <c r="ER125" s="110">
        <f t="shared" si="1107"/>
        <v>1789.7484099999999</v>
      </c>
      <c r="ES125" s="110">
        <f t="shared" si="1108"/>
        <v>100</v>
      </c>
      <c r="ET125" s="110">
        <v>1789.7484099999999</v>
      </c>
      <c r="EU125" s="110">
        <v>1789.7484099999999</v>
      </c>
      <c r="EV125" s="110">
        <f t="shared" si="1109"/>
        <v>100</v>
      </c>
      <c r="EW125" s="110"/>
      <c r="EX125" s="110"/>
      <c r="EY125" s="110"/>
      <c r="EZ125" s="110"/>
      <c r="FA125" s="110">
        <f t="shared" si="1110"/>
        <v>0</v>
      </c>
      <c r="FB125" s="110">
        <f t="shared" si="1110"/>
        <v>0</v>
      </c>
      <c r="FC125" s="110"/>
      <c r="FD125" s="110"/>
      <c r="FE125" s="110"/>
      <c r="FF125" s="110"/>
      <c r="FG125" s="110"/>
      <c r="FH125" s="110"/>
      <c r="FI125" s="110"/>
      <c r="FJ125" s="156"/>
      <c r="FK125" s="110"/>
      <c r="FL125" s="110"/>
      <c r="FM125" s="110"/>
      <c r="FN125" s="110"/>
      <c r="FO125" s="110"/>
      <c r="FP125" s="110"/>
      <c r="FQ125" s="110"/>
      <c r="FR125" s="110"/>
      <c r="FS125" s="110"/>
      <c r="FT125" s="110"/>
      <c r="FU125" s="110">
        <f t="shared" si="1111"/>
        <v>0</v>
      </c>
      <c r="FV125" s="110">
        <f t="shared" si="1111"/>
        <v>0</v>
      </c>
      <c r="FW125" s="110" t="e">
        <f t="shared" si="1112"/>
        <v>#DIV/0!</v>
      </c>
      <c r="FX125" s="110"/>
      <c r="FY125" s="110"/>
      <c r="FZ125" s="110"/>
      <c r="GA125" s="110"/>
      <c r="GB125" s="110"/>
      <c r="GC125" s="110"/>
      <c r="GD125" s="110"/>
      <c r="GE125" s="110">
        <f t="shared" si="1113"/>
        <v>0</v>
      </c>
      <c r="GF125" s="110">
        <f t="shared" si="1113"/>
        <v>0</v>
      </c>
      <c r="GG125" s="110"/>
      <c r="GH125" s="110"/>
      <c r="GI125" s="110"/>
      <c r="GJ125" s="110"/>
      <c r="GK125" s="110"/>
      <c r="GL125" s="110"/>
      <c r="GM125" s="110"/>
      <c r="GN125" s="110"/>
      <c r="GO125" s="110">
        <f t="shared" si="1114"/>
        <v>0</v>
      </c>
      <c r="GP125" s="110">
        <f t="shared" si="1114"/>
        <v>0</v>
      </c>
      <c r="GQ125" s="110"/>
      <c r="GR125" s="110"/>
      <c r="GS125" s="110"/>
      <c r="GT125" s="110"/>
      <c r="GU125" s="110"/>
      <c r="GV125" s="110"/>
      <c r="GW125" s="110"/>
      <c r="GX125" s="110"/>
      <c r="GY125" s="110">
        <f t="shared" si="1115"/>
        <v>0</v>
      </c>
      <c r="GZ125" s="110">
        <f t="shared" si="1115"/>
        <v>0</v>
      </c>
      <c r="HA125" s="110"/>
      <c r="HB125" s="110"/>
      <c r="HC125" s="110"/>
      <c r="HD125" s="110"/>
      <c r="HE125" s="110"/>
      <c r="HF125" s="110"/>
      <c r="HG125" s="110"/>
      <c r="HH125" s="110"/>
      <c r="HI125" s="110">
        <f t="shared" si="1116"/>
        <v>0</v>
      </c>
      <c r="HJ125" s="110">
        <f t="shared" si="1116"/>
        <v>0</v>
      </c>
      <c r="HK125" s="110"/>
      <c r="HL125" s="110"/>
      <c r="HM125" s="110"/>
      <c r="HN125" s="110"/>
      <c r="HO125" s="110"/>
      <c r="HP125" s="110"/>
      <c r="HQ125" s="110"/>
      <c r="HR125" s="110"/>
      <c r="HS125" s="110">
        <f t="shared" si="1117"/>
        <v>0</v>
      </c>
      <c r="HT125" s="110">
        <f t="shared" si="1117"/>
        <v>0</v>
      </c>
      <c r="HU125" s="110"/>
      <c r="HV125" s="110"/>
      <c r="HW125" s="110"/>
      <c r="HX125" s="110"/>
      <c r="HY125" s="110"/>
      <c r="HZ125" s="110"/>
      <c r="IA125" s="110"/>
      <c r="IB125" s="110"/>
      <c r="IC125" s="110">
        <f t="shared" si="1118"/>
        <v>0</v>
      </c>
      <c r="ID125" s="110">
        <f t="shared" si="1118"/>
        <v>0</v>
      </c>
      <c r="IE125" s="110"/>
      <c r="IF125" s="110"/>
      <c r="IG125" s="110"/>
      <c r="IH125" s="110"/>
      <c r="II125" s="110"/>
      <c r="IJ125" s="110"/>
      <c r="IK125" s="110"/>
      <c r="IL125" s="110"/>
      <c r="IM125" s="110">
        <f t="shared" si="1119"/>
        <v>0</v>
      </c>
      <c r="IN125" s="110">
        <f t="shared" si="1119"/>
        <v>0</v>
      </c>
      <c r="IO125" s="110"/>
      <c r="IP125" s="110"/>
      <c r="IQ125" s="110"/>
      <c r="IR125" s="110"/>
      <c r="IS125" s="110"/>
      <c r="IT125" s="110"/>
      <c r="IU125" s="110"/>
      <c r="IV125" s="110"/>
      <c r="IW125" s="110">
        <f t="shared" si="1120"/>
        <v>0</v>
      </c>
      <c r="IX125" s="110">
        <f t="shared" si="1120"/>
        <v>0</v>
      </c>
      <c r="IY125" s="110"/>
      <c r="IZ125" s="110"/>
      <c r="JA125" s="110"/>
      <c r="JB125" s="110"/>
      <c r="JC125" s="110"/>
      <c r="JD125" s="110"/>
      <c r="JE125" s="110"/>
      <c r="JF125" s="110"/>
      <c r="JG125" s="110">
        <f t="shared" si="1121"/>
        <v>0</v>
      </c>
      <c r="JH125" s="110">
        <f t="shared" si="1121"/>
        <v>0</v>
      </c>
      <c r="JI125" s="110"/>
      <c r="JJ125" s="110"/>
      <c r="JK125" s="110"/>
      <c r="JL125" s="110"/>
      <c r="JM125" s="110"/>
      <c r="JN125" s="110"/>
      <c r="JO125" s="110"/>
      <c r="JP125" s="110"/>
      <c r="JQ125" s="110"/>
      <c r="JR125" s="110"/>
      <c r="JS125" s="110">
        <v>47.693690000000004</v>
      </c>
      <c r="JT125" s="110">
        <v>47.693689999999997</v>
      </c>
      <c r="JU125" s="110">
        <f t="shared" si="944"/>
        <v>99.999999999999986</v>
      </c>
      <c r="JV125" s="110"/>
      <c r="JW125" s="110"/>
      <c r="JX125" s="110"/>
      <c r="JY125" s="110"/>
      <c r="JZ125" s="110"/>
      <c r="KA125" s="110"/>
      <c r="KB125" s="110"/>
      <c r="KC125" s="110"/>
      <c r="KD125" s="110"/>
      <c r="KE125" s="110"/>
      <c r="KF125" s="110"/>
      <c r="KG125" s="110"/>
      <c r="KH125" s="110"/>
      <c r="KI125" s="110"/>
      <c r="KJ125" s="110"/>
      <c r="KK125" s="110"/>
      <c r="KL125" s="110"/>
      <c r="KM125" s="110"/>
      <c r="KN125" s="110"/>
      <c r="KO125" s="110"/>
      <c r="KP125" s="110"/>
      <c r="KQ125" s="110"/>
      <c r="KR125" s="110"/>
      <c r="KS125" s="110"/>
      <c r="KT125" s="110"/>
      <c r="KU125" s="110"/>
      <c r="KV125" s="110"/>
      <c r="KW125" s="110">
        <v>218.27265</v>
      </c>
      <c r="KX125" s="110">
        <v>218.27265</v>
      </c>
      <c r="KY125" s="110"/>
      <c r="KZ125" s="110"/>
      <c r="LA125" s="110"/>
      <c r="LB125" s="110"/>
      <c r="LC125" s="110"/>
      <c r="LD125" s="110"/>
      <c r="LE125" s="110"/>
      <c r="LF125" s="110"/>
      <c r="LG125" s="110"/>
      <c r="LH125" s="110"/>
      <c r="LI125" s="110"/>
      <c r="LJ125" s="110"/>
      <c r="LK125" s="110"/>
      <c r="LL125" s="110"/>
      <c r="LM125" s="110"/>
      <c r="LN125" s="110"/>
      <c r="LO125" s="110"/>
      <c r="LP125" s="110">
        <f t="shared" si="1122"/>
        <v>0</v>
      </c>
      <c r="LQ125" s="110">
        <f t="shared" si="1122"/>
        <v>0</v>
      </c>
      <c r="LR125" s="110"/>
      <c r="LS125" s="110"/>
      <c r="LT125" s="110"/>
      <c r="LU125" s="110"/>
      <c r="LV125" s="110"/>
      <c r="LW125" s="110"/>
      <c r="LX125" s="110"/>
      <c r="LY125" s="110"/>
      <c r="LZ125" s="110"/>
      <c r="MA125" s="110"/>
      <c r="MB125" s="110"/>
      <c r="MC125" s="110"/>
      <c r="MD125" s="110"/>
      <c r="ME125" s="4"/>
      <c r="MF125" s="4"/>
      <c r="MG125" s="5"/>
      <c r="MH125" s="37"/>
      <c r="MI125" s="37"/>
      <c r="MJ125" s="38"/>
      <c r="MK125" s="4"/>
      <c r="ML125" s="4"/>
      <c r="MM125" s="5"/>
      <c r="MN125" s="39"/>
      <c r="MO125" s="68"/>
      <c r="MP125" s="117"/>
      <c r="MR125" s="116"/>
    </row>
    <row r="126" spans="1:360" ht="18" customHeight="1">
      <c r="A126" s="36" t="s">
        <v>118</v>
      </c>
      <c r="B126" s="110">
        <f t="shared" si="1092"/>
        <v>1810.17626</v>
      </c>
      <c r="C126" s="110">
        <f t="shared" si="1093"/>
        <v>1810.17626</v>
      </c>
      <c r="D126" s="110">
        <v>0</v>
      </c>
      <c r="E126" s="110">
        <f t="shared" si="634"/>
        <v>0</v>
      </c>
      <c r="F126" s="110"/>
      <c r="G126" s="110"/>
      <c r="H126" s="110"/>
      <c r="I126" s="110"/>
      <c r="J126" s="110">
        <f t="shared" si="1094"/>
        <v>0</v>
      </c>
      <c r="K126" s="110">
        <f t="shared" si="1094"/>
        <v>0</v>
      </c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>
        <f t="shared" si="1095"/>
        <v>0</v>
      </c>
      <c r="AA126" s="110">
        <f t="shared" si="1095"/>
        <v>0</v>
      </c>
      <c r="AB126" s="110"/>
      <c r="AC126" s="110"/>
      <c r="AD126" s="110"/>
      <c r="AE126" s="110"/>
      <c r="AF126" s="110"/>
      <c r="AG126" s="110"/>
      <c r="AH126" s="110"/>
      <c r="AI126" s="110"/>
      <c r="AJ126" s="110">
        <f t="shared" si="1096"/>
        <v>0</v>
      </c>
      <c r="AK126" s="110">
        <f t="shared" si="1096"/>
        <v>0</v>
      </c>
      <c r="AL126" s="110"/>
      <c r="AM126" s="110"/>
      <c r="AN126" s="110"/>
      <c r="AO126" s="110"/>
      <c r="AP126" s="110"/>
      <c r="AQ126" s="110"/>
      <c r="AR126" s="110"/>
      <c r="AS126" s="110"/>
      <c r="AT126" s="110">
        <f t="shared" si="1097"/>
        <v>0</v>
      </c>
      <c r="AU126" s="110">
        <f t="shared" si="1097"/>
        <v>0</v>
      </c>
      <c r="AV126" s="110"/>
      <c r="AW126" s="110"/>
      <c r="AX126" s="110"/>
      <c r="AY126" s="110"/>
      <c r="AZ126" s="110"/>
      <c r="BA126" s="110"/>
      <c r="BB126" s="110"/>
      <c r="BC126" s="110"/>
      <c r="BD126" s="110">
        <f t="shared" si="1098"/>
        <v>0</v>
      </c>
      <c r="BE126" s="110">
        <f t="shared" si="1098"/>
        <v>0</v>
      </c>
      <c r="BF126" s="110"/>
      <c r="BG126" s="110"/>
      <c r="BH126" s="110"/>
      <c r="BI126" s="110"/>
      <c r="BJ126" s="110"/>
      <c r="BK126" s="110"/>
      <c r="BL126" s="110"/>
      <c r="BM126" s="110"/>
      <c r="BN126" s="110">
        <f t="shared" si="1099"/>
        <v>0</v>
      </c>
      <c r="BO126" s="110">
        <f t="shared" si="1099"/>
        <v>0</v>
      </c>
      <c r="BP126" s="110"/>
      <c r="BQ126" s="110"/>
      <c r="BR126" s="110"/>
      <c r="BS126" s="110"/>
      <c r="BT126" s="110"/>
      <c r="BU126" s="110"/>
      <c r="BV126" s="110"/>
      <c r="BW126" s="110">
        <f t="shared" si="1100"/>
        <v>0</v>
      </c>
      <c r="BX126" s="110">
        <f t="shared" si="1100"/>
        <v>0</v>
      </c>
      <c r="BY126" s="110"/>
      <c r="BZ126" s="110"/>
      <c r="CA126" s="110"/>
      <c r="CB126" s="110"/>
      <c r="CC126" s="110"/>
      <c r="CD126" s="110"/>
      <c r="CE126" s="110"/>
      <c r="CF126" s="110">
        <f t="shared" si="1101"/>
        <v>0</v>
      </c>
      <c r="CG126" s="110">
        <f t="shared" si="1101"/>
        <v>0</v>
      </c>
      <c r="CH126" s="110"/>
      <c r="CI126" s="110"/>
      <c r="CJ126" s="110"/>
      <c r="CK126" s="110"/>
      <c r="CL126" s="110"/>
      <c r="CM126" s="110"/>
      <c r="CN126" s="110"/>
      <c r="CO126" s="110"/>
      <c r="CP126" s="110">
        <f t="shared" si="1102"/>
        <v>0</v>
      </c>
      <c r="CQ126" s="110">
        <f t="shared" si="1102"/>
        <v>0</v>
      </c>
      <c r="CR126" s="110"/>
      <c r="CS126" s="110"/>
      <c r="CT126" s="110"/>
      <c r="CU126" s="110"/>
      <c r="CV126" s="110"/>
      <c r="CW126" s="110"/>
      <c r="CX126" s="110"/>
      <c r="CY126" s="110"/>
      <c r="CZ126" s="110">
        <f t="shared" si="1103"/>
        <v>0</v>
      </c>
      <c r="DA126" s="110">
        <f t="shared" si="1103"/>
        <v>0</v>
      </c>
      <c r="DB126" s="110"/>
      <c r="DC126" s="110"/>
      <c r="DD126" s="110"/>
      <c r="DE126" s="110"/>
      <c r="DF126" s="110"/>
      <c r="DG126" s="110"/>
      <c r="DH126" s="110"/>
      <c r="DI126" s="110"/>
      <c r="DJ126" s="110">
        <f t="shared" si="1104"/>
        <v>0</v>
      </c>
      <c r="DK126" s="110">
        <f t="shared" si="1104"/>
        <v>0</v>
      </c>
      <c r="DL126" s="110"/>
      <c r="DM126" s="110"/>
      <c r="DN126" s="110"/>
      <c r="DO126" s="110"/>
      <c r="DP126" s="110"/>
      <c r="DQ126" s="110"/>
      <c r="DR126" s="110"/>
      <c r="DS126" s="110"/>
      <c r="DT126" s="110">
        <f t="shared" si="1105"/>
        <v>0</v>
      </c>
      <c r="DU126" s="110">
        <f t="shared" si="1105"/>
        <v>0</v>
      </c>
      <c r="DV126" s="110"/>
      <c r="DW126" s="110"/>
      <c r="DX126" s="110"/>
      <c r="DY126" s="110"/>
      <c r="DZ126" s="110"/>
      <c r="EA126" s="110"/>
      <c r="EB126" s="110"/>
      <c r="EC126" s="110"/>
      <c r="ED126" s="110">
        <f t="shared" si="1106"/>
        <v>0</v>
      </c>
      <c r="EE126" s="110">
        <f t="shared" si="1106"/>
        <v>0</v>
      </c>
      <c r="EF126" s="110"/>
      <c r="EG126" s="110"/>
      <c r="EH126" s="110"/>
      <c r="EI126" s="110"/>
      <c r="EJ126" s="110"/>
      <c r="EK126" s="110"/>
      <c r="EL126" s="110"/>
      <c r="EM126" s="110"/>
      <c r="EN126" s="110"/>
      <c r="EO126" s="110"/>
      <c r="EP126" s="110">
        <v>1206.8016</v>
      </c>
      <c r="EQ126" s="110">
        <f t="shared" si="1107"/>
        <v>1206.8016</v>
      </c>
      <c r="ER126" s="110">
        <f t="shared" si="1107"/>
        <v>1206.8016</v>
      </c>
      <c r="ES126" s="110">
        <f t="shared" si="1108"/>
        <v>100</v>
      </c>
      <c r="ET126" s="110">
        <v>1206.8016</v>
      </c>
      <c r="EU126" s="110">
        <v>1206.8016</v>
      </c>
      <c r="EV126" s="110">
        <f t="shared" si="1109"/>
        <v>100</v>
      </c>
      <c r="EW126" s="110"/>
      <c r="EX126" s="110"/>
      <c r="EY126" s="110"/>
      <c r="EZ126" s="110"/>
      <c r="FA126" s="110">
        <f t="shared" si="1110"/>
        <v>0</v>
      </c>
      <c r="FB126" s="110">
        <f t="shared" si="1110"/>
        <v>0</v>
      </c>
      <c r="FC126" s="110"/>
      <c r="FD126" s="110"/>
      <c r="FE126" s="110"/>
      <c r="FF126" s="110"/>
      <c r="FG126" s="110"/>
      <c r="FH126" s="110"/>
      <c r="FI126" s="110"/>
      <c r="FJ126" s="156"/>
      <c r="FK126" s="110"/>
      <c r="FL126" s="110"/>
      <c r="FM126" s="110"/>
      <c r="FN126" s="110"/>
      <c r="FO126" s="110"/>
      <c r="FP126" s="110"/>
      <c r="FQ126" s="110"/>
      <c r="FR126" s="110"/>
      <c r="FS126" s="110"/>
      <c r="FT126" s="110"/>
      <c r="FU126" s="110">
        <f t="shared" si="1111"/>
        <v>0</v>
      </c>
      <c r="FV126" s="110">
        <f t="shared" si="1111"/>
        <v>0</v>
      </c>
      <c r="FW126" s="110" t="e">
        <f t="shared" si="1112"/>
        <v>#DIV/0!</v>
      </c>
      <c r="FX126" s="110"/>
      <c r="FY126" s="110"/>
      <c r="FZ126" s="110"/>
      <c r="GA126" s="110"/>
      <c r="GB126" s="110"/>
      <c r="GC126" s="110"/>
      <c r="GD126" s="110"/>
      <c r="GE126" s="110">
        <f t="shared" si="1113"/>
        <v>0</v>
      </c>
      <c r="GF126" s="110">
        <f t="shared" si="1113"/>
        <v>0</v>
      </c>
      <c r="GG126" s="110"/>
      <c r="GH126" s="110"/>
      <c r="GI126" s="110"/>
      <c r="GJ126" s="110"/>
      <c r="GK126" s="110"/>
      <c r="GL126" s="110"/>
      <c r="GM126" s="110"/>
      <c r="GN126" s="110"/>
      <c r="GO126" s="110">
        <f t="shared" si="1114"/>
        <v>0</v>
      </c>
      <c r="GP126" s="110">
        <f t="shared" si="1114"/>
        <v>0</v>
      </c>
      <c r="GQ126" s="110"/>
      <c r="GR126" s="110"/>
      <c r="GS126" s="110"/>
      <c r="GT126" s="110"/>
      <c r="GU126" s="110"/>
      <c r="GV126" s="110"/>
      <c r="GW126" s="110"/>
      <c r="GX126" s="110"/>
      <c r="GY126" s="110">
        <f t="shared" si="1115"/>
        <v>0</v>
      </c>
      <c r="GZ126" s="110">
        <f t="shared" si="1115"/>
        <v>0</v>
      </c>
      <c r="HA126" s="110"/>
      <c r="HB126" s="110"/>
      <c r="HC126" s="110"/>
      <c r="HD126" s="110"/>
      <c r="HE126" s="110"/>
      <c r="HF126" s="110"/>
      <c r="HG126" s="110"/>
      <c r="HH126" s="110"/>
      <c r="HI126" s="110">
        <f t="shared" si="1116"/>
        <v>0</v>
      </c>
      <c r="HJ126" s="110">
        <f t="shared" si="1116"/>
        <v>0</v>
      </c>
      <c r="HK126" s="110"/>
      <c r="HL126" s="110"/>
      <c r="HM126" s="110"/>
      <c r="HN126" s="110"/>
      <c r="HO126" s="110"/>
      <c r="HP126" s="110"/>
      <c r="HQ126" s="110"/>
      <c r="HR126" s="110"/>
      <c r="HS126" s="110">
        <f t="shared" si="1117"/>
        <v>0</v>
      </c>
      <c r="HT126" s="110">
        <f t="shared" si="1117"/>
        <v>0</v>
      </c>
      <c r="HU126" s="110"/>
      <c r="HV126" s="110"/>
      <c r="HW126" s="110"/>
      <c r="HX126" s="110"/>
      <c r="HY126" s="110"/>
      <c r="HZ126" s="110"/>
      <c r="IA126" s="110"/>
      <c r="IB126" s="110"/>
      <c r="IC126" s="110">
        <f t="shared" si="1118"/>
        <v>0</v>
      </c>
      <c r="ID126" s="110">
        <f t="shared" si="1118"/>
        <v>0</v>
      </c>
      <c r="IE126" s="110"/>
      <c r="IF126" s="110"/>
      <c r="IG126" s="110"/>
      <c r="IH126" s="110"/>
      <c r="II126" s="110"/>
      <c r="IJ126" s="110"/>
      <c r="IK126" s="110"/>
      <c r="IL126" s="110"/>
      <c r="IM126" s="110">
        <f t="shared" si="1119"/>
        <v>0</v>
      </c>
      <c r="IN126" s="110">
        <f t="shared" si="1119"/>
        <v>0</v>
      </c>
      <c r="IO126" s="110"/>
      <c r="IP126" s="110"/>
      <c r="IQ126" s="110"/>
      <c r="IR126" s="110"/>
      <c r="IS126" s="110"/>
      <c r="IT126" s="110"/>
      <c r="IU126" s="110"/>
      <c r="IV126" s="110"/>
      <c r="IW126" s="110">
        <f t="shared" si="1120"/>
        <v>0</v>
      </c>
      <c r="IX126" s="110">
        <f t="shared" si="1120"/>
        <v>0</v>
      </c>
      <c r="IY126" s="110"/>
      <c r="IZ126" s="110"/>
      <c r="JA126" s="110"/>
      <c r="JB126" s="110"/>
      <c r="JC126" s="110"/>
      <c r="JD126" s="110"/>
      <c r="JE126" s="110"/>
      <c r="JF126" s="110"/>
      <c r="JG126" s="110">
        <f t="shared" si="1121"/>
        <v>0</v>
      </c>
      <c r="JH126" s="110">
        <f t="shared" si="1121"/>
        <v>0</v>
      </c>
      <c r="JI126" s="110"/>
      <c r="JJ126" s="110"/>
      <c r="JK126" s="110"/>
      <c r="JL126" s="110"/>
      <c r="JM126" s="110"/>
      <c r="JN126" s="110"/>
      <c r="JO126" s="110"/>
      <c r="JP126" s="110"/>
      <c r="JQ126" s="110"/>
      <c r="JR126" s="110"/>
      <c r="JS126" s="110">
        <v>166.82935999999998</v>
      </c>
      <c r="JT126" s="110">
        <v>166.82936000000001</v>
      </c>
      <c r="JU126" s="110">
        <f t="shared" si="944"/>
        <v>100.00000000000003</v>
      </c>
      <c r="JV126" s="110"/>
      <c r="JW126" s="110"/>
      <c r="JX126" s="110"/>
      <c r="JY126" s="110"/>
      <c r="JZ126" s="110"/>
      <c r="KA126" s="110"/>
      <c r="KB126" s="110"/>
      <c r="KC126" s="110"/>
      <c r="KD126" s="110"/>
      <c r="KE126" s="110"/>
      <c r="KF126" s="110"/>
      <c r="KG126" s="110"/>
      <c r="KH126" s="110"/>
      <c r="KI126" s="110"/>
      <c r="KJ126" s="110"/>
      <c r="KK126" s="110"/>
      <c r="KL126" s="110"/>
      <c r="KM126" s="110"/>
      <c r="KN126" s="110"/>
      <c r="KO126" s="110"/>
      <c r="KP126" s="110"/>
      <c r="KQ126" s="110"/>
      <c r="KR126" s="110"/>
      <c r="KS126" s="110"/>
      <c r="KT126" s="110"/>
      <c r="KU126" s="110"/>
      <c r="KV126" s="110"/>
      <c r="KW126" s="110">
        <v>436.5453</v>
      </c>
      <c r="KX126" s="110">
        <v>436.5453</v>
      </c>
      <c r="KY126" s="110"/>
      <c r="KZ126" s="110"/>
      <c r="LA126" s="110"/>
      <c r="LB126" s="110"/>
      <c r="LC126" s="110"/>
      <c r="LD126" s="110"/>
      <c r="LE126" s="110"/>
      <c r="LF126" s="110"/>
      <c r="LG126" s="110"/>
      <c r="LH126" s="110"/>
      <c r="LI126" s="110"/>
      <c r="LJ126" s="110"/>
      <c r="LK126" s="110"/>
      <c r="LL126" s="110"/>
      <c r="LM126" s="110"/>
      <c r="LN126" s="110"/>
      <c r="LO126" s="110"/>
      <c r="LP126" s="110">
        <f t="shared" si="1122"/>
        <v>0</v>
      </c>
      <c r="LQ126" s="110">
        <f t="shared" si="1122"/>
        <v>0</v>
      </c>
      <c r="LR126" s="110"/>
      <c r="LS126" s="110"/>
      <c r="LT126" s="110"/>
      <c r="LU126" s="110"/>
      <c r="LV126" s="110"/>
      <c r="LW126" s="110"/>
      <c r="LX126" s="110"/>
      <c r="LY126" s="110"/>
      <c r="LZ126" s="110"/>
      <c r="MA126" s="110"/>
      <c r="MB126" s="110"/>
      <c r="MC126" s="110"/>
      <c r="MD126" s="110"/>
      <c r="ME126" s="4"/>
      <c r="MF126" s="4"/>
      <c r="MG126" s="5"/>
      <c r="MH126" s="37"/>
      <c r="MI126" s="37"/>
      <c r="MJ126" s="38"/>
      <c r="MK126" s="4"/>
      <c r="ML126" s="4"/>
      <c r="MM126" s="5"/>
      <c r="MN126" s="39"/>
      <c r="MO126" s="68"/>
      <c r="MP126" s="117"/>
      <c r="MR126" s="116"/>
    </row>
    <row r="127" spans="1:360" ht="18">
      <c r="A127" s="36" t="s">
        <v>116</v>
      </c>
      <c r="B127" s="110">
        <f t="shared" si="1092"/>
        <v>1903.2351999999998</v>
      </c>
      <c r="C127" s="110">
        <f t="shared" si="1093"/>
        <v>1903.2352000000001</v>
      </c>
      <c r="D127" s="110">
        <v>0</v>
      </c>
      <c r="E127" s="110">
        <f t="shared" si="634"/>
        <v>3.1263880373444408E-13</v>
      </c>
      <c r="F127" s="110"/>
      <c r="G127" s="110"/>
      <c r="H127" s="110"/>
      <c r="I127" s="110"/>
      <c r="J127" s="110">
        <f t="shared" si="1094"/>
        <v>0</v>
      </c>
      <c r="K127" s="110">
        <f t="shared" si="1094"/>
        <v>0</v>
      </c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>
        <f t="shared" si="1095"/>
        <v>0</v>
      </c>
      <c r="AA127" s="110">
        <f t="shared" si="1095"/>
        <v>0</v>
      </c>
      <c r="AB127" s="110"/>
      <c r="AC127" s="110"/>
      <c r="AD127" s="110"/>
      <c r="AE127" s="110"/>
      <c r="AF127" s="110"/>
      <c r="AG127" s="110"/>
      <c r="AH127" s="110"/>
      <c r="AI127" s="110"/>
      <c r="AJ127" s="110">
        <f t="shared" si="1096"/>
        <v>0</v>
      </c>
      <c r="AK127" s="110">
        <f t="shared" si="1096"/>
        <v>0</v>
      </c>
      <c r="AL127" s="110"/>
      <c r="AM127" s="110"/>
      <c r="AN127" s="110"/>
      <c r="AO127" s="110"/>
      <c r="AP127" s="110"/>
      <c r="AQ127" s="110"/>
      <c r="AR127" s="110"/>
      <c r="AS127" s="110"/>
      <c r="AT127" s="110">
        <f t="shared" si="1097"/>
        <v>0</v>
      </c>
      <c r="AU127" s="110">
        <f t="shared" si="1097"/>
        <v>0</v>
      </c>
      <c r="AV127" s="110"/>
      <c r="AW127" s="110"/>
      <c r="AX127" s="110"/>
      <c r="AY127" s="110"/>
      <c r="AZ127" s="110"/>
      <c r="BA127" s="110"/>
      <c r="BB127" s="110"/>
      <c r="BC127" s="110"/>
      <c r="BD127" s="110">
        <f t="shared" si="1098"/>
        <v>0</v>
      </c>
      <c r="BE127" s="110">
        <f t="shared" si="1098"/>
        <v>0</v>
      </c>
      <c r="BF127" s="110"/>
      <c r="BG127" s="110"/>
      <c r="BH127" s="110"/>
      <c r="BI127" s="110"/>
      <c r="BJ127" s="110"/>
      <c r="BK127" s="110"/>
      <c r="BL127" s="110"/>
      <c r="BM127" s="110"/>
      <c r="BN127" s="110">
        <f t="shared" si="1099"/>
        <v>0</v>
      </c>
      <c r="BO127" s="110">
        <f t="shared" si="1099"/>
        <v>0</v>
      </c>
      <c r="BP127" s="110"/>
      <c r="BQ127" s="110"/>
      <c r="BR127" s="110"/>
      <c r="BS127" s="110"/>
      <c r="BT127" s="110"/>
      <c r="BU127" s="110"/>
      <c r="BV127" s="110"/>
      <c r="BW127" s="110">
        <f t="shared" si="1100"/>
        <v>887.54150000000004</v>
      </c>
      <c r="BX127" s="110">
        <f t="shared" si="1100"/>
        <v>887.54150000000004</v>
      </c>
      <c r="BY127" s="110">
        <v>100</v>
      </c>
      <c r="BZ127" s="110">
        <v>887.54150000000004</v>
      </c>
      <c r="CA127" s="110">
        <v>887.54150000000004</v>
      </c>
      <c r="CB127" s="110">
        <f t="shared" ref="CB127" si="1123">CA127/BZ127*100</f>
        <v>100</v>
      </c>
      <c r="CC127" s="110"/>
      <c r="CD127" s="110"/>
      <c r="CE127" s="110"/>
      <c r="CF127" s="110">
        <f t="shared" si="1101"/>
        <v>0</v>
      </c>
      <c r="CG127" s="110">
        <f t="shared" si="1101"/>
        <v>0</v>
      </c>
      <c r="CH127" s="110"/>
      <c r="CI127" s="110"/>
      <c r="CJ127" s="110"/>
      <c r="CK127" s="110"/>
      <c r="CL127" s="110"/>
      <c r="CM127" s="110"/>
      <c r="CN127" s="110"/>
      <c r="CO127" s="110"/>
      <c r="CP127" s="110">
        <f t="shared" si="1102"/>
        <v>0</v>
      </c>
      <c r="CQ127" s="110">
        <f t="shared" si="1102"/>
        <v>0</v>
      </c>
      <c r="CR127" s="110"/>
      <c r="CS127" s="110"/>
      <c r="CT127" s="110"/>
      <c r="CU127" s="110"/>
      <c r="CV127" s="110"/>
      <c r="CW127" s="110"/>
      <c r="CX127" s="110"/>
      <c r="CY127" s="110"/>
      <c r="CZ127" s="110">
        <f t="shared" si="1103"/>
        <v>0</v>
      </c>
      <c r="DA127" s="110">
        <f t="shared" si="1103"/>
        <v>0</v>
      </c>
      <c r="DB127" s="110"/>
      <c r="DC127" s="110"/>
      <c r="DD127" s="110"/>
      <c r="DE127" s="110"/>
      <c r="DF127" s="110"/>
      <c r="DG127" s="110"/>
      <c r="DH127" s="110"/>
      <c r="DI127" s="110"/>
      <c r="DJ127" s="110">
        <f t="shared" si="1104"/>
        <v>0</v>
      </c>
      <c r="DK127" s="110">
        <f t="shared" si="1104"/>
        <v>0</v>
      </c>
      <c r="DL127" s="110"/>
      <c r="DM127" s="110"/>
      <c r="DN127" s="110"/>
      <c r="DO127" s="110"/>
      <c r="DP127" s="110"/>
      <c r="DQ127" s="110"/>
      <c r="DR127" s="110"/>
      <c r="DS127" s="110"/>
      <c r="DT127" s="110">
        <f t="shared" si="1105"/>
        <v>0</v>
      </c>
      <c r="DU127" s="110">
        <f t="shared" si="1105"/>
        <v>0</v>
      </c>
      <c r="DV127" s="110"/>
      <c r="DW127" s="110"/>
      <c r="DX127" s="110"/>
      <c r="DY127" s="110"/>
      <c r="DZ127" s="110"/>
      <c r="EA127" s="110"/>
      <c r="EB127" s="110"/>
      <c r="EC127" s="110"/>
      <c r="ED127" s="110">
        <f t="shared" si="1106"/>
        <v>0</v>
      </c>
      <c r="EE127" s="110">
        <f t="shared" si="1106"/>
        <v>0</v>
      </c>
      <c r="EF127" s="110"/>
      <c r="EG127" s="110"/>
      <c r="EH127" s="110"/>
      <c r="EI127" s="110"/>
      <c r="EJ127" s="110"/>
      <c r="EK127" s="110"/>
      <c r="EL127" s="110"/>
      <c r="EM127" s="110"/>
      <c r="EN127" s="110"/>
      <c r="EO127" s="110"/>
      <c r="EP127" s="110">
        <v>885.8436999999999</v>
      </c>
      <c r="EQ127" s="110">
        <f t="shared" si="1107"/>
        <v>885.84370000000001</v>
      </c>
      <c r="ER127" s="110">
        <f t="shared" si="1107"/>
        <v>885.84370000000001</v>
      </c>
      <c r="ES127" s="110">
        <f t="shared" si="1108"/>
        <v>100</v>
      </c>
      <c r="ET127" s="110">
        <v>885.84370000000001</v>
      </c>
      <c r="EU127" s="110">
        <v>885.84370000000001</v>
      </c>
      <c r="EV127" s="110">
        <f t="shared" si="1109"/>
        <v>100</v>
      </c>
      <c r="EW127" s="110"/>
      <c r="EX127" s="110"/>
      <c r="EY127" s="110"/>
      <c r="EZ127" s="110"/>
      <c r="FA127" s="110">
        <f t="shared" si="1110"/>
        <v>0</v>
      </c>
      <c r="FB127" s="110">
        <f t="shared" si="1110"/>
        <v>0</v>
      </c>
      <c r="FC127" s="110"/>
      <c r="FD127" s="110"/>
      <c r="FE127" s="110"/>
      <c r="FF127" s="110"/>
      <c r="FG127" s="110"/>
      <c r="FH127" s="110"/>
      <c r="FI127" s="110"/>
      <c r="FJ127" s="156"/>
      <c r="FK127" s="110"/>
      <c r="FL127" s="110"/>
      <c r="FM127" s="110"/>
      <c r="FN127" s="110"/>
      <c r="FO127" s="110"/>
      <c r="FP127" s="110"/>
      <c r="FQ127" s="110"/>
      <c r="FR127" s="110"/>
      <c r="FS127" s="110"/>
      <c r="FT127" s="110"/>
      <c r="FU127" s="110">
        <f t="shared" si="1111"/>
        <v>0</v>
      </c>
      <c r="FV127" s="110">
        <f t="shared" si="1111"/>
        <v>0</v>
      </c>
      <c r="FW127" s="110" t="e">
        <f t="shared" si="1112"/>
        <v>#DIV/0!</v>
      </c>
      <c r="FX127" s="110"/>
      <c r="FY127" s="110"/>
      <c r="FZ127" s="110"/>
      <c r="GA127" s="110"/>
      <c r="GB127" s="110"/>
      <c r="GC127" s="110"/>
      <c r="GD127" s="110"/>
      <c r="GE127" s="110">
        <f t="shared" si="1113"/>
        <v>0</v>
      </c>
      <c r="GF127" s="110">
        <f t="shared" si="1113"/>
        <v>0</v>
      </c>
      <c r="GG127" s="110"/>
      <c r="GH127" s="110"/>
      <c r="GI127" s="110"/>
      <c r="GJ127" s="110"/>
      <c r="GK127" s="110"/>
      <c r="GL127" s="110"/>
      <c r="GM127" s="110"/>
      <c r="GN127" s="110"/>
      <c r="GO127" s="110">
        <f t="shared" si="1114"/>
        <v>0</v>
      </c>
      <c r="GP127" s="110">
        <f t="shared" si="1114"/>
        <v>0</v>
      </c>
      <c r="GQ127" s="110"/>
      <c r="GR127" s="110"/>
      <c r="GS127" s="110"/>
      <c r="GT127" s="110"/>
      <c r="GU127" s="110"/>
      <c r="GV127" s="110"/>
      <c r="GW127" s="110"/>
      <c r="GX127" s="110"/>
      <c r="GY127" s="110">
        <f t="shared" si="1115"/>
        <v>0</v>
      </c>
      <c r="GZ127" s="110">
        <f t="shared" si="1115"/>
        <v>0</v>
      </c>
      <c r="HA127" s="110"/>
      <c r="HB127" s="110"/>
      <c r="HC127" s="110"/>
      <c r="HD127" s="110"/>
      <c r="HE127" s="110"/>
      <c r="HF127" s="110"/>
      <c r="HG127" s="110"/>
      <c r="HH127" s="110"/>
      <c r="HI127" s="110">
        <f t="shared" si="1116"/>
        <v>0</v>
      </c>
      <c r="HJ127" s="110">
        <f t="shared" si="1116"/>
        <v>0</v>
      </c>
      <c r="HK127" s="110"/>
      <c r="HL127" s="110"/>
      <c r="HM127" s="110"/>
      <c r="HN127" s="110"/>
      <c r="HO127" s="110"/>
      <c r="HP127" s="110"/>
      <c r="HQ127" s="110"/>
      <c r="HR127" s="110"/>
      <c r="HS127" s="110">
        <f t="shared" si="1117"/>
        <v>0</v>
      </c>
      <c r="HT127" s="110">
        <f t="shared" si="1117"/>
        <v>0</v>
      </c>
      <c r="HU127" s="110"/>
      <c r="HV127" s="110"/>
      <c r="HW127" s="110"/>
      <c r="HX127" s="110"/>
      <c r="HY127" s="110"/>
      <c r="HZ127" s="110"/>
      <c r="IA127" s="110"/>
      <c r="IB127" s="110"/>
      <c r="IC127" s="110">
        <f t="shared" si="1118"/>
        <v>0</v>
      </c>
      <c r="ID127" s="110">
        <f t="shared" si="1118"/>
        <v>0</v>
      </c>
      <c r="IE127" s="110"/>
      <c r="IF127" s="110"/>
      <c r="IG127" s="110"/>
      <c r="IH127" s="110"/>
      <c r="II127" s="110"/>
      <c r="IJ127" s="110"/>
      <c r="IK127" s="110"/>
      <c r="IL127" s="110"/>
      <c r="IM127" s="110">
        <f t="shared" si="1119"/>
        <v>0</v>
      </c>
      <c r="IN127" s="110">
        <f t="shared" si="1119"/>
        <v>0</v>
      </c>
      <c r="IO127" s="110"/>
      <c r="IP127" s="110"/>
      <c r="IQ127" s="110"/>
      <c r="IR127" s="110"/>
      <c r="IS127" s="110"/>
      <c r="IT127" s="110"/>
      <c r="IU127" s="110"/>
      <c r="IV127" s="110"/>
      <c r="IW127" s="110">
        <f t="shared" si="1120"/>
        <v>0</v>
      </c>
      <c r="IX127" s="110">
        <f t="shared" si="1120"/>
        <v>0</v>
      </c>
      <c r="IY127" s="110"/>
      <c r="IZ127" s="110"/>
      <c r="JA127" s="110"/>
      <c r="JB127" s="110"/>
      <c r="JC127" s="110"/>
      <c r="JD127" s="110"/>
      <c r="JE127" s="110"/>
      <c r="JF127" s="110"/>
      <c r="JG127" s="110">
        <f t="shared" si="1121"/>
        <v>0</v>
      </c>
      <c r="JH127" s="110">
        <f t="shared" si="1121"/>
        <v>0</v>
      </c>
      <c r="JI127" s="110"/>
      <c r="JJ127" s="110"/>
      <c r="JK127" s="110"/>
      <c r="JL127" s="110"/>
      <c r="JM127" s="110"/>
      <c r="JN127" s="110"/>
      <c r="JO127" s="110"/>
      <c r="JP127" s="110"/>
      <c r="JQ127" s="110"/>
      <c r="JR127" s="110"/>
      <c r="JS127" s="110"/>
      <c r="JT127" s="110"/>
      <c r="JU127" s="110">
        <v>0</v>
      </c>
      <c r="JV127" s="110"/>
      <c r="JW127" s="110"/>
      <c r="JX127" s="110"/>
      <c r="JY127" s="110"/>
      <c r="JZ127" s="110"/>
      <c r="KA127" s="110"/>
      <c r="KB127" s="110"/>
      <c r="KC127" s="110"/>
      <c r="KD127" s="110"/>
      <c r="KE127" s="110"/>
      <c r="KF127" s="110"/>
      <c r="KG127" s="110"/>
      <c r="KH127" s="110"/>
      <c r="KI127" s="110"/>
      <c r="KJ127" s="110"/>
      <c r="KK127" s="110"/>
      <c r="KL127" s="110"/>
      <c r="KM127" s="110"/>
      <c r="KN127" s="110"/>
      <c r="KO127" s="110"/>
      <c r="KP127" s="110"/>
      <c r="KQ127" s="110"/>
      <c r="KR127" s="110"/>
      <c r="KS127" s="110"/>
      <c r="KT127" s="110"/>
      <c r="KU127" s="110"/>
      <c r="KV127" s="110"/>
      <c r="KW127" s="110">
        <v>129.85</v>
      </c>
      <c r="KX127" s="110">
        <v>129.85</v>
      </c>
      <c r="KY127" s="110">
        <v>0</v>
      </c>
      <c r="KZ127" s="110"/>
      <c r="LA127" s="110"/>
      <c r="LB127" s="110"/>
      <c r="LC127" s="110"/>
      <c r="LD127" s="110"/>
      <c r="LE127" s="110"/>
      <c r="LF127" s="110"/>
      <c r="LG127" s="110"/>
      <c r="LH127" s="110"/>
      <c r="LI127" s="110"/>
      <c r="LJ127" s="110"/>
      <c r="LK127" s="110"/>
      <c r="LL127" s="110"/>
      <c r="LM127" s="110"/>
      <c r="LN127" s="110"/>
      <c r="LO127" s="110"/>
      <c r="LP127" s="110">
        <f t="shared" si="1122"/>
        <v>0</v>
      </c>
      <c r="LQ127" s="110">
        <f t="shared" si="1122"/>
        <v>0</v>
      </c>
      <c r="LR127" s="110"/>
      <c r="LS127" s="110"/>
      <c r="LT127" s="110"/>
      <c r="LU127" s="110"/>
      <c r="LV127" s="110"/>
      <c r="LW127" s="110"/>
      <c r="LX127" s="110"/>
      <c r="LY127" s="110"/>
      <c r="LZ127" s="110"/>
      <c r="MA127" s="110"/>
      <c r="MB127" s="110"/>
      <c r="MC127" s="110"/>
      <c r="MD127" s="110"/>
      <c r="ME127" s="110"/>
      <c r="MF127" s="4"/>
      <c r="MG127" s="5"/>
      <c r="MH127" s="37"/>
      <c r="MI127" s="37"/>
      <c r="MJ127" s="38"/>
      <c r="MK127" s="4"/>
      <c r="ML127" s="4"/>
      <c r="MM127" s="5"/>
      <c r="MN127" s="39"/>
      <c r="MO127" s="68"/>
      <c r="MP127" s="117"/>
      <c r="MR127" s="116"/>
    </row>
    <row r="128" spans="1:360" s="65" customFormat="1" ht="18" customHeight="1">
      <c r="A128" s="62" t="s">
        <v>155</v>
      </c>
      <c r="B128" s="155">
        <f>B130+B129</f>
        <v>273272.09470000007</v>
      </c>
      <c r="C128" s="155">
        <f>C130+C129</f>
        <v>272004.02029000007</v>
      </c>
      <c r="D128" s="155">
        <f t="shared" ref="D128" si="1124">C128/B128*100</f>
        <v>99.535966373957024</v>
      </c>
      <c r="E128" s="155">
        <f t="shared" si="634"/>
        <v>-4.1609382606111467E-11</v>
      </c>
      <c r="F128" s="155">
        <f>F129+F130</f>
        <v>8777.2000000000007</v>
      </c>
      <c r="G128" s="155">
        <f>G129+G130</f>
        <v>8777.2000000000007</v>
      </c>
      <c r="H128" s="155">
        <f>G128/F128*100</f>
        <v>100</v>
      </c>
      <c r="I128" s="155">
        <f>I129+I130</f>
        <v>995.51470999999992</v>
      </c>
      <c r="J128" s="155">
        <f>J129+J130</f>
        <v>995.51471000000004</v>
      </c>
      <c r="K128" s="155">
        <f>K129+K130</f>
        <v>995.51471000000004</v>
      </c>
      <c r="L128" s="155">
        <f>K128/J128*100</f>
        <v>100</v>
      </c>
      <c r="M128" s="155">
        <f>M129+M130</f>
        <v>985.55956000000003</v>
      </c>
      <c r="N128" s="155">
        <f>N129+N130</f>
        <v>985.55956000000003</v>
      </c>
      <c r="O128" s="155">
        <f>N128/M128*100</f>
        <v>100</v>
      </c>
      <c r="P128" s="155">
        <f>P129+P130</f>
        <v>9.9551499999999997</v>
      </c>
      <c r="Q128" s="155">
        <f>Q129+Q130</f>
        <v>9.9551499999999997</v>
      </c>
      <c r="R128" s="155">
        <f>Q128/P128*100</f>
        <v>100</v>
      </c>
      <c r="S128" s="155">
        <f>S129+S130</f>
        <v>459.5</v>
      </c>
      <c r="T128" s="155">
        <f>T129+T130</f>
        <v>459.5</v>
      </c>
      <c r="U128" s="155">
        <f>T128/S128*100</f>
        <v>100</v>
      </c>
      <c r="V128" s="155">
        <f>V129+V130</f>
        <v>0</v>
      </c>
      <c r="W128" s="155">
        <f>W129+W130</f>
        <v>0</v>
      </c>
      <c r="X128" s="155" t="e">
        <f>W128/V128*100</f>
        <v>#DIV/0!</v>
      </c>
      <c r="Y128" s="155">
        <f>Y129+Y130</f>
        <v>0</v>
      </c>
      <c r="Z128" s="155">
        <f>Z129+Z130</f>
        <v>0</v>
      </c>
      <c r="AA128" s="155">
        <f>AA129+AA130</f>
        <v>0</v>
      </c>
      <c r="AB128" s="155" t="e">
        <f>AA128/Z128*100</f>
        <v>#DIV/0!</v>
      </c>
      <c r="AC128" s="155">
        <f>AC129+AC130</f>
        <v>0</v>
      </c>
      <c r="AD128" s="155">
        <f>AD129+AD130</f>
        <v>0</v>
      </c>
      <c r="AE128" s="155" t="e">
        <f>AD128/AC128*100</f>
        <v>#DIV/0!</v>
      </c>
      <c r="AF128" s="155">
        <f>AF129+AF130</f>
        <v>0</v>
      </c>
      <c r="AG128" s="155">
        <f>AG129+AG130</f>
        <v>0</v>
      </c>
      <c r="AH128" s="155" t="e">
        <f>AG128/AF128*100</f>
        <v>#DIV/0!</v>
      </c>
      <c r="AI128" s="155">
        <f>AI129+AI130</f>
        <v>0</v>
      </c>
      <c r="AJ128" s="155">
        <f>AJ129+AJ130</f>
        <v>0</v>
      </c>
      <c r="AK128" s="155">
        <f>AK129+AK130</f>
        <v>0</v>
      </c>
      <c r="AL128" s="155"/>
      <c r="AM128" s="155">
        <f>AM129+AM130</f>
        <v>0</v>
      </c>
      <c r="AN128" s="155">
        <f>AN129+AN130</f>
        <v>0</v>
      </c>
      <c r="AO128" s="155"/>
      <c r="AP128" s="155">
        <f>AP129+AP130</f>
        <v>0</v>
      </c>
      <c r="AQ128" s="155">
        <f>AQ129+AQ130</f>
        <v>0</v>
      </c>
      <c r="AR128" s="155"/>
      <c r="AS128" s="155">
        <f>AS129+AS130</f>
        <v>2195.1263399999998</v>
      </c>
      <c r="AT128" s="155">
        <f>AT129+AT130</f>
        <v>2195.1263399999998</v>
      </c>
      <c r="AU128" s="155">
        <f>AU129+AU130</f>
        <v>2195.1263399999998</v>
      </c>
      <c r="AV128" s="155"/>
      <c r="AW128" s="155">
        <f>AW129+AW130</f>
        <v>2151.22381</v>
      </c>
      <c r="AX128" s="155">
        <f>AX129+AX130</f>
        <v>2151.22381</v>
      </c>
      <c r="AY128" s="155"/>
      <c r="AZ128" s="155">
        <f>AZ129+AZ130</f>
        <v>43.902529999999999</v>
      </c>
      <c r="BA128" s="155">
        <f>BA129+BA130</f>
        <v>43.902529999999999</v>
      </c>
      <c r="BB128" s="155"/>
      <c r="BC128" s="155">
        <f>BC129+BC130</f>
        <v>607.59140000000002</v>
      </c>
      <c r="BD128" s="155">
        <f>BD129+BD130</f>
        <v>607.59140000000002</v>
      </c>
      <c r="BE128" s="155">
        <f>BE129+BE130</f>
        <v>607.59140000000002</v>
      </c>
      <c r="BF128" s="155"/>
      <c r="BG128" s="155">
        <f>BG129+BG130</f>
        <v>595.43957</v>
      </c>
      <c r="BH128" s="155">
        <f>BH129+BH130</f>
        <v>595.43957</v>
      </c>
      <c r="BI128" s="155">
        <f t="shared" ref="BI128" si="1125">BH128/BG128*100</f>
        <v>100</v>
      </c>
      <c r="BJ128" s="155">
        <f>BJ129+BJ130</f>
        <v>12.15183</v>
      </c>
      <c r="BK128" s="155">
        <f>BK129+BK130</f>
        <v>12.15183</v>
      </c>
      <c r="BL128" s="155">
        <f t="shared" ref="BL128" si="1126">BK128/BJ128*100</f>
        <v>100</v>
      </c>
      <c r="BM128" s="155">
        <f>BM129+BM130</f>
        <v>2303.16264</v>
      </c>
      <c r="BN128" s="155">
        <f>BN129+BN130</f>
        <v>2303.16264</v>
      </c>
      <c r="BO128" s="155">
        <f>BO129+BO130</f>
        <v>2303.16264</v>
      </c>
      <c r="BP128" s="155">
        <f>BO128/BN128*100</f>
        <v>100</v>
      </c>
      <c r="BQ128" s="155">
        <f>BQ129+BQ130</f>
        <v>2257.0993899999999</v>
      </c>
      <c r="BR128" s="155">
        <f>BR129+BR130</f>
        <v>2257.0993899999999</v>
      </c>
      <c r="BS128" s="155">
        <f>BR128/BQ128*100</f>
        <v>100</v>
      </c>
      <c r="BT128" s="155">
        <f>BT129+BT130</f>
        <v>46.063249999999996</v>
      </c>
      <c r="BU128" s="155">
        <f>BU129+BU130</f>
        <v>46.063249999999996</v>
      </c>
      <c r="BV128" s="155">
        <f>BU128/BT128*100</f>
        <v>100</v>
      </c>
      <c r="BW128" s="155">
        <f>BW129+BW130</f>
        <v>2314.1485899999998</v>
      </c>
      <c r="BX128" s="155">
        <f>BX129+BX130</f>
        <v>2314.1485899999998</v>
      </c>
      <c r="BY128" s="155">
        <f>BX128/BW128*100</f>
        <v>100</v>
      </c>
      <c r="BZ128" s="155">
        <f>BZ129+BZ130</f>
        <v>2314.1485899999998</v>
      </c>
      <c r="CA128" s="155">
        <f>CA129+CA130</f>
        <v>2314.1485899999998</v>
      </c>
      <c r="CB128" s="155">
        <f>CA128/BZ128*100</f>
        <v>100</v>
      </c>
      <c r="CC128" s="155">
        <f>CC129+CC130</f>
        <v>0</v>
      </c>
      <c r="CD128" s="155">
        <f>CD129+CD130</f>
        <v>0</v>
      </c>
      <c r="CE128" s="155"/>
      <c r="CF128" s="155">
        <f>CF129+CF130</f>
        <v>27657.871230000001</v>
      </c>
      <c r="CG128" s="155">
        <f>CG129+CG130</f>
        <v>26389.796820000003</v>
      </c>
      <c r="CH128" s="155"/>
      <c r="CI128" s="155">
        <f>CI129+CI130</f>
        <v>22594.77809</v>
      </c>
      <c r="CJ128" s="155">
        <f>CJ129+CJ130</f>
        <v>21465.039130000001</v>
      </c>
      <c r="CK128" s="155">
        <f>CJ128/CI128*100</f>
        <v>94.999999754368019</v>
      </c>
      <c r="CL128" s="155">
        <f>CL129+CL130</f>
        <v>5063.0931399999999</v>
      </c>
      <c r="CM128" s="155">
        <f>CM129+CM130</f>
        <v>4924.7576900000004</v>
      </c>
      <c r="CN128" s="155">
        <f>CM128/CL128*100</f>
        <v>97.267768018978231</v>
      </c>
      <c r="CO128" s="155">
        <f>CO129+CO130</f>
        <v>0</v>
      </c>
      <c r="CP128" s="155">
        <f>CP129+CP130</f>
        <v>0</v>
      </c>
      <c r="CQ128" s="155">
        <f>CQ129+CQ130</f>
        <v>0</v>
      </c>
      <c r="CR128" s="155"/>
      <c r="CS128" s="155">
        <f>CS129+CS130</f>
        <v>0</v>
      </c>
      <c r="CT128" s="155">
        <f>CT129+CT130</f>
        <v>0</v>
      </c>
      <c r="CU128" s="155"/>
      <c r="CV128" s="155">
        <f>CV129+CV130</f>
        <v>0</v>
      </c>
      <c r="CW128" s="155">
        <f>CW129+CW130</f>
        <v>0</v>
      </c>
      <c r="CX128" s="155"/>
      <c r="CY128" s="155">
        <f>CY129+CY130</f>
        <v>0</v>
      </c>
      <c r="CZ128" s="155">
        <f>CZ129+CZ130</f>
        <v>0</v>
      </c>
      <c r="DA128" s="155">
        <f>DA129+DA130</f>
        <v>0</v>
      </c>
      <c r="DB128" s="155"/>
      <c r="DC128" s="155"/>
      <c r="DD128" s="155"/>
      <c r="DE128" s="155"/>
      <c r="DF128" s="155"/>
      <c r="DG128" s="155"/>
      <c r="DH128" s="155"/>
      <c r="DI128" s="155">
        <f>DI129+DI130</f>
        <v>0</v>
      </c>
      <c r="DJ128" s="155">
        <f>DJ129+DJ130</f>
        <v>0</v>
      </c>
      <c r="DK128" s="155">
        <f>DK129+DK130</f>
        <v>0</v>
      </c>
      <c r="DL128" s="155" t="e">
        <f>DK128/DJ128*100</f>
        <v>#DIV/0!</v>
      </c>
      <c r="DM128" s="155">
        <f>DM129+DM130</f>
        <v>0</v>
      </c>
      <c r="DN128" s="155">
        <f>DN129+DN130</f>
        <v>0</v>
      </c>
      <c r="DO128" s="155" t="e">
        <f>DN128/DM128*100</f>
        <v>#DIV/0!</v>
      </c>
      <c r="DP128" s="155">
        <f>DP129+DP130</f>
        <v>0</v>
      </c>
      <c r="DQ128" s="155">
        <f>DQ129+DQ130</f>
        <v>0</v>
      </c>
      <c r="DR128" s="155" t="e">
        <f>DQ128/DP128*100</f>
        <v>#DIV/0!</v>
      </c>
      <c r="DS128" s="155">
        <f>DS129+DS130</f>
        <v>33817.448979999994</v>
      </c>
      <c r="DT128" s="155">
        <f>DT129+DT130</f>
        <v>33817.448980000001</v>
      </c>
      <c r="DU128" s="155">
        <f>DU129+DU130</f>
        <v>33817.448980000001</v>
      </c>
      <c r="DV128" s="155">
        <f>DU128/DT128*100</f>
        <v>100</v>
      </c>
      <c r="DW128" s="155">
        <f>DW129+DW130</f>
        <v>33141.1</v>
      </c>
      <c r="DX128" s="155">
        <f>DX129+DX130</f>
        <v>33141.1</v>
      </c>
      <c r="DY128" s="155">
        <f>DX128/DW128*100</f>
        <v>100</v>
      </c>
      <c r="DZ128" s="155">
        <f>DZ129+DZ130</f>
        <v>676.34897999999998</v>
      </c>
      <c r="EA128" s="155">
        <f>EA129+EA130</f>
        <v>676.34897999999998</v>
      </c>
      <c r="EB128" s="155">
        <f>EA128/DZ128*100</f>
        <v>100</v>
      </c>
      <c r="EC128" s="155">
        <f>EC129+EC130</f>
        <v>0</v>
      </c>
      <c r="ED128" s="155">
        <f>ED129+ED130</f>
        <v>0</v>
      </c>
      <c r="EE128" s="155">
        <f>EE129+EE130</f>
        <v>0</v>
      </c>
      <c r="EF128" s="155"/>
      <c r="EG128" s="155">
        <f>EG129+EG130</f>
        <v>0</v>
      </c>
      <c r="EH128" s="155">
        <f>EH129+EH130</f>
        <v>0</v>
      </c>
      <c r="EI128" s="155"/>
      <c r="EJ128" s="155">
        <f>EJ129+EJ130</f>
        <v>0</v>
      </c>
      <c r="EK128" s="155">
        <f>EK129+EK130</f>
        <v>0</v>
      </c>
      <c r="EL128" s="155"/>
      <c r="EM128" s="155">
        <f>EM129+EM130</f>
        <v>0</v>
      </c>
      <c r="EN128" s="155">
        <f>EN129+EN130</f>
        <v>0</v>
      </c>
      <c r="EO128" s="155"/>
      <c r="EP128" s="155">
        <f>EP129+EP130</f>
        <v>8353.4</v>
      </c>
      <c r="EQ128" s="155">
        <f>EQ129+EQ130</f>
        <v>8353.4</v>
      </c>
      <c r="ER128" s="155">
        <f>ER129+ER130</f>
        <v>8353.4</v>
      </c>
      <c r="ES128" s="155">
        <f>ER128/EQ128*100</f>
        <v>100</v>
      </c>
      <c r="ET128" s="155">
        <f>ET129+ET130</f>
        <v>8353.4</v>
      </c>
      <c r="EU128" s="155">
        <f>EU129+EU130</f>
        <v>8353.4</v>
      </c>
      <c r="EV128" s="155">
        <f>EU128/ET128*100</f>
        <v>100</v>
      </c>
      <c r="EW128" s="155">
        <f>EW129+EW130</f>
        <v>0</v>
      </c>
      <c r="EX128" s="155">
        <f>EX129+EX130</f>
        <v>0</v>
      </c>
      <c r="EY128" s="155"/>
      <c r="EZ128" s="155">
        <f>EZ129+EZ130</f>
        <v>0</v>
      </c>
      <c r="FA128" s="155">
        <f>FA129+FA130</f>
        <v>0</v>
      </c>
      <c r="FB128" s="155">
        <f>FB129+FB130</f>
        <v>0</v>
      </c>
      <c r="FC128" s="155"/>
      <c r="FD128" s="155">
        <f>FD129+FD130</f>
        <v>0</v>
      </c>
      <c r="FE128" s="155">
        <f>FE129+FE130</f>
        <v>0</v>
      </c>
      <c r="FF128" s="155"/>
      <c r="FG128" s="155">
        <f>FG129+FG130</f>
        <v>0</v>
      </c>
      <c r="FH128" s="155">
        <f>FH129+FH130</f>
        <v>0</v>
      </c>
      <c r="FI128" s="155"/>
      <c r="FJ128" s="155">
        <f>FJ129+FJ130</f>
        <v>218.61966999999999</v>
      </c>
      <c r="FK128" s="155">
        <f>FK129+FK130</f>
        <v>218.61967000000001</v>
      </c>
      <c r="FL128" s="155">
        <f>FL129+FL130</f>
        <v>218.61967000000001</v>
      </c>
      <c r="FM128" s="155">
        <f>FL128/FK128*100</f>
        <v>100</v>
      </c>
      <c r="FN128" s="155">
        <f>FN129+FN130</f>
        <v>214.90286</v>
      </c>
      <c r="FO128" s="155">
        <f>FO129+FO130</f>
        <v>214.90286</v>
      </c>
      <c r="FP128" s="155">
        <f>FO128/FN128*100</f>
        <v>100</v>
      </c>
      <c r="FQ128" s="155">
        <f>FQ129+FQ130</f>
        <v>3.7168100000000002</v>
      </c>
      <c r="FR128" s="155">
        <f>FR129+FR130</f>
        <v>3.7168100000000002</v>
      </c>
      <c r="FS128" s="155">
        <f>FR128/FQ128*100</f>
        <v>100</v>
      </c>
      <c r="FT128" s="155">
        <f>FT129+FT130</f>
        <v>0</v>
      </c>
      <c r="FU128" s="155">
        <f>FU129+FU130</f>
        <v>0</v>
      </c>
      <c r="FV128" s="155">
        <f>FV129+FV130</f>
        <v>0</v>
      </c>
      <c r="FW128" s="155"/>
      <c r="FX128" s="155">
        <f>FX129+FX130</f>
        <v>0</v>
      </c>
      <c r="FY128" s="155">
        <f>FY129+FY130</f>
        <v>0</v>
      </c>
      <c r="FZ128" s="155" t="e">
        <f>FY128/FX128*100</f>
        <v>#DIV/0!</v>
      </c>
      <c r="GA128" s="155">
        <f>GA129+GA130</f>
        <v>0</v>
      </c>
      <c r="GB128" s="155">
        <f>GB129+GB130</f>
        <v>0</v>
      </c>
      <c r="GC128" s="155" t="e">
        <f>GB128/GA128*100</f>
        <v>#DIV/0!</v>
      </c>
      <c r="GD128" s="155">
        <f>GD129+GD130</f>
        <v>0</v>
      </c>
      <c r="GE128" s="155">
        <f>GE129+GE130</f>
        <v>0</v>
      </c>
      <c r="GF128" s="155">
        <f>GF129+GF130</f>
        <v>0</v>
      </c>
      <c r="GG128" s="155"/>
      <c r="GH128" s="155">
        <f>GH129+GH130</f>
        <v>0</v>
      </c>
      <c r="GI128" s="155">
        <f>GI129+GI130</f>
        <v>0</v>
      </c>
      <c r="GJ128" s="155" t="e">
        <f>GI128/GH128*100</f>
        <v>#DIV/0!</v>
      </c>
      <c r="GK128" s="155">
        <f>GK129+GK130</f>
        <v>0</v>
      </c>
      <c r="GL128" s="155">
        <f>GL129+GL130</f>
        <v>0</v>
      </c>
      <c r="GM128" s="155" t="e">
        <f>GL128/GK128*100</f>
        <v>#DIV/0!</v>
      </c>
      <c r="GN128" s="155">
        <f>GN129+GN130</f>
        <v>7348.60365</v>
      </c>
      <c r="GO128" s="155">
        <f>GO129+GO130</f>
        <v>7348.60365</v>
      </c>
      <c r="GP128" s="155">
        <f>GP129+GP130</f>
        <v>7348.60365</v>
      </c>
      <c r="GQ128" s="155">
        <f>GP128/GN128*100</f>
        <v>100</v>
      </c>
      <c r="GR128" s="155">
        <f>GR129+GR130</f>
        <v>7275.1176100000002</v>
      </c>
      <c r="GS128" s="155">
        <f>GS129+GS130</f>
        <v>7275.1176100000002</v>
      </c>
      <c r="GT128" s="155">
        <f>GS128/GR128*100</f>
        <v>100</v>
      </c>
      <c r="GU128" s="155">
        <f>GU129+GU130</f>
        <v>73.486040000000003</v>
      </c>
      <c r="GV128" s="155">
        <f>GV129+GV130</f>
        <v>73.486040000000003</v>
      </c>
      <c r="GW128" s="155">
        <f>GV128/GU128*100</f>
        <v>100</v>
      </c>
      <c r="GX128" s="155">
        <f>GX129+GX130</f>
        <v>0</v>
      </c>
      <c r="GY128" s="155">
        <f>GY129+GY130</f>
        <v>0</v>
      </c>
      <c r="GZ128" s="155">
        <f>GZ129+GZ130</f>
        <v>0</v>
      </c>
      <c r="HA128" s="155"/>
      <c r="HB128" s="155">
        <f>HB129+HB130</f>
        <v>0</v>
      </c>
      <c r="HC128" s="155">
        <f>HC129+HC130</f>
        <v>0</v>
      </c>
      <c r="HD128" s="155" t="e">
        <f>HC128/HB128*100</f>
        <v>#DIV/0!</v>
      </c>
      <c r="HE128" s="155">
        <f>HE129+HE130</f>
        <v>0</v>
      </c>
      <c r="HF128" s="155">
        <f>HF129+HF130</f>
        <v>0</v>
      </c>
      <c r="HG128" s="155" t="e">
        <f>HF128/HE128*100</f>
        <v>#DIV/0!</v>
      </c>
      <c r="HH128" s="155">
        <f>HH129+HH130</f>
        <v>155262.12121000001</v>
      </c>
      <c r="HI128" s="155">
        <f>HI129+HI130</f>
        <v>155262.12121000001</v>
      </c>
      <c r="HJ128" s="155">
        <f>HJ129+HJ130</f>
        <v>155262.12121000001</v>
      </c>
      <c r="HK128" s="155">
        <f>HJ128/HH128*100</f>
        <v>100</v>
      </c>
      <c r="HL128" s="155">
        <f>HL129+HL130</f>
        <v>153709.5</v>
      </c>
      <c r="HM128" s="155">
        <f>HM129+HM130</f>
        <v>153709.5</v>
      </c>
      <c r="HN128" s="155">
        <f>HM128/HL128*100</f>
        <v>100</v>
      </c>
      <c r="HO128" s="155">
        <f>HO129+HO130</f>
        <v>1552.62121</v>
      </c>
      <c r="HP128" s="155">
        <f>HP129+HP130</f>
        <v>1552.62121</v>
      </c>
      <c r="HQ128" s="155">
        <f>HP128/HO128*100</f>
        <v>100</v>
      </c>
      <c r="HR128" s="155">
        <f>HR129+HR130</f>
        <v>0</v>
      </c>
      <c r="HS128" s="155">
        <f>HS129+HS130</f>
        <v>0</v>
      </c>
      <c r="HT128" s="155">
        <f>HT129+HT130</f>
        <v>0</v>
      </c>
      <c r="HU128" s="155"/>
      <c r="HV128" s="155">
        <f>HV129+HV130</f>
        <v>0</v>
      </c>
      <c r="HW128" s="155">
        <f>HW129+HW130</f>
        <v>0</v>
      </c>
      <c r="HX128" s="155" t="e">
        <f>HW128/HV128*100</f>
        <v>#DIV/0!</v>
      </c>
      <c r="HY128" s="155">
        <f>HY129+HY130</f>
        <v>0</v>
      </c>
      <c r="HZ128" s="155">
        <f>HZ129+HZ130</f>
        <v>0</v>
      </c>
      <c r="IA128" s="155" t="e">
        <f>HZ128/HY128*100</f>
        <v>#DIV/0!</v>
      </c>
      <c r="IB128" s="155">
        <f>IB129+IB130</f>
        <v>2474.4897999999998</v>
      </c>
      <c r="IC128" s="155">
        <f>IC129+IC130</f>
        <v>2474.4897999999998</v>
      </c>
      <c r="ID128" s="155">
        <f>ID129+ID130</f>
        <v>2474.4897999999998</v>
      </c>
      <c r="IE128" s="155">
        <f t="shared" ref="IE128:IE129" si="1127">ID128/IC128*100</f>
        <v>100</v>
      </c>
      <c r="IF128" s="155">
        <f>IF129+IF130</f>
        <v>2425</v>
      </c>
      <c r="IG128" s="155">
        <f>IG129+IG130</f>
        <v>2425</v>
      </c>
      <c r="IH128" s="155">
        <f>IG128/IF128*100</f>
        <v>100</v>
      </c>
      <c r="II128" s="155">
        <f>II129+II130</f>
        <v>49.489800000000002</v>
      </c>
      <c r="IJ128" s="155">
        <f>IJ129+IJ130</f>
        <v>49.489800000000002</v>
      </c>
      <c r="IK128" s="155">
        <f>IJ128/II128*100</f>
        <v>100</v>
      </c>
      <c r="IL128" s="155">
        <f>IL129+IL130</f>
        <v>749.23469</v>
      </c>
      <c r="IM128" s="155">
        <f>IM129+IM130</f>
        <v>749.23469</v>
      </c>
      <c r="IN128" s="155">
        <f>IN129+IN130</f>
        <v>749.23469</v>
      </c>
      <c r="IO128" s="155">
        <f t="shared" ref="IO128:IO129" si="1128">IN128/IM128*100</f>
        <v>100</v>
      </c>
      <c r="IP128" s="155">
        <f>IP129+IP130</f>
        <v>734.25</v>
      </c>
      <c r="IQ128" s="155">
        <f>IQ129+IQ130</f>
        <v>734.25</v>
      </c>
      <c r="IR128" s="155">
        <f>IQ128/IP128*100</f>
        <v>100</v>
      </c>
      <c r="IS128" s="155">
        <f>IS129+IS130</f>
        <v>14.984690000000001</v>
      </c>
      <c r="IT128" s="155">
        <f>IT129+IT130</f>
        <v>14.984690000000001</v>
      </c>
      <c r="IU128" s="155">
        <f>IT128/IS128*100</f>
        <v>100</v>
      </c>
      <c r="IV128" s="155">
        <f>IV129+IV130</f>
        <v>6393.7481299999999</v>
      </c>
      <c r="IW128" s="155">
        <f>IW129+IW130</f>
        <v>6393.7481299999999</v>
      </c>
      <c r="IX128" s="155">
        <f>IX129+IX130</f>
        <v>6393.7481299999999</v>
      </c>
      <c r="IY128" s="155">
        <f t="shared" ref="IY128:IY129" si="1129">IX128/IW128*100</f>
        <v>100</v>
      </c>
      <c r="IZ128" s="155">
        <f>IZ129+IZ130</f>
        <v>6265.8731699999998</v>
      </c>
      <c r="JA128" s="155">
        <f>JA129+JA130</f>
        <v>6265.8731699999998</v>
      </c>
      <c r="JB128" s="155">
        <f>JA128/IZ128*100</f>
        <v>100</v>
      </c>
      <c r="JC128" s="155">
        <f>JC129+JC130</f>
        <v>127.87496</v>
      </c>
      <c r="JD128" s="155">
        <f>JD129+JD130</f>
        <v>127.87496</v>
      </c>
      <c r="JE128" s="155">
        <f>JD128/JC128*100</f>
        <v>100</v>
      </c>
      <c r="JF128" s="155">
        <f>JF129+JF130</f>
        <v>0</v>
      </c>
      <c r="JG128" s="155">
        <f>JG129+JG130</f>
        <v>0</v>
      </c>
      <c r="JH128" s="155">
        <f>JH129+JH130</f>
        <v>0</v>
      </c>
      <c r="JI128" s="155"/>
      <c r="JJ128" s="155">
        <f>JJ129+JJ130</f>
        <v>0</v>
      </c>
      <c r="JK128" s="155">
        <f>JK129+JK130</f>
        <v>0</v>
      </c>
      <c r="JL128" s="155"/>
      <c r="JM128" s="155">
        <f>JM129+JM130</f>
        <v>0</v>
      </c>
      <c r="JN128" s="155">
        <f>JN129+JN130</f>
        <v>0</v>
      </c>
      <c r="JO128" s="155"/>
      <c r="JP128" s="155">
        <f>JP129+JP130</f>
        <v>0</v>
      </c>
      <c r="JQ128" s="155">
        <f>JQ129+JQ130</f>
        <v>0</v>
      </c>
      <c r="JR128" s="155"/>
      <c r="JS128" s="155">
        <f>JS129+JS130</f>
        <v>1751.8657400000002</v>
      </c>
      <c r="JT128" s="155">
        <f>JT129+JT130</f>
        <v>1751.8657400000002</v>
      </c>
      <c r="JU128" s="155">
        <f t="shared" ref="JU128" si="1130">JT128/JS128*100</f>
        <v>100</v>
      </c>
      <c r="JV128" s="155">
        <f>JV129+JV130</f>
        <v>2670.34</v>
      </c>
      <c r="JW128" s="155">
        <f>JW129+JW130</f>
        <v>2670.34</v>
      </c>
      <c r="JX128" s="155">
        <f t="shared" ref="JX128" si="1131">JW128/JV128*100</f>
        <v>100</v>
      </c>
      <c r="JY128" s="155">
        <f>JY129+JY130</f>
        <v>0</v>
      </c>
      <c r="JZ128" s="155">
        <f>JZ129+JZ130</f>
        <v>0</v>
      </c>
      <c r="KA128" s="155" t="e">
        <f t="shared" ref="KA128" si="1132">JZ128/JY128*100</f>
        <v>#DIV/0!</v>
      </c>
      <c r="KB128" s="155">
        <f>KB129+KB130</f>
        <v>0</v>
      </c>
      <c r="KC128" s="155">
        <f>KC129+KC130</f>
        <v>0</v>
      </c>
      <c r="KD128" s="155" t="e">
        <f t="shared" ref="KD128" si="1133">KC128/KB128*100</f>
        <v>#DIV/0!</v>
      </c>
      <c r="KE128" s="155">
        <f>KE129+KE130</f>
        <v>5582.6243700000005</v>
      </c>
      <c r="KF128" s="155">
        <f>KF129+KF130</f>
        <v>5582.6243700000005</v>
      </c>
      <c r="KG128" s="155">
        <f t="shared" ref="KG128" si="1134">KF128/KE128*100</f>
        <v>100</v>
      </c>
      <c r="KH128" s="155">
        <f>KH129+KH130</f>
        <v>0</v>
      </c>
      <c r="KI128" s="155">
        <f>KI129+KI130</f>
        <v>0</v>
      </c>
      <c r="KJ128" s="155" t="e">
        <f t="shared" ref="KJ128" si="1135">KI128/KH128*100</f>
        <v>#DIV/0!</v>
      </c>
      <c r="KK128" s="155">
        <f>KK129+KK130</f>
        <v>0</v>
      </c>
      <c r="KL128" s="155">
        <f>KL129+KL130</f>
        <v>0</v>
      </c>
      <c r="KM128" s="155" t="e">
        <f t="shared" ref="KM128" si="1136">KL128/KK128*100</f>
        <v>#DIV/0!</v>
      </c>
      <c r="KN128" s="155">
        <f>KN129+KN130</f>
        <v>0</v>
      </c>
      <c r="KO128" s="155">
        <f>KO129+KO130</f>
        <v>0</v>
      </c>
      <c r="KP128" s="155"/>
      <c r="KQ128" s="155">
        <f>KQ129+KQ130</f>
        <v>0</v>
      </c>
      <c r="KR128" s="155">
        <f>KR129+KR130</f>
        <v>0</v>
      </c>
      <c r="KS128" s="155"/>
      <c r="KT128" s="155">
        <f>KT129+KT130</f>
        <v>2342.1109000000001</v>
      </c>
      <c r="KU128" s="155">
        <f>KU129+KU130</f>
        <v>2342.1109000000001</v>
      </c>
      <c r="KV128" s="155"/>
      <c r="KW128" s="155">
        <f>KW129+KW130</f>
        <v>997.37265000000002</v>
      </c>
      <c r="KX128" s="155">
        <f>KX129+KX130</f>
        <v>997.37265000000002</v>
      </c>
      <c r="KY128" s="155"/>
      <c r="KZ128" s="155">
        <f>KZ129+KZ130</f>
        <v>0</v>
      </c>
      <c r="LA128" s="155">
        <f>LA129+LA130</f>
        <v>0</v>
      </c>
      <c r="LB128" s="155"/>
      <c r="LC128" s="155">
        <f>LC129+LC130</f>
        <v>0</v>
      </c>
      <c r="LD128" s="155">
        <f>LD129+LD130</f>
        <v>0</v>
      </c>
      <c r="LE128" s="155"/>
      <c r="LF128" s="155">
        <f>LF129+LF130</f>
        <v>0</v>
      </c>
      <c r="LG128" s="155">
        <f>LG129+LG130</f>
        <v>0</v>
      </c>
      <c r="LH128" s="155"/>
      <c r="LI128" s="155">
        <f>LI129+LI130</f>
        <v>0</v>
      </c>
      <c r="LJ128" s="155">
        <f>LJ129+LJ130</f>
        <v>0</v>
      </c>
      <c r="LK128" s="155"/>
      <c r="LL128" s="155">
        <f>LL129+LL130</f>
        <v>0</v>
      </c>
      <c r="LM128" s="155">
        <f>LM129+LM130</f>
        <v>0</v>
      </c>
      <c r="LN128" s="155"/>
      <c r="LO128" s="155">
        <f>LO129+LO130</f>
        <v>0</v>
      </c>
      <c r="LP128" s="155">
        <f>LP129+LP130</f>
        <v>0</v>
      </c>
      <c r="LQ128" s="155">
        <f>LQ129+LQ130</f>
        <v>0</v>
      </c>
      <c r="LR128" s="155"/>
      <c r="LS128" s="155">
        <f>LS129+LS130</f>
        <v>0</v>
      </c>
      <c r="LT128" s="155">
        <f>LT129+LT130</f>
        <v>0</v>
      </c>
      <c r="LU128" s="155"/>
      <c r="LV128" s="155">
        <f>LV129+LV130</f>
        <v>0</v>
      </c>
      <c r="LW128" s="155">
        <f>LW129+LW130</f>
        <v>0</v>
      </c>
      <c r="LX128" s="155"/>
      <c r="LY128" s="155">
        <f>LY129+LY130</f>
        <v>0</v>
      </c>
      <c r="LZ128" s="155">
        <f>LZ129+LZ130</f>
        <v>0</v>
      </c>
      <c r="MA128" s="155"/>
      <c r="MB128" s="155">
        <f>MB129+MB130</f>
        <v>0</v>
      </c>
      <c r="MC128" s="155">
        <f>MC129+MC130</f>
        <v>0</v>
      </c>
      <c r="MD128" s="155"/>
      <c r="ME128" s="34">
        <f>ME129+ME130</f>
        <v>0</v>
      </c>
      <c r="MF128" s="34">
        <f>MF129+MF130</f>
        <v>0</v>
      </c>
      <c r="MG128" s="63"/>
      <c r="MH128" s="108"/>
      <c r="MI128" s="108"/>
      <c r="MK128" s="34"/>
      <c r="ML128" s="34"/>
      <c r="MM128" s="63"/>
      <c r="MN128" s="111"/>
      <c r="MO128" s="92"/>
      <c r="MP128" s="8"/>
      <c r="MQ128" s="92"/>
      <c r="MR128" s="109"/>
      <c r="MS128" s="40"/>
      <c r="MT128" s="35"/>
      <c r="MU128" s="40"/>
    </row>
    <row r="129" spans="1:360">
      <c r="A129" s="36" t="s">
        <v>154</v>
      </c>
      <c r="B129" s="110">
        <f>I129+S129+V129+Y129+AI129+AS129+BC129+BM129+BW129+CF129+CO129+CY129+DI129+DS129+EC129+EP129+F129+EZ129+FJ129+FT129+GD129+GN129+GX129+HH129+HR129+IB129+IL129+IV129+JF129+JP129+EM129+JS129+JV129+JY129+KB129+KE129+KH129+KK129+KN129+KQ129+KT129+KW129+KZ129+LC129+LF129+LI129+LL129+LO129+LY129+MB129+ME129</f>
        <v>254274.21368000004</v>
      </c>
      <c r="C129" s="110">
        <f>K129+T129+W129+AA129+AK129+AU129+BE129+BO129+BX129+CG129+CQ129+DA129+DK129+DU129+EE129+ER129+G129+FB129+FL129+FV129+GF129+GP129+GZ129+HJ129+HT129+ID129+IN129+IX129+JH129+JQ129+EN129+JT129+JW129+JZ129+KC129+KF129+KI129+KL129+KO129+KR129+KU129+KX129+LA129+LD129+LG129+LJ129+LM129+LQ129+LZ129+MC129+MF129</f>
        <v>253006.13927000004</v>
      </c>
      <c r="D129" s="110">
        <f>C129/B129*100</f>
        <v>99.501296497333442</v>
      </c>
      <c r="E129" s="110">
        <f t="shared" si="634"/>
        <v>-4.0927261579781771E-12</v>
      </c>
      <c r="F129" s="153">
        <v>8777.2000000000007</v>
      </c>
      <c r="G129" s="110">
        <v>8777.2000000000007</v>
      </c>
      <c r="H129" s="110">
        <f>G129/F129*100</f>
        <v>100</v>
      </c>
      <c r="I129" s="110">
        <v>995.51470999999992</v>
      </c>
      <c r="J129" s="110">
        <f>M129+P129</f>
        <v>995.51471000000004</v>
      </c>
      <c r="K129" s="110">
        <f>N129+Q129</f>
        <v>995.51471000000004</v>
      </c>
      <c r="L129" s="110">
        <f>K129/J129*100</f>
        <v>100</v>
      </c>
      <c r="M129" s="110">
        <v>985.55956000000003</v>
      </c>
      <c r="N129" s="110">
        <v>985.55956000000003</v>
      </c>
      <c r="O129" s="110">
        <f>N129/M129*100</f>
        <v>100</v>
      </c>
      <c r="P129" s="110">
        <v>9.9551499999999997</v>
      </c>
      <c r="Q129" s="110">
        <v>9.9551499999999997</v>
      </c>
      <c r="R129" s="110">
        <f>Q129/P129*100</f>
        <v>100</v>
      </c>
      <c r="S129" s="110">
        <v>459.5</v>
      </c>
      <c r="T129" s="110">
        <v>459.5</v>
      </c>
      <c r="U129" s="110">
        <f>T129/S129*100</f>
        <v>100</v>
      </c>
      <c r="V129" s="153"/>
      <c r="W129" s="110"/>
      <c r="X129" s="110" t="e">
        <f>W129/V129*100</f>
        <v>#DIV/0!</v>
      </c>
      <c r="Y129" s="110">
        <v>0</v>
      </c>
      <c r="Z129" s="110">
        <f>AC129+AF129</f>
        <v>0</v>
      </c>
      <c r="AA129" s="110">
        <f>AD129+AG129</f>
        <v>0</v>
      </c>
      <c r="AB129" s="110" t="e">
        <f>AA129/Z129*100</f>
        <v>#DIV/0!</v>
      </c>
      <c r="AC129" s="110">
        <v>0</v>
      </c>
      <c r="AD129" s="110"/>
      <c r="AE129" s="110" t="e">
        <f>AD129/AC129*100</f>
        <v>#DIV/0!</v>
      </c>
      <c r="AF129" s="110">
        <v>0</v>
      </c>
      <c r="AG129" s="110"/>
      <c r="AH129" s="110" t="e">
        <f>AG129/AF129*100</f>
        <v>#DIV/0!</v>
      </c>
      <c r="AI129" s="110"/>
      <c r="AJ129" s="110">
        <f>AM129+AP129</f>
        <v>0</v>
      </c>
      <c r="AK129" s="110">
        <f>AN129+AQ129</f>
        <v>0</v>
      </c>
      <c r="AL129" s="110"/>
      <c r="AM129" s="110"/>
      <c r="AN129" s="110"/>
      <c r="AO129" s="110"/>
      <c r="AP129" s="110"/>
      <c r="AQ129" s="110"/>
      <c r="AR129" s="110"/>
      <c r="AS129" s="110">
        <v>2195.1263399999998</v>
      </c>
      <c r="AT129" s="110">
        <f>AW129+AZ129</f>
        <v>2195.1263399999998</v>
      </c>
      <c r="AU129" s="110">
        <f>AX129+BA129</f>
        <v>2195.1263399999998</v>
      </c>
      <c r="AV129" s="110"/>
      <c r="AW129" s="110">
        <v>2151.22381</v>
      </c>
      <c r="AX129" s="110">
        <v>2151.22381</v>
      </c>
      <c r="AY129" s="110">
        <f>AX129/AW129*100</f>
        <v>100</v>
      </c>
      <c r="AZ129" s="110">
        <v>43.902529999999999</v>
      </c>
      <c r="BA129" s="110">
        <v>43.902529999999999</v>
      </c>
      <c r="BB129" s="110">
        <f>BA129/AZ129*100</f>
        <v>100</v>
      </c>
      <c r="BC129" s="110"/>
      <c r="BD129" s="110">
        <f>BG129+BJ129</f>
        <v>0</v>
      </c>
      <c r="BE129" s="110">
        <f>BH129+BK129</f>
        <v>0</v>
      </c>
      <c r="BF129" s="110"/>
      <c r="BG129" s="110"/>
      <c r="BH129" s="110"/>
      <c r="BI129" s="110"/>
      <c r="BJ129" s="110"/>
      <c r="BK129" s="110"/>
      <c r="BL129" s="110"/>
      <c r="BM129" s="110"/>
      <c r="BN129" s="110"/>
      <c r="BO129" s="110"/>
      <c r="BP129" s="110"/>
      <c r="BQ129" s="110"/>
      <c r="BR129" s="110"/>
      <c r="BS129" s="110"/>
      <c r="BT129" s="110"/>
      <c r="BU129" s="110"/>
      <c r="BV129" s="110"/>
      <c r="BW129" s="110">
        <f t="shared" ref="BW129:BX129" si="1137">BZ129+CC129</f>
        <v>0</v>
      </c>
      <c r="BX129" s="110">
        <f t="shared" si="1137"/>
        <v>0</v>
      </c>
      <c r="BY129" s="110"/>
      <c r="BZ129" s="110"/>
      <c r="CA129" s="110"/>
      <c r="CB129" s="110"/>
      <c r="CC129" s="110"/>
      <c r="CD129" s="110"/>
      <c r="CE129" s="110"/>
      <c r="CF129" s="110">
        <f>CI129+CL129</f>
        <v>27657.871230000001</v>
      </c>
      <c r="CG129" s="110">
        <f>CJ129+CM129</f>
        <v>26389.796820000003</v>
      </c>
      <c r="CH129" s="110">
        <f>CG129/CF129*100</f>
        <v>95.415140957686788</v>
      </c>
      <c r="CI129" s="110">
        <v>22594.77809</v>
      </c>
      <c r="CJ129" s="110">
        <v>21465.039130000001</v>
      </c>
      <c r="CK129" s="110">
        <f>CJ129/CI129*100</f>
        <v>94.999999754368019</v>
      </c>
      <c r="CL129" s="110">
        <v>5063.0931399999999</v>
      </c>
      <c r="CM129" s="110">
        <v>4924.7576900000004</v>
      </c>
      <c r="CN129" s="110">
        <f>CM129/CL129*100</f>
        <v>97.267768018978231</v>
      </c>
      <c r="CO129" s="110"/>
      <c r="CP129" s="110">
        <f>CS129+CV129</f>
        <v>0</v>
      </c>
      <c r="CQ129" s="110">
        <f>CT129+CW129</f>
        <v>0</v>
      </c>
      <c r="CR129" s="110"/>
      <c r="CS129" s="110"/>
      <c r="CT129" s="110"/>
      <c r="CU129" s="110"/>
      <c r="CV129" s="110"/>
      <c r="CW129" s="110"/>
      <c r="CX129" s="110"/>
      <c r="CY129" s="110"/>
      <c r="CZ129" s="110">
        <f>DC129+DF129</f>
        <v>0</v>
      </c>
      <c r="DA129" s="110">
        <f>DD129+DG129</f>
        <v>0</v>
      </c>
      <c r="DB129" s="110"/>
      <c r="DC129" s="110"/>
      <c r="DD129" s="110"/>
      <c r="DE129" s="110"/>
      <c r="DF129" s="110"/>
      <c r="DG129" s="110"/>
      <c r="DH129" s="110"/>
      <c r="DI129" s="110"/>
      <c r="DJ129" s="110">
        <f>DM129+DP129</f>
        <v>0</v>
      </c>
      <c r="DK129" s="110">
        <f>DN129+DQ129</f>
        <v>0</v>
      </c>
      <c r="DL129" s="110"/>
      <c r="DM129" s="110"/>
      <c r="DN129" s="110"/>
      <c r="DO129" s="110"/>
      <c r="DP129" s="110"/>
      <c r="DQ129" s="110"/>
      <c r="DR129" s="110"/>
      <c r="DS129" s="110">
        <v>33817.448979999994</v>
      </c>
      <c r="DT129" s="110">
        <f>DW129+DZ129</f>
        <v>33817.448980000001</v>
      </c>
      <c r="DU129" s="110">
        <f>DX129+EA129</f>
        <v>33817.448980000001</v>
      </c>
      <c r="DV129" s="110">
        <f>DU129/DT129*100</f>
        <v>100</v>
      </c>
      <c r="DW129" s="110">
        <v>33141.1</v>
      </c>
      <c r="DX129" s="110">
        <v>33141.1</v>
      </c>
      <c r="DY129" s="110">
        <f>DX129/DW129*100</f>
        <v>100</v>
      </c>
      <c r="DZ129" s="110">
        <v>676.34897999999998</v>
      </c>
      <c r="EA129" s="110">
        <v>676.34897999999998</v>
      </c>
      <c r="EB129" s="110">
        <f>EA129/DZ129*100</f>
        <v>100</v>
      </c>
      <c r="EC129" s="110"/>
      <c r="ED129" s="110">
        <f>EG129+EJ129</f>
        <v>0</v>
      </c>
      <c r="EE129" s="110">
        <f>EH129+EK129</f>
        <v>0</v>
      </c>
      <c r="EF129" s="110"/>
      <c r="EG129" s="110"/>
      <c r="EH129" s="110"/>
      <c r="EI129" s="110"/>
      <c r="EJ129" s="110"/>
      <c r="EK129" s="110"/>
      <c r="EL129" s="110"/>
      <c r="EM129" s="153"/>
      <c r="EN129" s="110"/>
      <c r="EO129" s="110"/>
      <c r="EP129" s="110"/>
      <c r="EQ129" s="110">
        <f t="shared" ref="EQ129:ER129" si="1138">ET129+EW129</f>
        <v>0</v>
      </c>
      <c r="ER129" s="110">
        <f t="shared" si="1138"/>
        <v>0</v>
      </c>
      <c r="ES129" s="110"/>
      <c r="ET129" s="110"/>
      <c r="EU129" s="110"/>
      <c r="EV129" s="110"/>
      <c r="EW129" s="110"/>
      <c r="EX129" s="110"/>
      <c r="EY129" s="110"/>
      <c r="EZ129" s="110"/>
      <c r="FA129" s="110">
        <f>FD129+FG129</f>
        <v>0</v>
      </c>
      <c r="FB129" s="110">
        <f>FE129+FH129</f>
        <v>0</v>
      </c>
      <c r="FC129" s="110"/>
      <c r="FD129" s="110"/>
      <c r="FE129" s="110"/>
      <c r="FF129" s="110"/>
      <c r="FG129" s="110"/>
      <c r="FH129" s="110"/>
      <c r="FI129" s="110"/>
      <c r="FJ129" s="156">
        <f>153.06123+65.55844</f>
        <v>218.61966999999999</v>
      </c>
      <c r="FK129" s="110">
        <f>FN129+FQ129</f>
        <v>218.61967000000001</v>
      </c>
      <c r="FL129" s="110">
        <f>FO129+FR129</f>
        <v>218.61967000000001</v>
      </c>
      <c r="FM129" s="110">
        <f>FL129/FK129*100</f>
        <v>100</v>
      </c>
      <c r="FN129" s="110">
        <v>214.90286</v>
      </c>
      <c r="FO129" s="110">
        <v>214.90286</v>
      </c>
      <c r="FP129" s="110">
        <f>FO129/FN129*100</f>
        <v>100</v>
      </c>
      <c r="FQ129" s="110">
        <v>3.7168100000000002</v>
      </c>
      <c r="FR129" s="110">
        <v>3.7168100000000002</v>
      </c>
      <c r="FS129" s="110">
        <f>FR129/FQ129*100</f>
        <v>100</v>
      </c>
      <c r="FT129" s="110"/>
      <c r="FU129" s="110">
        <f t="shared" ref="FU129:FV129" si="1139">FX129+GA129</f>
        <v>0</v>
      </c>
      <c r="FV129" s="110">
        <f t="shared" si="1139"/>
        <v>0</v>
      </c>
      <c r="FW129" s="110"/>
      <c r="FX129" s="110"/>
      <c r="FY129" s="110"/>
      <c r="FZ129" s="110" t="e">
        <f>FY129/FX129*100</f>
        <v>#DIV/0!</v>
      </c>
      <c r="GA129" s="110"/>
      <c r="GB129" s="110"/>
      <c r="GC129" s="110" t="e">
        <f>GB129/GA129*100</f>
        <v>#DIV/0!</v>
      </c>
      <c r="GD129" s="110"/>
      <c r="GE129" s="110">
        <f>GH129+GK129</f>
        <v>0</v>
      </c>
      <c r="GF129" s="110">
        <f>GI129+GL129</f>
        <v>0</v>
      </c>
      <c r="GG129" s="110"/>
      <c r="GH129" s="110"/>
      <c r="GI129" s="110"/>
      <c r="GJ129" s="110" t="e">
        <f>GI129/GH129*100</f>
        <v>#DIV/0!</v>
      </c>
      <c r="GK129" s="110"/>
      <c r="GL129" s="110"/>
      <c r="GM129" s="110" t="e">
        <f>GL129/GK129*100</f>
        <v>#DIV/0!</v>
      </c>
      <c r="GN129" s="110">
        <v>7348.60365</v>
      </c>
      <c r="GO129" s="110">
        <f>GR129+GU129</f>
        <v>7348.60365</v>
      </c>
      <c r="GP129" s="110">
        <f>GS129+GV129</f>
        <v>7348.60365</v>
      </c>
      <c r="GQ129" s="110">
        <f>GP129/GN129*100</f>
        <v>100</v>
      </c>
      <c r="GR129" s="110">
        <v>7275.1176100000002</v>
      </c>
      <c r="GS129" s="110">
        <v>7275.1176100000002</v>
      </c>
      <c r="GT129" s="110">
        <f>GS129/GR129*100</f>
        <v>100</v>
      </c>
      <c r="GU129" s="110">
        <v>73.486040000000003</v>
      </c>
      <c r="GV129" s="110">
        <v>73.486040000000003</v>
      </c>
      <c r="GW129" s="110">
        <f>GV129/GU129*100</f>
        <v>100</v>
      </c>
      <c r="GX129" s="110"/>
      <c r="GY129" s="110">
        <f>HB129+HE129</f>
        <v>0</v>
      </c>
      <c r="GZ129" s="110">
        <f>HC129+HF129</f>
        <v>0</v>
      </c>
      <c r="HA129" s="110"/>
      <c r="HB129" s="110"/>
      <c r="HC129" s="110"/>
      <c r="HD129" s="110" t="e">
        <f>HC129/HB129*100</f>
        <v>#DIV/0!</v>
      </c>
      <c r="HE129" s="110"/>
      <c r="HF129" s="110"/>
      <c r="HG129" s="110" t="e">
        <f>HF129/HE129*100</f>
        <v>#DIV/0!</v>
      </c>
      <c r="HH129" s="110">
        <v>155262.12121000001</v>
      </c>
      <c r="HI129" s="110">
        <f>HL129+HO129</f>
        <v>155262.12121000001</v>
      </c>
      <c r="HJ129" s="110">
        <f>HM129+HP129</f>
        <v>155262.12121000001</v>
      </c>
      <c r="HK129" s="110">
        <f>HJ129/HH129*100</f>
        <v>100</v>
      </c>
      <c r="HL129" s="110">
        <v>153709.5</v>
      </c>
      <c r="HM129" s="110">
        <v>153709.5</v>
      </c>
      <c r="HN129" s="110">
        <f>HM129/HL129*100</f>
        <v>100</v>
      </c>
      <c r="HO129" s="110">
        <v>1552.62121</v>
      </c>
      <c r="HP129" s="110">
        <v>1552.62121</v>
      </c>
      <c r="HQ129" s="110">
        <f>HP129/HO129*100</f>
        <v>100</v>
      </c>
      <c r="HR129" s="110"/>
      <c r="HS129" s="110">
        <f>HV129+HY129</f>
        <v>0</v>
      </c>
      <c r="HT129" s="110">
        <f>HW129+HZ129</f>
        <v>0</v>
      </c>
      <c r="HU129" s="110"/>
      <c r="HV129" s="110"/>
      <c r="HW129" s="110"/>
      <c r="HX129" s="110" t="e">
        <f>HW129/HV129*100</f>
        <v>#DIV/0!</v>
      </c>
      <c r="HY129" s="110"/>
      <c r="HZ129" s="110"/>
      <c r="IA129" s="110" t="e">
        <f>HZ129/HY129*100</f>
        <v>#DIV/0!</v>
      </c>
      <c r="IB129" s="110">
        <v>2474.4897999999998</v>
      </c>
      <c r="IC129" s="110">
        <f>IF129+II129</f>
        <v>2474.4897999999998</v>
      </c>
      <c r="ID129" s="110">
        <f>IG129+IJ129</f>
        <v>2474.4897999999998</v>
      </c>
      <c r="IE129" s="110">
        <f t="shared" si="1127"/>
        <v>100</v>
      </c>
      <c r="IF129" s="110">
        <v>2425</v>
      </c>
      <c r="IG129" s="110">
        <v>2425</v>
      </c>
      <c r="IH129" s="110">
        <f>IG129/IF129*100</f>
        <v>100</v>
      </c>
      <c r="II129" s="110">
        <v>49.489800000000002</v>
      </c>
      <c r="IJ129" s="110">
        <v>49.489800000000002</v>
      </c>
      <c r="IK129" s="110">
        <f>IJ129/II129*100</f>
        <v>100</v>
      </c>
      <c r="IL129" s="110">
        <v>749.23469</v>
      </c>
      <c r="IM129" s="110">
        <f>IP129+IS129</f>
        <v>749.23469</v>
      </c>
      <c r="IN129" s="110">
        <f>IQ129+IT129</f>
        <v>749.23469</v>
      </c>
      <c r="IO129" s="110">
        <f t="shared" si="1128"/>
        <v>100</v>
      </c>
      <c r="IP129" s="110">
        <v>734.25</v>
      </c>
      <c r="IQ129" s="110">
        <v>734.25</v>
      </c>
      <c r="IR129" s="110">
        <f>IQ129/IP129*100</f>
        <v>100</v>
      </c>
      <c r="IS129" s="110">
        <v>14.984690000000001</v>
      </c>
      <c r="IT129" s="110">
        <v>14.984690000000001</v>
      </c>
      <c r="IU129" s="110">
        <f>IT129/IS129*100</f>
        <v>100</v>
      </c>
      <c r="IV129" s="110">
        <v>6393.7481299999999</v>
      </c>
      <c r="IW129" s="110">
        <f>IZ129+JC129</f>
        <v>6393.7481299999999</v>
      </c>
      <c r="IX129" s="110">
        <f>JA129+JD129</f>
        <v>6393.7481299999999</v>
      </c>
      <c r="IY129" s="110">
        <f t="shared" si="1129"/>
        <v>100</v>
      </c>
      <c r="IZ129" s="110">
        <v>6265.8731699999998</v>
      </c>
      <c r="JA129" s="110">
        <v>6265.8731699999998</v>
      </c>
      <c r="JB129" s="110">
        <f>JA129/IZ129*100</f>
        <v>100</v>
      </c>
      <c r="JC129" s="110">
        <v>127.87496</v>
      </c>
      <c r="JD129" s="110">
        <v>127.87496</v>
      </c>
      <c r="JE129" s="110">
        <f>JD129/JC129*100</f>
        <v>100</v>
      </c>
      <c r="JF129" s="110"/>
      <c r="JG129" s="110">
        <f>JJ129+JM129</f>
        <v>0</v>
      </c>
      <c r="JH129" s="110">
        <f>JK129+JN129</f>
        <v>0</v>
      </c>
      <c r="JI129" s="110"/>
      <c r="JJ129" s="110"/>
      <c r="JK129" s="110"/>
      <c r="JL129" s="110"/>
      <c r="JM129" s="110"/>
      <c r="JN129" s="110"/>
      <c r="JO129" s="110"/>
      <c r="JP129" s="153"/>
      <c r="JQ129" s="110"/>
      <c r="JR129" s="110"/>
      <c r="JS129" s="153"/>
      <c r="JT129" s="110"/>
      <c r="JU129" s="110"/>
      <c r="JV129" s="153"/>
      <c r="JW129" s="110"/>
      <c r="JX129" s="110"/>
      <c r="JY129" s="153"/>
      <c r="JZ129" s="110"/>
      <c r="KA129" s="110"/>
      <c r="KB129" s="153"/>
      <c r="KC129" s="110"/>
      <c r="KD129" s="110"/>
      <c r="KE129" s="110">
        <v>5582.6243700000005</v>
      </c>
      <c r="KF129" s="110">
        <v>5582.6243700000005</v>
      </c>
      <c r="KG129" s="110"/>
      <c r="KH129" s="110"/>
      <c r="KI129" s="110"/>
      <c r="KJ129" s="110"/>
      <c r="KK129" s="110"/>
      <c r="KL129" s="110"/>
      <c r="KM129" s="110"/>
      <c r="KN129" s="110"/>
      <c r="KO129" s="110"/>
      <c r="KP129" s="110"/>
      <c r="KQ129" s="110"/>
      <c r="KR129" s="110"/>
      <c r="KS129" s="110"/>
      <c r="KT129" s="110">
        <v>2342.1109000000001</v>
      </c>
      <c r="KU129" s="110">
        <v>2342.1109000000001</v>
      </c>
      <c r="KV129" s="110"/>
      <c r="KW129" s="110"/>
      <c r="KX129" s="110"/>
      <c r="KY129" s="110"/>
      <c r="KZ129" s="110"/>
      <c r="LA129" s="110"/>
      <c r="LB129" s="110"/>
      <c r="LC129" s="110"/>
      <c r="LD129" s="110"/>
      <c r="LE129" s="110"/>
      <c r="LF129" s="110"/>
      <c r="LG129" s="110"/>
      <c r="LH129" s="110"/>
      <c r="LI129" s="110"/>
      <c r="LJ129" s="110"/>
      <c r="LK129" s="110"/>
      <c r="LL129" s="110"/>
      <c r="LM129" s="110"/>
      <c r="LN129" s="110"/>
      <c r="LO129" s="110"/>
      <c r="LP129" s="110">
        <f>LS129+LV129</f>
        <v>0</v>
      </c>
      <c r="LQ129" s="110">
        <f>LT129+LW129</f>
        <v>0</v>
      </c>
      <c r="LR129" s="110"/>
      <c r="LS129" s="110"/>
      <c r="LT129" s="110"/>
      <c r="LU129" s="110"/>
      <c r="LV129" s="110"/>
      <c r="LW129" s="110"/>
      <c r="LX129" s="110"/>
      <c r="LY129" s="110"/>
      <c r="LZ129" s="110"/>
      <c r="MA129" s="110"/>
      <c r="MB129" s="110"/>
      <c r="MC129" s="110"/>
      <c r="MD129" s="110"/>
      <c r="ME129" s="110"/>
      <c r="MF129" s="4"/>
      <c r="MG129" s="5"/>
      <c r="MH129" s="37"/>
      <c r="MI129" s="37"/>
      <c r="MJ129" s="38"/>
      <c r="MK129" s="4"/>
      <c r="ML129" s="4"/>
      <c r="MM129" s="5"/>
      <c r="MN129" s="112"/>
      <c r="MO129" s="113"/>
      <c r="MP129" s="114"/>
      <c r="MQ129" s="113"/>
      <c r="MR129" s="115"/>
      <c r="MS129" s="40"/>
      <c r="MT129" s="40"/>
      <c r="MU129" s="40"/>
      <c r="MV129" s="10"/>
    </row>
    <row r="130" spans="1:360" s="65" customFormat="1" ht="18.75" customHeight="1">
      <c r="A130" s="62" t="s">
        <v>159</v>
      </c>
      <c r="B130" s="155">
        <f>SUM(B131:B139)</f>
        <v>18997.881020000004</v>
      </c>
      <c r="C130" s="155">
        <f>SUM(C131:C139)</f>
        <v>18997.881020000004</v>
      </c>
      <c r="D130" s="155">
        <f>C130/B130*100</f>
        <v>100</v>
      </c>
      <c r="E130" s="155">
        <f t="shared" si="634"/>
        <v>-5.6843418860808015E-12</v>
      </c>
      <c r="F130" s="155">
        <f>F131+F132+F133+F134+F135+F136+F137+F138+F139</f>
        <v>0</v>
      </c>
      <c r="G130" s="155">
        <v>0</v>
      </c>
      <c r="H130" s="155"/>
      <c r="I130" s="155">
        <f>SUM(I131:I139)</f>
        <v>0</v>
      </c>
      <c r="J130" s="155">
        <f>J131+J132+J133+J134+J135+J136+J137+J138+J139</f>
        <v>0</v>
      </c>
      <c r="K130" s="155">
        <f>K131+K132+K133+K134+K135+K136+K137+K138+K139</f>
        <v>0</v>
      </c>
      <c r="L130" s="155"/>
      <c r="M130" s="155">
        <f>M131+M132+M133+M134+M135+M136+M137+M138+M139</f>
        <v>0</v>
      </c>
      <c r="N130" s="155">
        <f>N131+N132+N133+N134+N135+N136+N137+N138+N139</f>
        <v>0</v>
      </c>
      <c r="O130" s="155"/>
      <c r="P130" s="155">
        <f>P131+P132+P133+P134+P135+P136+P137+P138+P139</f>
        <v>0</v>
      </c>
      <c r="Q130" s="155">
        <f>Q131+Q132+Q133+Q134+Q135+Q136+Q137+Q138+Q139</f>
        <v>0</v>
      </c>
      <c r="R130" s="155"/>
      <c r="S130" s="155">
        <f>S131+S132+S133+S134+S135+S136+S137+S138+S139</f>
        <v>0</v>
      </c>
      <c r="T130" s="155">
        <f>T131+T132+T133+T134+T135+T136+T137+T138+T139</f>
        <v>0</v>
      </c>
      <c r="U130" s="155"/>
      <c r="V130" s="155">
        <f>V131+V132+V133+V134+V135+V136+V137+V138+V139</f>
        <v>0</v>
      </c>
      <c r="W130" s="155">
        <f>W131+W132+W133+W134+W135+W136+W137+W138+W139</f>
        <v>0</v>
      </c>
      <c r="X130" s="155"/>
      <c r="Y130" s="155">
        <v>0</v>
      </c>
      <c r="Z130" s="155">
        <f>Z131+Z132+Z133+Z134+Z135+Z136+Z137+Z138+Z139</f>
        <v>0</v>
      </c>
      <c r="AA130" s="155">
        <f>AA131+AA132+AA133+AA134+AA135+AA136+AA137+AA138+AA139</f>
        <v>0</v>
      </c>
      <c r="AB130" s="155"/>
      <c r="AC130" s="155">
        <f>AC131+AC132+AC133+AC134+AC135+AC136+AC137+AC138+AC139</f>
        <v>0</v>
      </c>
      <c r="AD130" s="155">
        <f>AD131+AD132+AD133+AD134+AD135+AD136+AD137+AD138+AD139</f>
        <v>0</v>
      </c>
      <c r="AE130" s="155"/>
      <c r="AF130" s="155">
        <f>AF131+AF132+AF133+AF134+AF135+AF136+AF137+AF138+AF139</f>
        <v>0</v>
      </c>
      <c r="AG130" s="155">
        <f>AG131+AG132+AG133+AG134+AG135+AG136+AG137+AG138+AG139</f>
        <v>0</v>
      </c>
      <c r="AH130" s="155"/>
      <c r="AI130" s="155">
        <v>0</v>
      </c>
      <c r="AJ130" s="155">
        <f>AJ131+AJ132+AJ133+AJ134+AJ135+AJ136+AJ137+AJ138+AJ139</f>
        <v>0</v>
      </c>
      <c r="AK130" s="155">
        <f>AK131+AK132+AK133+AK134+AK135+AK136+AK137+AK138+AK139</f>
        <v>0</v>
      </c>
      <c r="AL130" s="155"/>
      <c r="AM130" s="155">
        <f>AM131+AM132+AM133+AM134+AM135+AM136+AM137+AM138+AM139</f>
        <v>0</v>
      </c>
      <c r="AN130" s="155">
        <f>AN131+AN132+AN133+AN134+AN135+AN136+AN137+AN138+AN139</f>
        <v>0</v>
      </c>
      <c r="AO130" s="155"/>
      <c r="AP130" s="155">
        <f>AP131+AP132+AP133+AP134+AP135+AP136+AP137+AP138+AP139</f>
        <v>0</v>
      </c>
      <c r="AQ130" s="155">
        <f>AQ131+AQ132+AQ133+AQ134+AQ135+AQ136+AQ137+AQ138+AQ139</f>
        <v>0</v>
      </c>
      <c r="AR130" s="155"/>
      <c r="AS130" s="155">
        <v>0</v>
      </c>
      <c r="AT130" s="155">
        <f>AT131+AT132+AT133+AT134+AT135+AT136+AT137+AT138+AT139</f>
        <v>0</v>
      </c>
      <c r="AU130" s="155">
        <f>AU131+AU132+AU133+AU134+AU135+AU136+AU137+AU138+AU139</f>
        <v>0</v>
      </c>
      <c r="AV130" s="155"/>
      <c r="AW130" s="155">
        <f>AW131+AW132+AW133+AW134+AW135+AW136+AW137+AW138+AW139</f>
        <v>0</v>
      </c>
      <c r="AX130" s="155">
        <f>AX131+AX132+AX133+AX134+AX135+AX136+AX137+AX138+AX139</f>
        <v>0</v>
      </c>
      <c r="AY130" s="155"/>
      <c r="AZ130" s="155">
        <f>AZ131+AZ132+AZ133+AZ134+AZ135+AZ136+AZ137+AZ138+AZ139</f>
        <v>0</v>
      </c>
      <c r="BA130" s="155">
        <f>BA131+BA132+BA133+BA134+BA135+BA136+BA137+BA138+BA139</f>
        <v>0</v>
      </c>
      <c r="BB130" s="155"/>
      <c r="BC130" s="155">
        <f>BC131+BC132+BC133+BC134+BC135+BC136+BC137+BC138+BC139</f>
        <v>607.59140000000002</v>
      </c>
      <c r="BD130" s="155">
        <f>BD131+BD132+BD133+BD134+BD135+BD136+BD137+BD138+BD139</f>
        <v>607.59140000000002</v>
      </c>
      <c r="BE130" s="155">
        <f>BE131+BE132+BE133+BE134+BE135+BE136+BE137+BE138+BE139</f>
        <v>607.59140000000002</v>
      </c>
      <c r="BF130" s="155"/>
      <c r="BG130" s="155">
        <f>BG131+BG132+BG133+BG134+BG135+BG136+BG137+BG138+BG139</f>
        <v>595.43957</v>
      </c>
      <c r="BH130" s="155">
        <f>BH131+BH132+BH133+BH134+BH135+BH136+BH137+BH138+BH139</f>
        <v>595.43957</v>
      </c>
      <c r="BI130" s="155">
        <f t="shared" ref="BI130" si="1140">BH130/BG130*100</f>
        <v>100</v>
      </c>
      <c r="BJ130" s="155">
        <f>BJ131+BJ132+BJ133+BJ134+BJ135+BJ136+BJ137+BJ138+BJ139</f>
        <v>12.15183</v>
      </c>
      <c r="BK130" s="155">
        <f>BK131+BK132+BK133+BK134+BK135+BK136+BK137+BK138+BK139</f>
        <v>12.15183</v>
      </c>
      <c r="BL130" s="155">
        <f t="shared" ref="BL130" si="1141">BK130/BJ130*100</f>
        <v>100</v>
      </c>
      <c r="BM130" s="155">
        <f>BM131+BM132+BM133+BM134+BM135+BM136+BM137+BM138+BM139</f>
        <v>2303.16264</v>
      </c>
      <c r="BN130" s="155">
        <f>BN131+BN132+BN133+BN134+BN135+BN136+BN137+BN138+BN139</f>
        <v>2303.16264</v>
      </c>
      <c r="BO130" s="155">
        <f>BO131+BO132+BO133+BO134+BO135+BO136+BO137+BO138+BO139</f>
        <v>2303.16264</v>
      </c>
      <c r="BP130" s="155">
        <f>BO130/BN130*100</f>
        <v>100</v>
      </c>
      <c r="BQ130" s="155">
        <f>BQ131+BQ132+BQ133+BQ134+BQ135+BQ136+BQ137+BQ138+BQ139</f>
        <v>2257.0993899999999</v>
      </c>
      <c r="BR130" s="155">
        <f>BR131+BR132+BR133+BR134+BR135+BR136+BR137+BR138+BR139</f>
        <v>2257.0993899999999</v>
      </c>
      <c r="BS130" s="155">
        <f>BR130/BQ130*100</f>
        <v>100</v>
      </c>
      <c r="BT130" s="155">
        <f>BT131+BT132+BT133+BT134+BT135+BT136+BT137+BT138+BT139</f>
        <v>46.063249999999996</v>
      </c>
      <c r="BU130" s="155">
        <f>BU131+BU132+BU133+BU134+BU135+BU136+BU137+BU138+BU139</f>
        <v>46.063249999999996</v>
      </c>
      <c r="BV130" s="155">
        <f>BU130/BT130*100</f>
        <v>100</v>
      </c>
      <c r="BW130" s="155">
        <f>BW131+BW132+BW133+BW134+BW135+BW136+BW137+BW138+BW139</f>
        <v>2314.1485899999998</v>
      </c>
      <c r="BX130" s="155">
        <f>BX131+BX132+BX133+BX134+BX135+BX136+BX137+BX138+BX139</f>
        <v>2314.1485899999998</v>
      </c>
      <c r="BY130" s="155">
        <f>BX130/BW130*100</f>
        <v>100</v>
      </c>
      <c r="BZ130" s="155">
        <f>SUM(BZ131:BZ139)</f>
        <v>2314.1485899999998</v>
      </c>
      <c r="CA130" s="155">
        <f>CA131+CA132+CA133+CA134+CA135+CA136+CA137+CA138+CA139</f>
        <v>2314.1485899999998</v>
      </c>
      <c r="CB130" s="155">
        <f>CA130/BZ130*100</f>
        <v>100</v>
      </c>
      <c r="CC130" s="155">
        <f>CC131+CC132+CC133+CC134+CC135+CC136+CC137+CC138+CC139</f>
        <v>0</v>
      </c>
      <c r="CD130" s="155">
        <f>CD131+CD132+CD133+CD134+CD135+CD136+CD137+CD138+CD139</f>
        <v>0</v>
      </c>
      <c r="CE130" s="155"/>
      <c r="CF130" s="155">
        <f>CF131+CF132+CF133+CF134+CF135+CF136+CF137+CF138+CF139</f>
        <v>0</v>
      </c>
      <c r="CG130" s="155">
        <f>CG131+CG132+CG133+CG134+CG135+CG136+CG137+CG138+CG139</f>
        <v>0</v>
      </c>
      <c r="CH130" s="155"/>
      <c r="CI130" s="155">
        <f>CI131+CI132+CI133+CI134+CI135+CI136+CI137+CI138+CI139</f>
        <v>0</v>
      </c>
      <c r="CJ130" s="155">
        <f>CJ131+CJ132+CJ133+CJ134+CJ135+CJ136+CJ137+CJ138+CJ139</f>
        <v>0</v>
      </c>
      <c r="CK130" s="155"/>
      <c r="CL130" s="155">
        <f>CL131+CL132+CL133+CL134+CL135+CL136+CL137+CL138+CL139</f>
        <v>0</v>
      </c>
      <c r="CM130" s="155">
        <f>CM131+CM132+CM133+CM134+CM135+CM136+CM137+CM138+CM139</f>
        <v>0</v>
      </c>
      <c r="CN130" s="155"/>
      <c r="CO130" s="155">
        <f>CO131+CO132+CO133+CO134+CO135+CO136+CO137+CO138+CO139</f>
        <v>0</v>
      </c>
      <c r="CP130" s="155">
        <f>CP131+CP132+CP133+CP134+CP135+CP136+CP137+CP138+CP139</f>
        <v>0</v>
      </c>
      <c r="CQ130" s="155">
        <f>CQ131+CQ132+CQ133+CQ134+CQ135+CQ136+CQ137+CQ138+CQ139</f>
        <v>0</v>
      </c>
      <c r="CR130" s="155" t="e">
        <f>CQ130/CP130*100</f>
        <v>#DIV/0!</v>
      </c>
      <c r="CS130" s="155">
        <f>CS131+CS132+CS133+CS134+CS135+CS136+CS137+CS138+CS139</f>
        <v>0</v>
      </c>
      <c r="CT130" s="155">
        <f>CT131+CT132+CT133+CT134+CT135+CT136+CT137+CT138+CT139</f>
        <v>0</v>
      </c>
      <c r="CU130" s="155" t="e">
        <f>CT130/CS130*100</f>
        <v>#DIV/0!</v>
      </c>
      <c r="CV130" s="155">
        <f>CV131+CV132+CV133+CV134+CV135+CV136+CV137+CV138+CV139</f>
        <v>0</v>
      </c>
      <c r="CW130" s="155">
        <f>CW131+CW132+CW133+CW134+CW135+CW136+CW137+CW138+CW139</f>
        <v>0</v>
      </c>
      <c r="CX130" s="155" t="e">
        <f>CW130/CV130*100</f>
        <v>#DIV/0!</v>
      </c>
      <c r="CY130" s="155">
        <f>CY131+CY132+CY133+CY134+CY135+CY136+CY137+CY138+CY139</f>
        <v>0</v>
      </c>
      <c r="CZ130" s="155">
        <v>0</v>
      </c>
      <c r="DA130" s="155">
        <v>0</v>
      </c>
      <c r="DB130" s="155"/>
      <c r="DC130" s="155"/>
      <c r="DD130" s="155"/>
      <c r="DE130" s="155"/>
      <c r="DF130" s="155"/>
      <c r="DG130" s="155"/>
      <c r="DH130" s="155"/>
      <c r="DI130" s="155">
        <f>DI131+DI132+DI133+DI134+DI135+DI136+DI137+DI138+DI139</f>
        <v>0</v>
      </c>
      <c r="DJ130" s="155">
        <f>DJ131+DJ132+DJ133+DJ134+DJ135+DJ136+DJ137+DJ138+DJ139</f>
        <v>0</v>
      </c>
      <c r="DK130" s="155">
        <f>DK131+DK132+DK133+DK134+DK135+DK136+DK137+DK138+DK139</f>
        <v>0</v>
      </c>
      <c r="DL130" s="155" t="e">
        <f>DK130/DJ130*100</f>
        <v>#DIV/0!</v>
      </c>
      <c r="DM130" s="155">
        <f>DM131+DM132+DM133+DM134+DM135+DM136+DM137+DM138+DM139</f>
        <v>0</v>
      </c>
      <c r="DN130" s="155">
        <f>DN131+DN132+DN133+DN134+DN135+DN136+DN137+DN138+DN139</f>
        <v>0</v>
      </c>
      <c r="DO130" s="155" t="e">
        <f>DN130/DM130*100</f>
        <v>#DIV/0!</v>
      </c>
      <c r="DP130" s="155">
        <f>DP131+DP132+DP133+DP134+DP135+DP136+DP137+DP138+DP139</f>
        <v>0</v>
      </c>
      <c r="DQ130" s="155">
        <f>DQ131+DQ132+DQ133+DQ134+DQ135+DQ136+DQ137+DQ138+DQ139</f>
        <v>0</v>
      </c>
      <c r="DR130" s="155" t="e">
        <f>DQ130/DP130*100</f>
        <v>#DIV/0!</v>
      </c>
      <c r="DS130" s="155">
        <v>0</v>
      </c>
      <c r="DT130" s="155">
        <f>DT131+DT132+DT133+DT134+DT135+DT136+DT137+DT138+DT139</f>
        <v>0</v>
      </c>
      <c r="DU130" s="155">
        <f>DU131+DU132+DU133+DU134+DU135+DU136+DU137+DU138+DU139</f>
        <v>0</v>
      </c>
      <c r="DV130" s="155"/>
      <c r="DW130" s="155">
        <f>DW131+DW132+DW133+DW134+DW135+DW136+DW137+DW138+DW139</f>
        <v>0</v>
      </c>
      <c r="DX130" s="155">
        <f>DX131+DX132+DX133+DX134+DX135+DX136+DX137+DX138+DX139</f>
        <v>0</v>
      </c>
      <c r="DY130" s="155"/>
      <c r="DZ130" s="155">
        <f>DZ131+DZ132+DZ133+DZ134+DZ135+DZ136+DZ137+DZ138+DZ139</f>
        <v>0</v>
      </c>
      <c r="EA130" s="155">
        <f>EA131+EA132+EA133+EA134+EA135+EA136+EA137+EA138+EA139</f>
        <v>0</v>
      </c>
      <c r="EB130" s="155"/>
      <c r="EC130" s="155">
        <v>0</v>
      </c>
      <c r="ED130" s="155">
        <f>ED131+ED132+ED133+ED134+ED135+ED136+ED137+ED138+ED139</f>
        <v>0</v>
      </c>
      <c r="EE130" s="155">
        <f>EE131+EE132+EE133+EE134+EE135+EE136+EE137+EE138+EE139</f>
        <v>0</v>
      </c>
      <c r="EF130" s="155"/>
      <c r="EG130" s="155">
        <f>EG131+EG132+EG133+EG134+EG135+EG136+EG137+EG138+EG139</f>
        <v>0</v>
      </c>
      <c r="EH130" s="155">
        <f>EH131+EH132+EH133+EH134+EH135+EH136+EH137+EH138+EH139</f>
        <v>0</v>
      </c>
      <c r="EI130" s="155"/>
      <c r="EJ130" s="155">
        <f>EJ131+EJ132+EJ133+EJ134+EJ135+EJ136+EJ137+EJ138+EJ139</f>
        <v>0</v>
      </c>
      <c r="EK130" s="155">
        <f>EK131+EK132+EK133+EK134+EK135+EK136+EK137+EK138+EK139</f>
        <v>0</v>
      </c>
      <c r="EL130" s="155"/>
      <c r="EM130" s="155">
        <f>EM131+EM132+EM133+EM134+EM135+EM136+EM137+EM138+EM139</f>
        <v>0</v>
      </c>
      <c r="EN130" s="155">
        <f>EN131+EN132+EN133+EN134+EN135+EN136+EN137+EN138+EN139</f>
        <v>0</v>
      </c>
      <c r="EO130" s="155"/>
      <c r="EP130" s="155">
        <f>EP131+EP132+EP133+EP134+EP135+EP136+EP137+EP138+EP139</f>
        <v>8353.4</v>
      </c>
      <c r="EQ130" s="155">
        <f>EQ131+EQ132+EQ133+EQ134+EQ135+EQ136+EQ137+EQ138+EQ139</f>
        <v>8353.4</v>
      </c>
      <c r="ER130" s="155">
        <f>ER131+ER132+ER133+ER134+ER135+ER136+ER137+ER138+ER139</f>
        <v>8353.4</v>
      </c>
      <c r="ES130" s="155">
        <f>ER130/EQ130*100</f>
        <v>100</v>
      </c>
      <c r="ET130" s="155">
        <f>SUM(ET131:ET139)</f>
        <v>8353.4</v>
      </c>
      <c r="EU130" s="155">
        <f>EU131+EU132+EU133+EU134+EU135+EU136+EU137+EU138+EU139</f>
        <v>8353.4</v>
      </c>
      <c r="EV130" s="155">
        <f>EU130/ET130*100</f>
        <v>100</v>
      </c>
      <c r="EW130" s="155">
        <f>EW131+EW132+EW133+EW134+EW135+EW136+EW137+EW138+EW139</f>
        <v>0</v>
      </c>
      <c r="EX130" s="155">
        <f>EX131+EX132+EX133+EX134+EX135+EX136+EX137+EX138+EX139</f>
        <v>0</v>
      </c>
      <c r="EY130" s="155"/>
      <c r="EZ130" s="155">
        <v>0</v>
      </c>
      <c r="FA130" s="155">
        <f>FA131+FA132+FA133+FA134+FA135+FA136+FA137+FA138+FA139</f>
        <v>0</v>
      </c>
      <c r="FB130" s="155">
        <f>FB131+FB132+FB133+FB134+FB135+FB136+FB137+FB138+FB139</f>
        <v>0</v>
      </c>
      <c r="FC130" s="155"/>
      <c r="FD130" s="155">
        <f>FD131+FD132+FD133+FD134+FD135+FD136+FD137+FD138+FD139</f>
        <v>0</v>
      </c>
      <c r="FE130" s="155">
        <f>FE131+FE132+FE133+FE134+FE135+FE136+FE137+FE138+FE139</f>
        <v>0</v>
      </c>
      <c r="FF130" s="155"/>
      <c r="FG130" s="155">
        <f>FG131+FG132+FG133+FG134+FG135+FG136+FG137+FG138+FG139</f>
        <v>0</v>
      </c>
      <c r="FH130" s="155">
        <f>FH131+FH132+FH133+FH134+FH135+FH136+FH137+FH138+FH139</f>
        <v>0</v>
      </c>
      <c r="FI130" s="155"/>
      <c r="FJ130" s="155"/>
      <c r="FK130" s="155">
        <f>FK131+FK132</f>
        <v>0</v>
      </c>
      <c r="FL130" s="155">
        <f>FL131+FL132</f>
        <v>0</v>
      </c>
      <c r="FM130" s="155"/>
      <c r="FN130" s="155">
        <f>FN131+FN132</f>
        <v>0</v>
      </c>
      <c r="FO130" s="155">
        <f>FO131+FO132</f>
        <v>0</v>
      </c>
      <c r="FP130" s="155"/>
      <c r="FQ130" s="155">
        <f>FQ131+FQ132</f>
        <v>0</v>
      </c>
      <c r="FR130" s="155">
        <f>FR131+FR132</f>
        <v>0</v>
      </c>
      <c r="FS130" s="155"/>
      <c r="FT130" s="155">
        <f>FT131+FT132+FT133+FT134+FT135+FT136+FT137+FT138+FT139</f>
        <v>0</v>
      </c>
      <c r="FU130" s="155">
        <v>0</v>
      </c>
      <c r="FV130" s="155">
        <v>0</v>
      </c>
      <c r="FW130" s="155"/>
      <c r="FX130" s="155">
        <f>FX131+FX132</f>
        <v>0</v>
      </c>
      <c r="FY130" s="155">
        <f>FY131+FY132</f>
        <v>0</v>
      </c>
      <c r="FZ130" s="155"/>
      <c r="GA130" s="155">
        <f>GA131+GA132</f>
        <v>0</v>
      </c>
      <c r="GB130" s="155">
        <f>GB131+GB132</f>
        <v>0</v>
      </c>
      <c r="GC130" s="155"/>
      <c r="GD130" s="155">
        <f>GD131+GD132+GD133+GD134+GD135+GD136+GD137+GD138+GD139</f>
        <v>0</v>
      </c>
      <c r="GE130" s="155">
        <v>0</v>
      </c>
      <c r="GF130" s="155">
        <v>0</v>
      </c>
      <c r="GG130" s="155"/>
      <c r="GH130" s="155">
        <f>GH131+GH132</f>
        <v>0</v>
      </c>
      <c r="GI130" s="155">
        <f>GI131+GI132</f>
        <v>0</v>
      </c>
      <c r="GJ130" s="155"/>
      <c r="GK130" s="155">
        <f>GK131+GK132</f>
        <v>0</v>
      </c>
      <c r="GL130" s="155">
        <f>GL131+GL132</f>
        <v>0</v>
      </c>
      <c r="GM130" s="155"/>
      <c r="GN130" s="155">
        <f>GN131+GN132+GN133+GN134+GN135+GN136+GN137+GN138+GN139</f>
        <v>0</v>
      </c>
      <c r="GO130" s="155">
        <v>0</v>
      </c>
      <c r="GP130" s="155">
        <v>0</v>
      </c>
      <c r="GQ130" s="155"/>
      <c r="GR130" s="155">
        <f>GR131+GR132</f>
        <v>0</v>
      </c>
      <c r="GS130" s="155">
        <f>GS131+GS132</f>
        <v>0</v>
      </c>
      <c r="GT130" s="155"/>
      <c r="GU130" s="155">
        <f>GU131+GU132</f>
        <v>0</v>
      </c>
      <c r="GV130" s="155">
        <f>GV131+GV132</f>
        <v>0</v>
      </c>
      <c r="GW130" s="155"/>
      <c r="GX130" s="155">
        <f>GX131+GX132+GX133+GX134+GX135+GX136+GX137+GX138+GX139</f>
        <v>0</v>
      </c>
      <c r="GY130" s="155">
        <v>0</v>
      </c>
      <c r="GZ130" s="155">
        <v>0</v>
      </c>
      <c r="HA130" s="155"/>
      <c r="HB130" s="155">
        <f>HB131+HB132</f>
        <v>0</v>
      </c>
      <c r="HC130" s="155">
        <f>HC131+HC132</f>
        <v>0</v>
      </c>
      <c r="HD130" s="155"/>
      <c r="HE130" s="155">
        <f>HE131+HE132</f>
        <v>0</v>
      </c>
      <c r="HF130" s="155">
        <f>HF131+HF132</f>
        <v>0</v>
      </c>
      <c r="HG130" s="155"/>
      <c r="HH130" s="155">
        <f>HH131+HH132+HH133+HH134+HH135+HH136+HH137+HH138+HH139</f>
        <v>0</v>
      </c>
      <c r="HI130" s="155">
        <v>0</v>
      </c>
      <c r="HJ130" s="155">
        <v>0</v>
      </c>
      <c r="HK130" s="155"/>
      <c r="HL130" s="155">
        <f>HL131+HL132</f>
        <v>0</v>
      </c>
      <c r="HM130" s="155">
        <f>HM131+HM132</f>
        <v>0</v>
      </c>
      <c r="HN130" s="155"/>
      <c r="HO130" s="155">
        <f>HO131+HO132</f>
        <v>0</v>
      </c>
      <c r="HP130" s="155">
        <f>HP131+HP132</f>
        <v>0</v>
      </c>
      <c r="HQ130" s="155"/>
      <c r="HR130" s="155">
        <f>HR131+HR132+HR133+HR134+HR135+HR136+HR137+HR138+HR139</f>
        <v>0</v>
      </c>
      <c r="HS130" s="155">
        <v>0</v>
      </c>
      <c r="HT130" s="155">
        <v>0</v>
      </c>
      <c r="HU130" s="155"/>
      <c r="HV130" s="155">
        <f>HV131+HV132</f>
        <v>0</v>
      </c>
      <c r="HW130" s="155">
        <f>HW131+HW132</f>
        <v>0</v>
      </c>
      <c r="HX130" s="155"/>
      <c r="HY130" s="155">
        <f>HY131+HY132</f>
        <v>0</v>
      </c>
      <c r="HZ130" s="155">
        <f>HZ131+HZ132</f>
        <v>0</v>
      </c>
      <c r="IA130" s="155"/>
      <c r="IB130" s="155">
        <f>IB131+IB132+IB133+IB134+IB135+IB136+IB137+IB138+IB139</f>
        <v>0</v>
      </c>
      <c r="IC130" s="155">
        <f>SUM(IC131:IC139)</f>
        <v>0</v>
      </c>
      <c r="ID130" s="155">
        <f>SUM(ID131:ID139)</f>
        <v>0</v>
      </c>
      <c r="IE130" s="155"/>
      <c r="IF130" s="155">
        <f>IF131+IF132</f>
        <v>0</v>
      </c>
      <c r="IG130" s="155">
        <f>IG131+IG132</f>
        <v>0</v>
      </c>
      <c r="IH130" s="155"/>
      <c r="II130" s="155">
        <f>II131+II132</f>
        <v>0</v>
      </c>
      <c r="IJ130" s="155">
        <f>IJ131+IJ132</f>
        <v>0</v>
      </c>
      <c r="IK130" s="155"/>
      <c r="IL130" s="155">
        <f>IL131+IL132+IL133+IL134+IL135+IL136+IL137+IL138+IL139</f>
        <v>0</v>
      </c>
      <c r="IM130" s="155">
        <f>SUM(IM131:IM139)</f>
        <v>0</v>
      </c>
      <c r="IN130" s="155">
        <f>SUM(IN131:IN139)</f>
        <v>0</v>
      </c>
      <c r="IO130" s="155"/>
      <c r="IP130" s="155">
        <f>IP131+IP132</f>
        <v>0</v>
      </c>
      <c r="IQ130" s="155">
        <f>IQ131+IQ132</f>
        <v>0</v>
      </c>
      <c r="IR130" s="155"/>
      <c r="IS130" s="155">
        <f>IS131+IS132</f>
        <v>0</v>
      </c>
      <c r="IT130" s="155">
        <f>IT131+IT132</f>
        <v>0</v>
      </c>
      <c r="IU130" s="155"/>
      <c r="IV130" s="155">
        <f>IV131+IV132+IV133+IV134+IV135+IV136+IV137+IV138+IV139</f>
        <v>0</v>
      </c>
      <c r="IW130" s="155">
        <f>SUM(IW131:IW139)</f>
        <v>0</v>
      </c>
      <c r="IX130" s="155">
        <f>SUM(IX131:IX139)</f>
        <v>0</v>
      </c>
      <c r="IY130" s="155"/>
      <c r="IZ130" s="155">
        <f>IZ131+IZ132</f>
        <v>0</v>
      </c>
      <c r="JA130" s="155">
        <f>JA131+JA132</f>
        <v>0</v>
      </c>
      <c r="JB130" s="155"/>
      <c r="JC130" s="155">
        <f>JC131+JC132</f>
        <v>0</v>
      </c>
      <c r="JD130" s="155">
        <f>JD131+JD132</f>
        <v>0</v>
      </c>
      <c r="JE130" s="155"/>
      <c r="JF130" s="155">
        <v>0</v>
      </c>
      <c r="JG130" s="155">
        <f>JG131+JG132+JG133+JG134+JG135+JG136+JG137+JG138+JG139</f>
        <v>0</v>
      </c>
      <c r="JH130" s="155">
        <f>JH131+JH132+JH133+JH134+JH135+JH136+JH137+JH138+JH139</f>
        <v>0</v>
      </c>
      <c r="JI130" s="155"/>
      <c r="JJ130" s="155">
        <f>JJ131+JJ132+JJ133+JJ134+JJ135+JJ136+JJ137+JJ138+JJ139</f>
        <v>0</v>
      </c>
      <c r="JK130" s="155">
        <f>JK131+JK132+JK133+JK134+JK135+JK136+JK137+JK138+JK139</f>
        <v>0</v>
      </c>
      <c r="JL130" s="155"/>
      <c r="JM130" s="155">
        <f>JM131+JM132+JM133+JM134+JM135+JM136+JM137+JM138+JM139</f>
        <v>0</v>
      </c>
      <c r="JN130" s="155">
        <f>JN131+JN132+JN133+JN134+JN135+JN136+JN137+JN138+JN139</f>
        <v>0</v>
      </c>
      <c r="JO130" s="155"/>
      <c r="JP130" s="155">
        <f>JP131+JP132+JP133+JP134+JP135+JP136+JP137+JP138+JP139</f>
        <v>0</v>
      </c>
      <c r="JQ130" s="155">
        <f>JQ131+JQ132+JQ133+JQ134+JQ135+JQ136+JQ137+JQ138+JQ139</f>
        <v>0</v>
      </c>
      <c r="JR130" s="155"/>
      <c r="JS130" s="155">
        <f>JS131+JS132+JS133+JS134+JS135+JS136+JS137+JS138+JS139</f>
        <v>1751.8657400000002</v>
      </c>
      <c r="JT130" s="155">
        <f>JT131+JT132+JT133+JT134+JT135+JT136+JT137+JT138+JT139</f>
        <v>1751.8657400000002</v>
      </c>
      <c r="JU130" s="155">
        <f>JT130/JS130*100</f>
        <v>100</v>
      </c>
      <c r="JV130" s="155">
        <f>JV131+JV132+JV133+JV134+JV135+JV136+JV137+JV138+JV139</f>
        <v>2670.34</v>
      </c>
      <c r="JW130" s="155">
        <f>JW131+JW132+JW133+JW134+JW135+JW136+JW137+JW138+JW139</f>
        <v>2670.34</v>
      </c>
      <c r="JX130" s="155">
        <f>JW130/JV130*100</f>
        <v>100</v>
      </c>
      <c r="JY130" s="155">
        <f>JY131+JY132+JY133+JY134+JY135+JY136+JY137+JY138+JY139</f>
        <v>0</v>
      </c>
      <c r="JZ130" s="155">
        <f>JZ131+JZ132+JZ133+JZ134+JZ135+JZ136+JZ137+JZ138+JZ139</f>
        <v>0</v>
      </c>
      <c r="KA130" s="155" t="e">
        <f>JZ130/JY130*100</f>
        <v>#DIV/0!</v>
      </c>
      <c r="KB130" s="155">
        <f>KB131+KB132+KB133+KB134+KB135+KB136+KB137+KB138+KB139</f>
        <v>0</v>
      </c>
      <c r="KC130" s="155">
        <f>KC131+KC132+KC133+KC134+KC135+KC136+KC137+KC138+KC139</f>
        <v>0</v>
      </c>
      <c r="KD130" s="155" t="e">
        <f>KC130/KB130*100</f>
        <v>#DIV/0!</v>
      </c>
      <c r="KE130" s="155">
        <f>KE131+KE132+KE133+KE134+KE135+KE136+KE137+KE138+KE139</f>
        <v>0</v>
      </c>
      <c r="KF130" s="155">
        <f>KF131+KF132+KF133+KF134+KF135+KF136+KF137+KF138+KF139</f>
        <v>0</v>
      </c>
      <c r="KG130" s="155" t="e">
        <f>KF130/KE130*100</f>
        <v>#DIV/0!</v>
      </c>
      <c r="KH130" s="155">
        <f>KH131+KH132+KH133+KH134+KH135+KH136+KH137+KH138+KH139</f>
        <v>0</v>
      </c>
      <c r="KI130" s="155">
        <f>KI131+KI132+KI133+KI134+KI135+KI136+KI137+KI138+KI139</f>
        <v>0</v>
      </c>
      <c r="KJ130" s="155" t="e">
        <f>KI130/KH130*100</f>
        <v>#DIV/0!</v>
      </c>
      <c r="KK130" s="155">
        <f>KK131+KK132+KK133+KK134+KK135+KK136+KK137+KK138+KK139</f>
        <v>0</v>
      </c>
      <c r="KL130" s="155">
        <f>KL131+KL132+KL133+KL134+KL135+KL136+KL137+KL138+KL139</f>
        <v>0</v>
      </c>
      <c r="KM130" s="155" t="e">
        <f>KL130/KK130*100</f>
        <v>#DIV/0!</v>
      </c>
      <c r="KN130" s="155">
        <f>KN131+KN132+KN133+KN134+KN135+KN136+KN137+KN138+KN139</f>
        <v>0</v>
      </c>
      <c r="KO130" s="155">
        <f>KO131+KO132+KO133+KO134+KO135+KO136+KO137+KO138+KO139</f>
        <v>0</v>
      </c>
      <c r="KP130" s="155"/>
      <c r="KQ130" s="155">
        <f>KQ131+KQ132+KQ133+KQ134+KQ135+KQ136+KQ137+KQ138+KQ139</f>
        <v>0</v>
      </c>
      <c r="KR130" s="155">
        <f>KR131+KR132+KR133+KR134+KR135+KR136+KR137+KR138+KR139</f>
        <v>0</v>
      </c>
      <c r="KS130" s="155"/>
      <c r="KT130" s="155">
        <f>KT131+KT132+KT133+KT134+KT135+KT136+KT137+KT138+KT139</f>
        <v>0</v>
      </c>
      <c r="KU130" s="155">
        <f>KU131+KU132+KU133+KU134+KU135+KU136+KU137+KU138+KU139</f>
        <v>0</v>
      </c>
      <c r="KV130" s="155"/>
      <c r="KW130" s="155">
        <f>KW131+KW132+KW133+KW134+KW135+KW136+KW137+KW138+KW139</f>
        <v>997.37265000000002</v>
      </c>
      <c r="KX130" s="155">
        <f>KX131+KX132+KX133+KX134+KX135+KX136+KX137+KX138+KX139</f>
        <v>997.37265000000002</v>
      </c>
      <c r="KY130" s="155"/>
      <c r="KZ130" s="155">
        <f>KZ131+KZ132+KZ133+KZ134+KZ135+KZ136+KZ137+KZ138+KZ139</f>
        <v>0</v>
      </c>
      <c r="LA130" s="155">
        <f>LA131+LA132+LA133+LA134+LA135+LA136+LA137+LA138+LA139</f>
        <v>0</v>
      </c>
      <c r="LB130" s="155"/>
      <c r="LC130" s="155">
        <f>LC131+LC132+LC133+LC134+LC135+LC136+LC137+LC138+LC139</f>
        <v>0</v>
      </c>
      <c r="LD130" s="155">
        <f>LD131+LD132+LD133+LD134+LD135+LD136+LD137+LD138+LD139</f>
        <v>0</v>
      </c>
      <c r="LE130" s="155"/>
      <c r="LF130" s="155">
        <f>LF131+LF132+LF133+LF134+LF135+LF136+LF137+LF138+LF139</f>
        <v>0</v>
      </c>
      <c r="LG130" s="155">
        <f>LG131+LG132+LG133+LG134+LG135+LG136+LG137+LG138+LG139</f>
        <v>0</v>
      </c>
      <c r="LH130" s="155"/>
      <c r="LI130" s="155">
        <f>LI131+LI132+LI133+LI134+LI135+LI136+LI137+LI138+LI139</f>
        <v>0</v>
      </c>
      <c r="LJ130" s="155">
        <f>LJ131+LJ132+LJ133+LJ134+LJ135+LJ136+LJ137+LJ138+LJ139</f>
        <v>0</v>
      </c>
      <c r="LK130" s="155"/>
      <c r="LL130" s="155">
        <f>LL131+LL132+LL133+LL134+LL135+LL136+LL137+LL138+LL139</f>
        <v>0</v>
      </c>
      <c r="LM130" s="155">
        <f>LM131+LM132+LM133+LM134+LM135+LM136+LM137+LM138+LM139</f>
        <v>0</v>
      </c>
      <c r="LN130" s="155"/>
      <c r="LO130" s="155">
        <v>0</v>
      </c>
      <c r="LP130" s="155">
        <f>LP131+LP132+LP133+LP134+LP135+LP136+LP137+LP138+LP139</f>
        <v>0</v>
      </c>
      <c r="LQ130" s="155">
        <f>LQ131+LQ132+LQ133+LQ134+LQ135+LQ136+LQ137+LQ138+LQ139</f>
        <v>0</v>
      </c>
      <c r="LR130" s="155"/>
      <c r="LS130" s="155">
        <f>LS131+LS132+LS133+LS134+LS135+LS136+LS137+LS138+LS139</f>
        <v>0</v>
      </c>
      <c r="LT130" s="155">
        <f>LT131+LT132+LT133+LT134+LT135+LT136+LT137+LT138+LT139</f>
        <v>0</v>
      </c>
      <c r="LU130" s="155"/>
      <c r="LV130" s="155">
        <f>LV131+LV132+LV133+LV134+LV135+LV136+LV137+LV138+LV139</f>
        <v>0</v>
      </c>
      <c r="LW130" s="155">
        <f>LW131+LW132+LW133+LW134+LW135+LW136+LW137+LW138+LW139</f>
        <v>0</v>
      </c>
      <c r="LX130" s="155"/>
      <c r="LY130" s="155">
        <f>LY131+LY132+LY133+LY134+LY135+LY136+LY137+LY138+LY139</f>
        <v>0</v>
      </c>
      <c r="LZ130" s="155">
        <f>LZ131+LZ132+LZ133+LZ134+LZ135+LZ136+LZ137+LZ138+LZ139</f>
        <v>0</v>
      </c>
      <c r="MA130" s="155"/>
      <c r="MB130" s="155">
        <f>MB131+MB132+MB133+MB134+MB135+MB136+MB137+MB138+MB139</f>
        <v>0</v>
      </c>
      <c r="MC130" s="155">
        <f>MC131+MC132+MC133+MC134+MC135+MC136+MC137+MC138+MC139</f>
        <v>0</v>
      </c>
      <c r="MD130" s="155"/>
      <c r="ME130" s="34">
        <f>ME131+ME132+ME133+ME134+ME135+ME136+ME137+ME138+ME139</f>
        <v>0</v>
      </c>
      <c r="MF130" s="34">
        <f>MF131+MF132+MF133+MF134+MF135+MF136+MF137+MF138+MF139</f>
        <v>0</v>
      </c>
      <c r="MG130" s="63"/>
      <c r="MH130" s="108"/>
      <c r="MI130" s="108"/>
      <c r="MK130" s="34"/>
      <c r="ML130" s="34"/>
      <c r="MM130" s="63"/>
      <c r="MN130" s="111"/>
      <c r="MO130" s="113"/>
      <c r="MP130" s="114"/>
      <c r="MQ130" s="113"/>
      <c r="MR130" s="115"/>
      <c r="MS130" s="40"/>
      <c r="MT130" s="35"/>
      <c r="MU130" s="40"/>
      <c r="MV130" s="67"/>
    </row>
    <row r="131" spans="1:360">
      <c r="A131" s="36" t="s">
        <v>172</v>
      </c>
      <c r="B131" s="110">
        <f t="shared" ref="B131:B139" si="1142">I131+S131+V131+Y131+AI131+AS131+BC131+BM131+BW131+CF131+CO131+CY131+DI131+DS131+EC131+EP131+F131+EZ131+FJ131+FT131+GD131+GN131+GX131+HH131+HR131+IB131+IL131+IV131+JF131+JP131+EM131+JS131+JV131+JY131+KB131+KE131+KH131+KK131+KN131+KQ131+KT131+KW131+KZ131+LC131+LF131+LI131+LL131+LO131+LY131+MB131+ME131</f>
        <v>7312.5625</v>
      </c>
      <c r="C131" s="110">
        <f t="shared" ref="C131:C139" si="1143">K131+T131+W131+AA131+AK131+AU131+BE131+BO131+BX131+CG131+CQ131+DA131+DK131+DU131+EE131+ER131+G131+FB131+FL131+FV131+GF131+GP131+GZ131+HJ131+HT131+ID131+IN131+IX131+JH131+JQ131+EN131+JT131+JW131+JZ131+KC131+KF131+KI131+KL131+KO131+KR131+KU131+KX131+LA131+LD131+LG131+LJ131+LM131+LQ131+LZ131+MC131+MF131</f>
        <v>7312.5625</v>
      </c>
      <c r="D131" s="110">
        <f t="shared" ref="D131:D137" si="1144">C131/B131*100</f>
        <v>100</v>
      </c>
      <c r="E131" s="110">
        <f t="shared" si="634"/>
        <v>1.1368683772161603E-13</v>
      </c>
      <c r="F131" s="110"/>
      <c r="G131" s="110"/>
      <c r="H131" s="110"/>
      <c r="I131" s="110"/>
      <c r="J131" s="110">
        <f t="shared" ref="J131:K139" si="1145">M131+P131</f>
        <v>0</v>
      </c>
      <c r="K131" s="110">
        <f t="shared" si="1145"/>
        <v>0</v>
      </c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>
        <f t="shared" ref="Z131:AA139" si="1146">AC131+AF131</f>
        <v>0</v>
      </c>
      <c r="AA131" s="110">
        <f t="shared" si="1146"/>
        <v>0</v>
      </c>
      <c r="AB131" s="110"/>
      <c r="AC131" s="110"/>
      <c r="AD131" s="110"/>
      <c r="AE131" s="110"/>
      <c r="AF131" s="110"/>
      <c r="AG131" s="110"/>
      <c r="AH131" s="110"/>
      <c r="AI131" s="110"/>
      <c r="AJ131" s="110">
        <f t="shared" ref="AJ131:AK139" si="1147">AM131+AP131</f>
        <v>0</v>
      </c>
      <c r="AK131" s="110">
        <f t="shared" si="1147"/>
        <v>0</v>
      </c>
      <c r="AL131" s="110"/>
      <c r="AM131" s="110"/>
      <c r="AN131" s="110"/>
      <c r="AO131" s="110"/>
      <c r="AP131" s="110"/>
      <c r="AQ131" s="110"/>
      <c r="AR131" s="110"/>
      <c r="AS131" s="110"/>
      <c r="AT131" s="110">
        <f t="shared" ref="AT131:AU139" si="1148">AW131+AZ131</f>
        <v>0</v>
      </c>
      <c r="AU131" s="110">
        <f t="shared" si="1148"/>
        <v>0</v>
      </c>
      <c r="AV131" s="110"/>
      <c r="AW131" s="110"/>
      <c r="AX131" s="110"/>
      <c r="AY131" s="110"/>
      <c r="AZ131" s="110"/>
      <c r="BA131" s="110"/>
      <c r="BB131" s="110"/>
      <c r="BC131" s="110"/>
      <c r="BD131" s="110">
        <f t="shared" ref="BD131:BE139" si="1149">BG131+BJ131</f>
        <v>0</v>
      </c>
      <c r="BE131" s="110">
        <f t="shared" si="1149"/>
        <v>0</v>
      </c>
      <c r="BF131" s="110"/>
      <c r="BG131" s="110"/>
      <c r="BH131" s="110"/>
      <c r="BI131" s="110"/>
      <c r="BJ131" s="110"/>
      <c r="BK131" s="110"/>
      <c r="BL131" s="110"/>
      <c r="BM131" s="110">
        <v>2303.16264</v>
      </c>
      <c r="BN131" s="110">
        <f>BQ131+BT131</f>
        <v>2303.16264</v>
      </c>
      <c r="BO131" s="110">
        <f>BR131+BU131</f>
        <v>2303.16264</v>
      </c>
      <c r="BP131" s="110">
        <f>BO131/BN131*100</f>
        <v>100</v>
      </c>
      <c r="BQ131" s="110">
        <v>2257.0993899999999</v>
      </c>
      <c r="BR131" s="110">
        <v>2257.0993899999999</v>
      </c>
      <c r="BS131" s="110">
        <f>BR131/BQ131*100</f>
        <v>100</v>
      </c>
      <c r="BT131" s="110">
        <v>46.063249999999996</v>
      </c>
      <c r="BU131" s="110">
        <v>46.063249999999996</v>
      </c>
      <c r="BV131" s="110">
        <f>BU131/BT131*100</f>
        <v>100</v>
      </c>
      <c r="BW131" s="110">
        <f t="shared" ref="BW131:BX139" si="1150">BZ131+CC131</f>
        <v>0</v>
      </c>
      <c r="BX131" s="110">
        <f t="shared" si="1150"/>
        <v>0</v>
      </c>
      <c r="BY131" s="110"/>
      <c r="BZ131" s="110"/>
      <c r="CA131" s="110"/>
      <c r="CB131" s="110"/>
      <c r="CC131" s="110"/>
      <c r="CD131" s="110"/>
      <c r="CE131" s="110"/>
      <c r="CF131" s="110">
        <f t="shared" ref="CF131:CG139" si="1151">CI131+CL131</f>
        <v>0</v>
      </c>
      <c r="CG131" s="110">
        <f t="shared" si="1151"/>
        <v>0</v>
      </c>
      <c r="CH131" s="110"/>
      <c r="CI131" s="110"/>
      <c r="CJ131" s="110"/>
      <c r="CK131" s="110"/>
      <c r="CL131" s="110"/>
      <c r="CM131" s="110"/>
      <c r="CN131" s="110"/>
      <c r="CO131" s="110"/>
      <c r="CP131" s="110">
        <f t="shared" ref="CP131:CQ139" si="1152">CS131+CV131</f>
        <v>0</v>
      </c>
      <c r="CQ131" s="110">
        <f t="shared" si="1152"/>
        <v>0</v>
      </c>
      <c r="CR131" s="110"/>
      <c r="CS131" s="110"/>
      <c r="CT131" s="110"/>
      <c r="CU131" s="110"/>
      <c r="CV131" s="110"/>
      <c r="CW131" s="110"/>
      <c r="CX131" s="110"/>
      <c r="CY131" s="110"/>
      <c r="CZ131" s="110">
        <f t="shared" ref="CZ131:DA139" si="1153">DC131+DF131</f>
        <v>0</v>
      </c>
      <c r="DA131" s="110">
        <f t="shared" si="1153"/>
        <v>0</v>
      </c>
      <c r="DB131" s="110"/>
      <c r="DC131" s="110"/>
      <c r="DD131" s="110"/>
      <c r="DE131" s="110"/>
      <c r="DF131" s="110"/>
      <c r="DG131" s="110"/>
      <c r="DH131" s="110"/>
      <c r="DI131" s="110"/>
      <c r="DJ131" s="110">
        <f t="shared" ref="DJ131:DK139" si="1154">DM131+DP131</f>
        <v>0</v>
      </c>
      <c r="DK131" s="110">
        <f t="shared" si="1154"/>
        <v>0</v>
      </c>
      <c r="DL131" s="110"/>
      <c r="DM131" s="110"/>
      <c r="DN131" s="110"/>
      <c r="DO131" s="110"/>
      <c r="DP131" s="110"/>
      <c r="DQ131" s="110"/>
      <c r="DR131" s="110"/>
      <c r="DS131" s="110"/>
      <c r="DT131" s="110">
        <f t="shared" ref="DT131:DU139" si="1155">DW131+DZ131</f>
        <v>0</v>
      </c>
      <c r="DU131" s="110">
        <f t="shared" si="1155"/>
        <v>0</v>
      </c>
      <c r="DV131" s="110"/>
      <c r="DW131" s="110"/>
      <c r="DX131" s="110"/>
      <c r="DY131" s="110"/>
      <c r="DZ131" s="110"/>
      <c r="EA131" s="110"/>
      <c r="EB131" s="110"/>
      <c r="EC131" s="110"/>
      <c r="ED131" s="110">
        <f t="shared" ref="ED131:EE139" si="1156">EG131+EJ131</f>
        <v>0</v>
      </c>
      <c r="EE131" s="110">
        <f t="shared" si="1156"/>
        <v>0</v>
      </c>
      <c r="EF131" s="110"/>
      <c r="EG131" s="110"/>
      <c r="EH131" s="110"/>
      <c r="EI131" s="110"/>
      <c r="EJ131" s="110"/>
      <c r="EK131" s="110"/>
      <c r="EL131" s="110"/>
      <c r="EM131" s="110"/>
      <c r="EN131" s="110"/>
      <c r="EO131" s="110"/>
      <c r="EP131" s="110">
        <v>4353.3999999999996</v>
      </c>
      <c r="EQ131" s="110">
        <f t="shared" ref="EQ131:ER139" si="1157">ET131+EW131</f>
        <v>4353.3999999999996</v>
      </c>
      <c r="ER131" s="110">
        <f>EU131+EX131</f>
        <v>4353.3999999999996</v>
      </c>
      <c r="ES131" s="110">
        <f>ER131/EQ131*100</f>
        <v>100</v>
      </c>
      <c r="ET131" s="110">
        <v>4353.3999999999996</v>
      </c>
      <c r="EU131" s="110">
        <v>4353.3999999999996</v>
      </c>
      <c r="EV131" s="110">
        <f t="shared" ref="EV131:EV139" si="1158">EU131/ET131*100</f>
        <v>100</v>
      </c>
      <c r="EW131" s="110"/>
      <c r="EX131" s="110"/>
      <c r="EY131" s="110"/>
      <c r="EZ131" s="110"/>
      <c r="FA131" s="110">
        <f t="shared" ref="FA131:FB139" si="1159">FD131+FG131</f>
        <v>0</v>
      </c>
      <c r="FB131" s="110">
        <f t="shared" si="1159"/>
        <v>0</v>
      </c>
      <c r="FC131" s="110"/>
      <c r="FD131" s="110"/>
      <c r="FE131" s="110"/>
      <c r="FF131" s="110"/>
      <c r="FG131" s="110"/>
      <c r="FH131" s="110"/>
      <c r="FI131" s="110"/>
      <c r="FJ131" s="156"/>
      <c r="FK131" s="110"/>
      <c r="FL131" s="110"/>
      <c r="FM131" s="110"/>
      <c r="FN131" s="110"/>
      <c r="FO131" s="110"/>
      <c r="FP131" s="110"/>
      <c r="FQ131" s="110"/>
      <c r="FR131" s="110"/>
      <c r="FS131" s="110"/>
      <c r="FT131" s="110"/>
      <c r="FU131" s="110">
        <f t="shared" ref="FU131:FV139" si="1160">FX131+GA131</f>
        <v>0</v>
      </c>
      <c r="FV131" s="110">
        <f t="shared" si="1160"/>
        <v>0</v>
      </c>
      <c r="FW131" s="110"/>
      <c r="FX131" s="110"/>
      <c r="FY131" s="110"/>
      <c r="FZ131" s="110"/>
      <c r="GA131" s="110"/>
      <c r="GB131" s="110"/>
      <c r="GC131" s="110"/>
      <c r="GD131" s="110"/>
      <c r="GE131" s="110">
        <f t="shared" ref="GE131:GF139" si="1161">GH131+GK131</f>
        <v>0</v>
      </c>
      <c r="GF131" s="110">
        <f t="shared" si="1161"/>
        <v>0</v>
      </c>
      <c r="GG131" s="110"/>
      <c r="GH131" s="110"/>
      <c r="GI131" s="110"/>
      <c r="GJ131" s="110"/>
      <c r="GK131" s="110"/>
      <c r="GL131" s="110"/>
      <c r="GM131" s="110"/>
      <c r="GN131" s="110"/>
      <c r="GO131" s="110">
        <f t="shared" ref="GO131:GP139" si="1162">GR131+GU131</f>
        <v>0</v>
      </c>
      <c r="GP131" s="110">
        <f t="shared" si="1162"/>
        <v>0</v>
      </c>
      <c r="GQ131" s="110"/>
      <c r="GR131" s="110"/>
      <c r="GS131" s="110"/>
      <c r="GT131" s="110"/>
      <c r="GU131" s="110"/>
      <c r="GV131" s="110"/>
      <c r="GW131" s="110"/>
      <c r="GX131" s="110"/>
      <c r="GY131" s="110">
        <f t="shared" ref="GY131:GZ139" si="1163">HB131+HE131</f>
        <v>0</v>
      </c>
      <c r="GZ131" s="110">
        <f t="shared" si="1163"/>
        <v>0</v>
      </c>
      <c r="HA131" s="110"/>
      <c r="HB131" s="110"/>
      <c r="HC131" s="110"/>
      <c r="HD131" s="110"/>
      <c r="HE131" s="110"/>
      <c r="HF131" s="110"/>
      <c r="HG131" s="110"/>
      <c r="HH131" s="110"/>
      <c r="HI131" s="110">
        <f t="shared" ref="HI131:HJ139" si="1164">HL131+HO131</f>
        <v>0</v>
      </c>
      <c r="HJ131" s="110">
        <f t="shared" si="1164"/>
        <v>0</v>
      </c>
      <c r="HK131" s="110"/>
      <c r="HL131" s="110"/>
      <c r="HM131" s="110"/>
      <c r="HN131" s="110"/>
      <c r="HO131" s="110"/>
      <c r="HP131" s="110"/>
      <c r="HQ131" s="110"/>
      <c r="HR131" s="110"/>
      <c r="HS131" s="110">
        <f t="shared" ref="HS131:HT139" si="1165">HV131+HY131</f>
        <v>0</v>
      </c>
      <c r="HT131" s="110">
        <f t="shared" si="1165"/>
        <v>0</v>
      </c>
      <c r="HU131" s="110"/>
      <c r="HV131" s="110"/>
      <c r="HW131" s="110"/>
      <c r="HX131" s="110"/>
      <c r="HY131" s="110"/>
      <c r="HZ131" s="110"/>
      <c r="IA131" s="110"/>
      <c r="IB131" s="110"/>
      <c r="IC131" s="110">
        <f t="shared" ref="IC131:ID139" si="1166">IF131+II131</f>
        <v>0</v>
      </c>
      <c r="ID131" s="110">
        <f t="shared" si="1166"/>
        <v>0</v>
      </c>
      <c r="IE131" s="110"/>
      <c r="IF131" s="110"/>
      <c r="IG131" s="110"/>
      <c r="IH131" s="110"/>
      <c r="II131" s="110"/>
      <c r="IJ131" s="110"/>
      <c r="IK131" s="110"/>
      <c r="IL131" s="110"/>
      <c r="IM131" s="110">
        <f t="shared" ref="IM131:IN139" si="1167">IP131+IS131</f>
        <v>0</v>
      </c>
      <c r="IN131" s="110">
        <f t="shared" si="1167"/>
        <v>0</v>
      </c>
      <c r="IO131" s="110"/>
      <c r="IP131" s="110"/>
      <c r="IQ131" s="110"/>
      <c r="IR131" s="110"/>
      <c r="IS131" s="110"/>
      <c r="IT131" s="110"/>
      <c r="IU131" s="110"/>
      <c r="IV131" s="110"/>
      <c r="IW131" s="110">
        <f t="shared" ref="IW131:IX139" si="1168">IZ131+JC131</f>
        <v>0</v>
      </c>
      <c r="IX131" s="110">
        <f t="shared" si="1168"/>
        <v>0</v>
      </c>
      <c r="IY131" s="110"/>
      <c r="IZ131" s="110"/>
      <c r="JA131" s="110"/>
      <c r="JB131" s="110"/>
      <c r="JC131" s="110"/>
      <c r="JD131" s="110"/>
      <c r="JE131" s="110"/>
      <c r="JF131" s="110"/>
      <c r="JG131" s="110">
        <f t="shared" ref="JG131:JH139" si="1169">JJ131+JM131</f>
        <v>0</v>
      </c>
      <c r="JH131" s="110">
        <f t="shared" si="1169"/>
        <v>0</v>
      </c>
      <c r="JI131" s="110"/>
      <c r="JJ131" s="110"/>
      <c r="JK131" s="110"/>
      <c r="JL131" s="110"/>
      <c r="JM131" s="110"/>
      <c r="JN131" s="110"/>
      <c r="JO131" s="110"/>
      <c r="JP131" s="110"/>
      <c r="JQ131" s="110"/>
      <c r="JR131" s="110"/>
      <c r="JS131" s="110">
        <v>291.99986000000001</v>
      </c>
      <c r="JT131" s="110">
        <v>291.99986000000001</v>
      </c>
      <c r="JU131" s="110">
        <f>JT131/JS131*100</f>
        <v>100</v>
      </c>
      <c r="JV131" s="110">
        <v>364</v>
      </c>
      <c r="JW131" s="110">
        <v>364</v>
      </c>
      <c r="JX131" s="110">
        <f>JW131/JV131*100</f>
        <v>100</v>
      </c>
      <c r="JY131" s="110"/>
      <c r="JZ131" s="110"/>
      <c r="KA131" s="110" t="e">
        <f>JZ131/JY131*100</f>
        <v>#DIV/0!</v>
      </c>
      <c r="KB131" s="110"/>
      <c r="KC131" s="110"/>
      <c r="KD131" s="110" t="e">
        <f>KC131/KB131*100</f>
        <v>#DIV/0!</v>
      </c>
      <c r="KE131" s="110"/>
      <c r="KF131" s="110"/>
      <c r="KG131" s="110" t="e">
        <f>KF131/KE131*100</f>
        <v>#DIV/0!</v>
      </c>
      <c r="KH131" s="110"/>
      <c r="KI131" s="110"/>
      <c r="KJ131" s="110" t="e">
        <f>KI131/KH131*100</f>
        <v>#DIV/0!</v>
      </c>
      <c r="KK131" s="110"/>
      <c r="KL131" s="110"/>
      <c r="KM131" s="110" t="e">
        <f>KL131/KK131*100</f>
        <v>#DIV/0!</v>
      </c>
      <c r="KN131" s="110"/>
      <c r="KO131" s="110"/>
      <c r="KP131" s="110"/>
      <c r="KQ131" s="110"/>
      <c r="KR131" s="110"/>
      <c r="KS131" s="110"/>
      <c r="KT131" s="110"/>
      <c r="KU131" s="110"/>
      <c r="KV131" s="110"/>
      <c r="KW131" s="110"/>
      <c r="KX131" s="110"/>
      <c r="KY131" s="110"/>
      <c r="KZ131" s="110"/>
      <c r="LA131" s="110"/>
      <c r="LB131" s="110"/>
      <c r="LC131" s="110"/>
      <c r="LD131" s="110"/>
      <c r="LE131" s="110"/>
      <c r="LF131" s="110"/>
      <c r="LG131" s="110"/>
      <c r="LH131" s="110"/>
      <c r="LI131" s="110"/>
      <c r="LJ131" s="110"/>
      <c r="LK131" s="110"/>
      <c r="LL131" s="110"/>
      <c r="LM131" s="110"/>
      <c r="LN131" s="110"/>
      <c r="LO131" s="110"/>
      <c r="LP131" s="110">
        <f t="shared" ref="LP131:LQ139" si="1170">LS131+LV131</f>
        <v>0</v>
      </c>
      <c r="LQ131" s="110">
        <f t="shared" si="1170"/>
        <v>0</v>
      </c>
      <c r="LR131" s="110"/>
      <c r="LS131" s="110"/>
      <c r="LT131" s="110"/>
      <c r="LU131" s="110"/>
      <c r="LV131" s="110"/>
      <c r="LW131" s="110"/>
      <c r="LX131" s="110"/>
      <c r="LY131" s="110"/>
      <c r="LZ131" s="110"/>
      <c r="MA131" s="110"/>
      <c r="MB131" s="110"/>
      <c r="MC131" s="110"/>
      <c r="MD131" s="110"/>
      <c r="ME131" s="110"/>
      <c r="MF131" s="4"/>
      <c r="MG131" s="5"/>
      <c r="MH131" s="37"/>
      <c r="MI131" s="37"/>
      <c r="MJ131" s="38"/>
      <c r="MK131" s="4"/>
      <c r="ML131" s="4"/>
      <c r="MM131" s="5"/>
      <c r="MN131" s="112"/>
      <c r="MO131" s="113"/>
      <c r="MP131" s="114"/>
      <c r="MQ131" s="113"/>
      <c r="MR131" s="115"/>
      <c r="MS131" s="40"/>
      <c r="MT131" s="35"/>
      <c r="MU131" s="40"/>
      <c r="MV131" s="10"/>
    </row>
    <row r="132" spans="1:360" ht="18.75" customHeight="1">
      <c r="A132" s="36" t="s">
        <v>93</v>
      </c>
      <c r="B132" s="110">
        <f t="shared" si="1142"/>
        <v>1341.7798600000001</v>
      </c>
      <c r="C132" s="110">
        <f t="shared" si="1143"/>
        <v>1341.7798600000001</v>
      </c>
      <c r="D132" s="110">
        <f t="shared" si="1144"/>
        <v>100</v>
      </c>
      <c r="E132" s="110">
        <f t="shared" si="634"/>
        <v>-1.1368683772161603E-13</v>
      </c>
      <c r="F132" s="110"/>
      <c r="G132" s="110"/>
      <c r="H132" s="110"/>
      <c r="I132" s="110"/>
      <c r="J132" s="110">
        <f t="shared" si="1145"/>
        <v>0</v>
      </c>
      <c r="K132" s="110">
        <f t="shared" si="1145"/>
        <v>0</v>
      </c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>
        <f t="shared" si="1146"/>
        <v>0</v>
      </c>
      <c r="AA132" s="110">
        <f t="shared" si="1146"/>
        <v>0</v>
      </c>
      <c r="AB132" s="110"/>
      <c r="AC132" s="110"/>
      <c r="AD132" s="110"/>
      <c r="AE132" s="110"/>
      <c r="AF132" s="110"/>
      <c r="AG132" s="110"/>
      <c r="AH132" s="110"/>
      <c r="AI132" s="110"/>
      <c r="AJ132" s="110">
        <f t="shared" si="1147"/>
        <v>0</v>
      </c>
      <c r="AK132" s="110">
        <f t="shared" si="1147"/>
        <v>0</v>
      </c>
      <c r="AL132" s="110"/>
      <c r="AM132" s="110"/>
      <c r="AN132" s="110"/>
      <c r="AO132" s="110"/>
      <c r="AP132" s="110"/>
      <c r="AQ132" s="110"/>
      <c r="AR132" s="110"/>
      <c r="AS132" s="110"/>
      <c r="AT132" s="110">
        <f t="shared" si="1148"/>
        <v>0</v>
      </c>
      <c r="AU132" s="110">
        <f t="shared" si="1148"/>
        <v>0</v>
      </c>
      <c r="AV132" s="110"/>
      <c r="AW132" s="110"/>
      <c r="AX132" s="110"/>
      <c r="AY132" s="110"/>
      <c r="AZ132" s="110"/>
      <c r="BA132" s="110"/>
      <c r="BB132" s="110"/>
      <c r="BC132" s="110"/>
      <c r="BD132" s="110">
        <f t="shared" si="1149"/>
        <v>0</v>
      </c>
      <c r="BE132" s="110">
        <f t="shared" si="1149"/>
        <v>0</v>
      </c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>
        <f t="shared" si="1150"/>
        <v>0</v>
      </c>
      <c r="BX132" s="110">
        <f t="shared" si="1150"/>
        <v>0</v>
      </c>
      <c r="BY132" s="110"/>
      <c r="BZ132" s="110"/>
      <c r="CA132" s="110"/>
      <c r="CB132" s="110"/>
      <c r="CC132" s="110"/>
      <c r="CD132" s="110"/>
      <c r="CE132" s="110"/>
      <c r="CF132" s="110">
        <f t="shared" si="1151"/>
        <v>0</v>
      </c>
      <c r="CG132" s="110">
        <f t="shared" si="1151"/>
        <v>0</v>
      </c>
      <c r="CH132" s="110"/>
      <c r="CI132" s="110"/>
      <c r="CJ132" s="110"/>
      <c r="CK132" s="110"/>
      <c r="CL132" s="110"/>
      <c r="CM132" s="110"/>
      <c r="CN132" s="110"/>
      <c r="CO132" s="110"/>
      <c r="CP132" s="110">
        <f t="shared" si="1152"/>
        <v>0</v>
      </c>
      <c r="CQ132" s="110">
        <f t="shared" si="1152"/>
        <v>0</v>
      </c>
      <c r="CR132" s="110"/>
      <c r="CS132" s="110"/>
      <c r="CT132" s="110"/>
      <c r="CU132" s="110"/>
      <c r="CV132" s="110"/>
      <c r="CW132" s="110"/>
      <c r="CX132" s="110"/>
      <c r="CY132" s="110"/>
      <c r="CZ132" s="110">
        <f t="shared" si="1153"/>
        <v>0</v>
      </c>
      <c r="DA132" s="110">
        <f t="shared" si="1153"/>
        <v>0</v>
      </c>
      <c r="DB132" s="110"/>
      <c r="DC132" s="110"/>
      <c r="DD132" s="110"/>
      <c r="DE132" s="110"/>
      <c r="DF132" s="110"/>
      <c r="DG132" s="110"/>
      <c r="DH132" s="110"/>
      <c r="DI132" s="110"/>
      <c r="DJ132" s="110">
        <f t="shared" si="1154"/>
        <v>0</v>
      </c>
      <c r="DK132" s="110">
        <f t="shared" si="1154"/>
        <v>0</v>
      </c>
      <c r="DL132" s="110"/>
      <c r="DM132" s="110"/>
      <c r="DN132" s="110"/>
      <c r="DO132" s="110"/>
      <c r="DP132" s="110"/>
      <c r="DQ132" s="110"/>
      <c r="DR132" s="110"/>
      <c r="DS132" s="110"/>
      <c r="DT132" s="110">
        <f t="shared" si="1155"/>
        <v>0</v>
      </c>
      <c r="DU132" s="110">
        <f t="shared" si="1155"/>
        <v>0</v>
      </c>
      <c r="DV132" s="110"/>
      <c r="DW132" s="110"/>
      <c r="DX132" s="110"/>
      <c r="DY132" s="110"/>
      <c r="DZ132" s="110"/>
      <c r="EA132" s="110"/>
      <c r="EB132" s="110"/>
      <c r="EC132" s="110"/>
      <c r="ED132" s="110">
        <f t="shared" si="1156"/>
        <v>0</v>
      </c>
      <c r="EE132" s="110">
        <f t="shared" si="1156"/>
        <v>0</v>
      </c>
      <c r="EF132" s="110"/>
      <c r="EG132" s="110"/>
      <c r="EH132" s="110"/>
      <c r="EI132" s="110"/>
      <c r="EJ132" s="110"/>
      <c r="EK132" s="110"/>
      <c r="EL132" s="110"/>
      <c r="EM132" s="110"/>
      <c r="EN132" s="110"/>
      <c r="EO132" s="110"/>
      <c r="EP132" s="110">
        <v>500</v>
      </c>
      <c r="EQ132" s="110">
        <f t="shared" si="1157"/>
        <v>500</v>
      </c>
      <c r="ER132" s="110">
        <f t="shared" si="1157"/>
        <v>500</v>
      </c>
      <c r="ES132" s="110"/>
      <c r="ET132" s="110">
        <v>500</v>
      </c>
      <c r="EU132" s="110">
        <v>500</v>
      </c>
      <c r="EV132" s="110">
        <f t="shared" si="1158"/>
        <v>100</v>
      </c>
      <c r="EW132" s="110"/>
      <c r="EX132" s="110"/>
      <c r="EY132" s="110"/>
      <c r="EZ132" s="110"/>
      <c r="FA132" s="110">
        <f t="shared" si="1159"/>
        <v>0</v>
      </c>
      <c r="FB132" s="110">
        <f t="shared" si="1159"/>
        <v>0</v>
      </c>
      <c r="FC132" s="110"/>
      <c r="FD132" s="110"/>
      <c r="FE132" s="110"/>
      <c r="FF132" s="110"/>
      <c r="FG132" s="110"/>
      <c r="FH132" s="110"/>
      <c r="FI132" s="110"/>
      <c r="FJ132" s="156"/>
      <c r="FK132" s="110"/>
      <c r="FL132" s="110"/>
      <c r="FM132" s="110"/>
      <c r="FN132" s="110"/>
      <c r="FO132" s="110"/>
      <c r="FP132" s="110"/>
      <c r="FQ132" s="110"/>
      <c r="FR132" s="110"/>
      <c r="FS132" s="110"/>
      <c r="FT132" s="110"/>
      <c r="FU132" s="110">
        <f t="shared" si="1160"/>
        <v>0</v>
      </c>
      <c r="FV132" s="110">
        <f t="shared" si="1160"/>
        <v>0</v>
      </c>
      <c r="FW132" s="110"/>
      <c r="FX132" s="110"/>
      <c r="FY132" s="110"/>
      <c r="FZ132" s="110"/>
      <c r="GA132" s="110"/>
      <c r="GB132" s="110"/>
      <c r="GC132" s="110"/>
      <c r="GD132" s="110"/>
      <c r="GE132" s="110">
        <f t="shared" si="1161"/>
        <v>0</v>
      </c>
      <c r="GF132" s="110">
        <f t="shared" si="1161"/>
        <v>0</v>
      </c>
      <c r="GG132" s="110"/>
      <c r="GH132" s="110"/>
      <c r="GI132" s="110"/>
      <c r="GJ132" s="110"/>
      <c r="GK132" s="110"/>
      <c r="GL132" s="110"/>
      <c r="GM132" s="110"/>
      <c r="GN132" s="110"/>
      <c r="GO132" s="110">
        <f t="shared" si="1162"/>
        <v>0</v>
      </c>
      <c r="GP132" s="110">
        <f t="shared" si="1162"/>
        <v>0</v>
      </c>
      <c r="GQ132" s="110"/>
      <c r="GR132" s="110"/>
      <c r="GS132" s="110"/>
      <c r="GT132" s="110"/>
      <c r="GU132" s="110"/>
      <c r="GV132" s="110"/>
      <c r="GW132" s="110"/>
      <c r="GX132" s="110"/>
      <c r="GY132" s="110">
        <f t="shared" si="1163"/>
        <v>0</v>
      </c>
      <c r="GZ132" s="110">
        <f t="shared" si="1163"/>
        <v>0</v>
      </c>
      <c r="HA132" s="110"/>
      <c r="HB132" s="110"/>
      <c r="HC132" s="110"/>
      <c r="HD132" s="110"/>
      <c r="HE132" s="110"/>
      <c r="HF132" s="110"/>
      <c r="HG132" s="110"/>
      <c r="HH132" s="110"/>
      <c r="HI132" s="110">
        <f t="shared" si="1164"/>
        <v>0</v>
      </c>
      <c r="HJ132" s="110">
        <f t="shared" si="1164"/>
        <v>0</v>
      </c>
      <c r="HK132" s="110"/>
      <c r="HL132" s="110"/>
      <c r="HM132" s="110"/>
      <c r="HN132" s="110"/>
      <c r="HO132" s="110"/>
      <c r="HP132" s="110"/>
      <c r="HQ132" s="110"/>
      <c r="HR132" s="110"/>
      <c r="HS132" s="110">
        <f t="shared" si="1165"/>
        <v>0</v>
      </c>
      <c r="HT132" s="110">
        <f t="shared" si="1165"/>
        <v>0</v>
      </c>
      <c r="HU132" s="110"/>
      <c r="HV132" s="110"/>
      <c r="HW132" s="110"/>
      <c r="HX132" s="110"/>
      <c r="HY132" s="110"/>
      <c r="HZ132" s="110"/>
      <c r="IA132" s="110"/>
      <c r="IB132" s="110"/>
      <c r="IC132" s="110">
        <f t="shared" si="1166"/>
        <v>0</v>
      </c>
      <c r="ID132" s="110">
        <f t="shared" si="1166"/>
        <v>0</v>
      </c>
      <c r="IE132" s="110"/>
      <c r="IF132" s="110"/>
      <c r="IG132" s="110"/>
      <c r="IH132" s="110"/>
      <c r="II132" s="110"/>
      <c r="IJ132" s="110"/>
      <c r="IK132" s="110"/>
      <c r="IL132" s="110"/>
      <c r="IM132" s="110">
        <f t="shared" si="1167"/>
        <v>0</v>
      </c>
      <c r="IN132" s="110">
        <f t="shared" si="1167"/>
        <v>0</v>
      </c>
      <c r="IO132" s="110"/>
      <c r="IP132" s="110"/>
      <c r="IQ132" s="110"/>
      <c r="IR132" s="110"/>
      <c r="IS132" s="110"/>
      <c r="IT132" s="110"/>
      <c r="IU132" s="110"/>
      <c r="IV132" s="110"/>
      <c r="IW132" s="110">
        <f t="shared" si="1168"/>
        <v>0</v>
      </c>
      <c r="IX132" s="110">
        <f t="shared" si="1168"/>
        <v>0</v>
      </c>
      <c r="IY132" s="110"/>
      <c r="IZ132" s="110"/>
      <c r="JA132" s="110"/>
      <c r="JB132" s="110"/>
      <c r="JC132" s="110"/>
      <c r="JD132" s="110"/>
      <c r="JE132" s="110"/>
      <c r="JF132" s="110"/>
      <c r="JG132" s="110">
        <f t="shared" si="1169"/>
        <v>0</v>
      </c>
      <c r="JH132" s="110">
        <f t="shared" si="1169"/>
        <v>0</v>
      </c>
      <c r="JI132" s="110"/>
      <c r="JJ132" s="110"/>
      <c r="JK132" s="110"/>
      <c r="JL132" s="110"/>
      <c r="JM132" s="110"/>
      <c r="JN132" s="110"/>
      <c r="JO132" s="110"/>
      <c r="JP132" s="110"/>
      <c r="JQ132" s="110"/>
      <c r="JR132" s="110"/>
      <c r="JS132" s="110">
        <v>291.99986000000001</v>
      </c>
      <c r="JT132" s="110">
        <v>291.99986000000001</v>
      </c>
      <c r="JU132" s="110">
        <f t="shared" ref="JU132:JU139" si="1171">JT132/JS132*100</f>
        <v>100</v>
      </c>
      <c r="JV132" s="110">
        <v>290.08</v>
      </c>
      <c r="JW132" s="110">
        <v>290.08</v>
      </c>
      <c r="JX132" s="110"/>
      <c r="JY132" s="110"/>
      <c r="JZ132" s="110"/>
      <c r="KA132" s="110"/>
      <c r="KB132" s="110"/>
      <c r="KC132" s="110"/>
      <c r="KD132" s="110"/>
      <c r="KE132" s="110"/>
      <c r="KF132" s="110"/>
      <c r="KG132" s="110"/>
      <c r="KH132" s="110"/>
      <c r="KI132" s="110"/>
      <c r="KJ132" s="110"/>
      <c r="KK132" s="110"/>
      <c r="KL132" s="110"/>
      <c r="KM132" s="110"/>
      <c r="KN132" s="110"/>
      <c r="KO132" s="110"/>
      <c r="KP132" s="110"/>
      <c r="KQ132" s="110"/>
      <c r="KR132" s="110"/>
      <c r="KS132" s="110"/>
      <c r="KT132" s="110"/>
      <c r="KU132" s="110"/>
      <c r="KV132" s="110"/>
      <c r="KW132" s="110">
        <v>259.7</v>
      </c>
      <c r="KX132" s="110">
        <v>259.7</v>
      </c>
      <c r="KY132" s="110">
        <f t="shared" ref="KY132:KY133" si="1172">KX132/KW132*100</f>
        <v>100</v>
      </c>
      <c r="KZ132" s="110"/>
      <c r="LA132" s="110"/>
      <c r="LB132" s="110"/>
      <c r="LC132" s="110"/>
      <c r="LD132" s="110"/>
      <c r="LE132" s="110"/>
      <c r="LF132" s="110"/>
      <c r="LG132" s="110"/>
      <c r="LH132" s="110"/>
      <c r="LI132" s="110"/>
      <c r="LJ132" s="110"/>
      <c r="LK132" s="110"/>
      <c r="LL132" s="110"/>
      <c r="LM132" s="110"/>
      <c r="LN132" s="110"/>
      <c r="LO132" s="110"/>
      <c r="LP132" s="110">
        <f t="shared" si="1170"/>
        <v>0</v>
      </c>
      <c r="LQ132" s="110">
        <f t="shared" si="1170"/>
        <v>0</v>
      </c>
      <c r="LR132" s="110"/>
      <c r="LS132" s="110"/>
      <c r="LT132" s="110"/>
      <c r="LU132" s="110"/>
      <c r="LV132" s="110"/>
      <c r="LW132" s="110"/>
      <c r="LX132" s="110"/>
      <c r="LY132" s="110"/>
      <c r="LZ132" s="110"/>
      <c r="MA132" s="110"/>
      <c r="MB132" s="110"/>
      <c r="MC132" s="110"/>
      <c r="MD132" s="110"/>
      <c r="ME132" s="110"/>
      <c r="MF132" s="4"/>
      <c r="MG132" s="5"/>
      <c r="MH132" s="37"/>
      <c r="MI132" s="37"/>
      <c r="MJ132" s="38"/>
      <c r="MK132" s="4"/>
      <c r="ML132" s="4"/>
      <c r="MM132" s="5"/>
      <c r="MN132" s="112"/>
      <c r="MO132" s="113"/>
      <c r="MP132" s="114"/>
      <c r="MQ132" s="113"/>
      <c r="MR132" s="115"/>
      <c r="MS132" s="40"/>
      <c r="MT132" s="35"/>
      <c r="MU132" s="40"/>
      <c r="MV132" s="10"/>
    </row>
    <row r="133" spans="1:360">
      <c r="A133" s="36" t="s">
        <v>97</v>
      </c>
      <c r="B133" s="110">
        <f t="shared" si="1142"/>
        <v>1117.56342</v>
      </c>
      <c r="C133" s="110">
        <f t="shared" si="1143"/>
        <v>1117.56342</v>
      </c>
      <c r="D133" s="110">
        <f t="shared" si="1144"/>
        <v>100</v>
      </c>
      <c r="E133" s="110">
        <f t="shared" si="634"/>
        <v>5.6843418860808015E-14</v>
      </c>
      <c r="F133" s="110"/>
      <c r="G133" s="110"/>
      <c r="H133" s="110"/>
      <c r="I133" s="110"/>
      <c r="J133" s="110">
        <f t="shared" si="1145"/>
        <v>0</v>
      </c>
      <c r="K133" s="110">
        <f t="shared" si="1145"/>
        <v>0</v>
      </c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>
        <f t="shared" si="1146"/>
        <v>0</v>
      </c>
      <c r="AA133" s="110">
        <f t="shared" si="1146"/>
        <v>0</v>
      </c>
      <c r="AB133" s="110"/>
      <c r="AC133" s="110"/>
      <c r="AD133" s="110"/>
      <c r="AE133" s="110"/>
      <c r="AF133" s="110"/>
      <c r="AG133" s="110"/>
      <c r="AH133" s="110"/>
      <c r="AI133" s="110"/>
      <c r="AJ133" s="110">
        <f t="shared" si="1147"/>
        <v>0</v>
      </c>
      <c r="AK133" s="110">
        <f t="shared" si="1147"/>
        <v>0</v>
      </c>
      <c r="AL133" s="110"/>
      <c r="AM133" s="110"/>
      <c r="AN133" s="110"/>
      <c r="AO133" s="110"/>
      <c r="AP133" s="110"/>
      <c r="AQ133" s="110"/>
      <c r="AR133" s="110"/>
      <c r="AS133" s="110"/>
      <c r="AT133" s="110">
        <f t="shared" si="1148"/>
        <v>0</v>
      </c>
      <c r="AU133" s="110">
        <f t="shared" si="1148"/>
        <v>0</v>
      </c>
      <c r="AV133" s="110"/>
      <c r="AW133" s="110"/>
      <c r="AX133" s="110"/>
      <c r="AY133" s="110"/>
      <c r="AZ133" s="110"/>
      <c r="BA133" s="110"/>
      <c r="BB133" s="110"/>
      <c r="BC133" s="110"/>
      <c r="BD133" s="110">
        <f t="shared" si="1149"/>
        <v>0</v>
      </c>
      <c r="BE133" s="110">
        <f t="shared" si="1149"/>
        <v>0</v>
      </c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>
        <f t="shared" si="1150"/>
        <v>0</v>
      </c>
      <c r="BX133" s="110">
        <f t="shared" si="1150"/>
        <v>0</v>
      </c>
      <c r="BY133" s="110"/>
      <c r="BZ133" s="110"/>
      <c r="CA133" s="110"/>
      <c r="CB133" s="110"/>
      <c r="CC133" s="110"/>
      <c r="CD133" s="110"/>
      <c r="CE133" s="110"/>
      <c r="CF133" s="110">
        <f t="shared" si="1151"/>
        <v>0</v>
      </c>
      <c r="CG133" s="110">
        <f t="shared" si="1151"/>
        <v>0</v>
      </c>
      <c r="CH133" s="110"/>
      <c r="CI133" s="110"/>
      <c r="CJ133" s="110"/>
      <c r="CK133" s="110"/>
      <c r="CL133" s="110"/>
      <c r="CM133" s="110"/>
      <c r="CN133" s="110"/>
      <c r="CO133" s="110"/>
      <c r="CP133" s="110">
        <f t="shared" si="1152"/>
        <v>0</v>
      </c>
      <c r="CQ133" s="110">
        <f t="shared" si="1152"/>
        <v>0</v>
      </c>
      <c r="CR133" s="110"/>
      <c r="CS133" s="110"/>
      <c r="CT133" s="110"/>
      <c r="CU133" s="110"/>
      <c r="CV133" s="110"/>
      <c r="CW133" s="110"/>
      <c r="CX133" s="110"/>
      <c r="CY133" s="110"/>
      <c r="CZ133" s="110">
        <f t="shared" si="1153"/>
        <v>0</v>
      </c>
      <c r="DA133" s="110">
        <f t="shared" si="1153"/>
        <v>0</v>
      </c>
      <c r="DB133" s="110"/>
      <c r="DC133" s="110"/>
      <c r="DD133" s="110"/>
      <c r="DE133" s="110"/>
      <c r="DF133" s="110"/>
      <c r="DG133" s="110"/>
      <c r="DH133" s="110"/>
      <c r="DI133" s="110"/>
      <c r="DJ133" s="110">
        <f t="shared" si="1154"/>
        <v>0</v>
      </c>
      <c r="DK133" s="110">
        <f t="shared" si="1154"/>
        <v>0</v>
      </c>
      <c r="DL133" s="110"/>
      <c r="DM133" s="110"/>
      <c r="DN133" s="110"/>
      <c r="DO133" s="110"/>
      <c r="DP133" s="110"/>
      <c r="DQ133" s="110"/>
      <c r="DR133" s="110"/>
      <c r="DS133" s="110"/>
      <c r="DT133" s="110">
        <f t="shared" si="1155"/>
        <v>0</v>
      </c>
      <c r="DU133" s="110">
        <f t="shared" si="1155"/>
        <v>0</v>
      </c>
      <c r="DV133" s="110"/>
      <c r="DW133" s="110"/>
      <c r="DX133" s="110"/>
      <c r="DY133" s="110"/>
      <c r="DZ133" s="110"/>
      <c r="EA133" s="110"/>
      <c r="EB133" s="110"/>
      <c r="EC133" s="110"/>
      <c r="ED133" s="110">
        <f t="shared" si="1156"/>
        <v>0</v>
      </c>
      <c r="EE133" s="110">
        <f t="shared" si="1156"/>
        <v>0</v>
      </c>
      <c r="EF133" s="110"/>
      <c r="EG133" s="110"/>
      <c r="EH133" s="110"/>
      <c r="EI133" s="110"/>
      <c r="EJ133" s="110"/>
      <c r="EK133" s="110"/>
      <c r="EL133" s="110"/>
      <c r="EM133" s="110"/>
      <c r="EN133" s="110"/>
      <c r="EO133" s="110"/>
      <c r="EP133" s="110">
        <v>500</v>
      </c>
      <c r="EQ133" s="110">
        <f t="shared" si="1157"/>
        <v>500</v>
      </c>
      <c r="ER133" s="110">
        <f t="shared" si="1157"/>
        <v>500</v>
      </c>
      <c r="ES133" s="110"/>
      <c r="ET133" s="110">
        <v>500</v>
      </c>
      <c r="EU133" s="110">
        <v>500</v>
      </c>
      <c r="EV133" s="110">
        <f t="shared" si="1158"/>
        <v>100</v>
      </c>
      <c r="EW133" s="110"/>
      <c r="EX133" s="110"/>
      <c r="EY133" s="110"/>
      <c r="EZ133" s="110"/>
      <c r="FA133" s="110">
        <f t="shared" si="1159"/>
        <v>0</v>
      </c>
      <c r="FB133" s="110">
        <f t="shared" si="1159"/>
        <v>0</v>
      </c>
      <c r="FC133" s="110"/>
      <c r="FD133" s="110"/>
      <c r="FE133" s="110"/>
      <c r="FF133" s="110"/>
      <c r="FG133" s="110"/>
      <c r="FH133" s="110"/>
      <c r="FI133" s="110"/>
      <c r="FJ133" s="156"/>
      <c r="FK133" s="110"/>
      <c r="FL133" s="110"/>
      <c r="FM133" s="110"/>
      <c r="FN133" s="110"/>
      <c r="FO133" s="110"/>
      <c r="FP133" s="110"/>
      <c r="FQ133" s="110"/>
      <c r="FR133" s="110"/>
      <c r="FS133" s="110"/>
      <c r="FT133" s="110"/>
      <c r="FU133" s="110">
        <f t="shared" si="1160"/>
        <v>0</v>
      </c>
      <c r="FV133" s="110">
        <f t="shared" si="1160"/>
        <v>0</v>
      </c>
      <c r="FW133" s="110"/>
      <c r="FX133" s="110"/>
      <c r="FY133" s="110"/>
      <c r="FZ133" s="110"/>
      <c r="GA133" s="110"/>
      <c r="GB133" s="110"/>
      <c r="GC133" s="110"/>
      <c r="GD133" s="110"/>
      <c r="GE133" s="110">
        <f t="shared" si="1161"/>
        <v>0</v>
      </c>
      <c r="GF133" s="110">
        <f t="shared" si="1161"/>
        <v>0</v>
      </c>
      <c r="GG133" s="110"/>
      <c r="GH133" s="110"/>
      <c r="GI133" s="110"/>
      <c r="GJ133" s="110"/>
      <c r="GK133" s="110"/>
      <c r="GL133" s="110"/>
      <c r="GM133" s="110"/>
      <c r="GN133" s="110"/>
      <c r="GO133" s="110">
        <f t="shared" si="1162"/>
        <v>0</v>
      </c>
      <c r="GP133" s="110">
        <f t="shared" si="1162"/>
        <v>0</v>
      </c>
      <c r="GQ133" s="110"/>
      <c r="GR133" s="110"/>
      <c r="GS133" s="110"/>
      <c r="GT133" s="110"/>
      <c r="GU133" s="110"/>
      <c r="GV133" s="110"/>
      <c r="GW133" s="110"/>
      <c r="GX133" s="110"/>
      <c r="GY133" s="110">
        <f t="shared" si="1163"/>
        <v>0</v>
      </c>
      <c r="GZ133" s="110">
        <f t="shared" si="1163"/>
        <v>0</v>
      </c>
      <c r="HA133" s="110"/>
      <c r="HB133" s="110"/>
      <c r="HC133" s="110"/>
      <c r="HD133" s="110"/>
      <c r="HE133" s="110"/>
      <c r="HF133" s="110"/>
      <c r="HG133" s="110"/>
      <c r="HH133" s="110"/>
      <c r="HI133" s="110">
        <f t="shared" si="1164"/>
        <v>0</v>
      </c>
      <c r="HJ133" s="110">
        <f t="shared" si="1164"/>
        <v>0</v>
      </c>
      <c r="HK133" s="110"/>
      <c r="HL133" s="110"/>
      <c r="HM133" s="110"/>
      <c r="HN133" s="110"/>
      <c r="HO133" s="110"/>
      <c r="HP133" s="110"/>
      <c r="HQ133" s="110"/>
      <c r="HR133" s="110"/>
      <c r="HS133" s="110">
        <f t="shared" si="1165"/>
        <v>0</v>
      </c>
      <c r="HT133" s="110">
        <f t="shared" si="1165"/>
        <v>0</v>
      </c>
      <c r="HU133" s="110"/>
      <c r="HV133" s="110"/>
      <c r="HW133" s="110"/>
      <c r="HX133" s="110"/>
      <c r="HY133" s="110"/>
      <c r="HZ133" s="110"/>
      <c r="IA133" s="110"/>
      <c r="IB133" s="110"/>
      <c r="IC133" s="110">
        <f t="shared" si="1166"/>
        <v>0</v>
      </c>
      <c r="ID133" s="110">
        <f t="shared" si="1166"/>
        <v>0</v>
      </c>
      <c r="IE133" s="110"/>
      <c r="IF133" s="110"/>
      <c r="IG133" s="110"/>
      <c r="IH133" s="110"/>
      <c r="II133" s="110"/>
      <c r="IJ133" s="110"/>
      <c r="IK133" s="110"/>
      <c r="IL133" s="110"/>
      <c r="IM133" s="110">
        <f t="shared" si="1167"/>
        <v>0</v>
      </c>
      <c r="IN133" s="110">
        <f t="shared" si="1167"/>
        <v>0</v>
      </c>
      <c r="IO133" s="110"/>
      <c r="IP133" s="110"/>
      <c r="IQ133" s="110"/>
      <c r="IR133" s="110"/>
      <c r="IS133" s="110"/>
      <c r="IT133" s="110"/>
      <c r="IU133" s="110"/>
      <c r="IV133" s="110"/>
      <c r="IW133" s="110">
        <f t="shared" si="1168"/>
        <v>0</v>
      </c>
      <c r="IX133" s="110">
        <f t="shared" si="1168"/>
        <v>0</v>
      </c>
      <c r="IY133" s="110"/>
      <c r="IZ133" s="110"/>
      <c r="JA133" s="110"/>
      <c r="JB133" s="110"/>
      <c r="JC133" s="110"/>
      <c r="JD133" s="110"/>
      <c r="JE133" s="110"/>
      <c r="JF133" s="110"/>
      <c r="JG133" s="110">
        <f t="shared" si="1169"/>
        <v>0</v>
      </c>
      <c r="JH133" s="110">
        <f t="shared" si="1169"/>
        <v>0</v>
      </c>
      <c r="JI133" s="110"/>
      <c r="JJ133" s="110"/>
      <c r="JK133" s="110"/>
      <c r="JL133" s="110"/>
      <c r="JM133" s="110"/>
      <c r="JN133" s="110"/>
      <c r="JO133" s="110"/>
      <c r="JP133" s="110"/>
      <c r="JQ133" s="110"/>
      <c r="JR133" s="110"/>
      <c r="JS133" s="110">
        <v>64.863420000000005</v>
      </c>
      <c r="JT133" s="110">
        <v>64.863420000000005</v>
      </c>
      <c r="JU133" s="110">
        <f t="shared" si="1171"/>
        <v>100</v>
      </c>
      <c r="JV133" s="110">
        <v>293</v>
      </c>
      <c r="JW133" s="110">
        <v>293</v>
      </c>
      <c r="JX133" s="110"/>
      <c r="JY133" s="110"/>
      <c r="JZ133" s="110"/>
      <c r="KA133" s="110"/>
      <c r="KB133" s="110"/>
      <c r="KC133" s="110"/>
      <c r="KD133" s="110"/>
      <c r="KE133" s="110"/>
      <c r="KF133" s="110"/>
      <c r="KG133" s="110"/>
      <c r="KH133" s="110"/>
      <c r="KI133" s="110"/>
      <c r="KJ133" s="110"/>
      <c r="KK133" s="110"/>
      <c r="KL133" s="110"/>
      <c r="KM133" s="110"/>
      <c r="KN133" s="110"/>
      <c r="KO133" s="110"/>
      <c r="KP133" s="110"/>
      <c r="KQ133" s="110"/>
      <c r="KR133" s="110"/>
      <c r="KS133" s="110"/>
      <c r="KT133" s="110"/>
      <c r="KU133" s="110"/>
      <c r="KV133" s="110"/>
      <c r="KW133" s="110">
        <v>259.7</v>
      </c>
      <c r="KX133" s="110">
        <v>259.7</v>
      </c>
      <c r="KY133" s="110">
        <f t="shared" si="1172"/>
        <v>100</v>
      </c>
      <c r="KZ133" s="110"/>
      <c r="LA133" s="110"/>
      <c r="LB133" s="110"/>
      <c r="LC133" s="110"/>
      <c r="LD133" s="110"/>
      <c r="LE133" s="110"/>
      <c r="LF133" s="110"/>
      <c r="LG133" s="110"/>
      <c r="LH133" s="110"/>
      <c r="LI133" s="110"/>
      <c r="LJ133" s="110"/>
      <c r="LK133" s="110"/>
      <c r="LL133" s="110"/>
      <c r="LM133" s="110"/>
      <c r="LN133" s="110"/>
      <c r="LO133" s="110"/>
      <c r="LP133" s="110">
        <f t="shared" si="1170"/>
        <v>0</v>
      </c>
      <c r="LQ133" s="110">
        <f t="shared" si="1170"/>
        <v>0</v>
      </c>
      <c r="LR133" s="110"/>
      <c r="LS133" s="110"/>
      <c r="LT133" s="110"/>
      <c r="LU133" s="110"/>
      <c r="LV133" s="110"/>
      <c r="LW133" s="110"/>
      <c r="LX133" s="110"/>
      <c r="LY133" s="110"/>
      <c r="LZ133" s="110"/>
      <c r="MA133" s="110"/>
      <c r="MB133" s="110"/>
      <c r="MC133" s="110"/>
      <c r="MD133" s="110"/>
      <c r="ME133" s="110"/>
      <c r="MF133" s="4"/>
      <c r="MG133" s="5"/>
      <c r="MH133" s="37"/>
      <c r="MI133" s="37"/>
      <c r="MJ133" s="38"/>
      <c r="MK133" s="4"/>
      <c r="ML133" s="4"/>
      <c r="MM133" s="5"/>
      <c r="MN133" s="112"/>
      <c r="MO133" s="113"/>
      <c r="MP133" s="114"/>
      <c r="MQ133" s="113"/>
      <c r="MR133" s="115"/>
      <c r="MS133" s="40"/>
      <c r="MT133" s="50"/>
      <c r="MU133" s="40"/>
      <c r="MV133" s="10"/>
    </row>
    <row r="134" spans="1:360" ht="18.75" customHeight="1">
      <c r="A134" s="36" t="s">
        <v>99</v>
      </c>
      <c r="B134" s="110">
        <f t="shared" si="1142"/>
        <v>797.48234000000002</v>
      </c>
      <c r="C134" s="110">
        <f t="shared" si="1143"/>
        <v>797.48234000000002</v>
      </c>
      <c r="D134" s="110">
        <f t="shared" si="1144"/>
        <v>100</v>
      </c>
      <c r="E134" s="110">
        <f t="shared" si="634"/>
        <v>-5.6843418860808015E-14</v>
      </c>
      <c r="F134" s="110"/>
      <c r="G134" s="110"/>
      <c r="H134" s="110"/>
      <c r="I134" s="110"/>
      <c r="J134" s="110">
        <f t="shared" si="1145"/>
        <v>0</v>
      </c>
      <c r="K134" s="110">
        <f t="shared" si="1145"/>
        <v>0</v>
      </c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>
        <f t="shared" si="1146"/>
        <v>0</v>
      </c>
      <c r="AA134" s="110">
        <f t="shared" si="1146"/>
        <v>0</v>
      </c>
      <c r="AB134" s="110"/>
      <c r="AC134" s="110"/>
      <c r="AD134" s="110"/>
      <c r="AE134" s="110"/>
      <c r="AF134" s="110"/>
      <c r="AG134" s="110"/>
      <c r="AH134" s="110"/>
      <c r="AI134" s="110"/>
      <c r="AJ134" s="110">
        <f t="shared" si="1147"/>
        <v>0</v>
      </c>
      <c r="AK134" s="110">
        <f t="shared" si="1147"/>
        <v>0</v>
      </c>
      <c r="AL134" s="110"/>
      <c r="AM134" s="110"/>
      <c r="AN134" s="110"/>
      <c r="AO134" s="110"/>
      <c r="AP134" s="110"/>
      <c r="AQ134" s="110"/>
      <c r="AR134" s="110"/>
      <c r="AS134" s="110"/>
      <c r="AT134" s="110">
        <f t="shared" si="1148"/>
        <v>0</v>
      </c>
      <c r="AU134" s="110">
        <f t="shared" si="1148"/>
        <v>0</v>
      </c>
      <c r="AV134" s="110"/>
      <c r="AW134" s="110"/>
      <c r="AX134" s="110"/>
      <c r="AY134" s="110"/>
      <c r="AZ134" s="110"/>
      <c r="BA134" s="110"/>
      <c r="BB134" s="110"/>
      <c r="BC134" s="110"/>
      <c r="BD134" s="110">
        <f t="shared" si="1149"/>
        <v>0</v>
      </c>
      <c r="BE134" s="110">
        <f t="shared" si="1149"/>
        <v>0</v>
      </c>
      <c r="BF134" s="110"/>
      <c r="BG134" s="110"/>
      <c r="BH134" s="110"/>
      <c r="BI134" s="110"/>
      <c r="BJ134" s="110"/>
      <c r="BK134" s="110"/>
      <c r="BL134" s="110"/>
      <c r="BM134" s="110"/>
      <c r="BN134" s="110"/>
      <c r="BO134" s="110"/>
      <c r="BP134" s="110"/>
      <c r="BQ134" s="110"/>
      <c r="BR134" s="110"/>
      <c r="BS134" s="110"/>
      <c r="BT134" s="110"/>
      <c r="BU134" s="110"/>
      <c r="BV134" s="110"/>
      <c r="BW134" s="110">
        <f t="shared" si="1150"/>
        <v>0</v>
      </c>
      <c r="BX134" s="110">
        <f t="shared" si="1150"/>
        <v>0</v>
      </c>
      <c r="BY134" s="110" t="e">
        <f>BX134/BW134*100</f>
        <v>#DIV/0!</v>
      </c>
      <c r="BZ134" s="110"/>
      <c r="CA134" s="110"/>
      <c r="CB134" s="110"/>
      <c r="CC134" s="110"/>
      <c r="CD134" s="110"/>
      <c r="CE134" s="110"/>
      <c r="CF134" s="110">
        <f t="shared" si="1151"/>
        <v>0</v>
      </c>
      <c r="CG134" s="110">
        <f t="shared" si="1151"/>
        <v>0</v>
      </c>
      <c r="CH134" s="110"/>
      <c r="CI134" s="110"/>
      <c r="CJ134" s="110"/>
      <c r="CK134" s="110"/>
      <c r="CL134" s="110"/>
      <c r="CM134" s="110"/>
      <c r="CN134" s="110"/>
      <c r="CO134" s="110"/>
      <c r="CP134" s="110">
        <f t="shared" si="1152"/>
        <v>0</v>
      </c>
      <c r="CQ134" s="110">
        <f t="shared" si="1152"/>
        <v>0</v>
      </c>
      <c r="CR134" s="110"/>
      <c r="CS134" s="110"/>
      <c r="CT134" s="110"/>
      <c r="CU134" s="110"/>
      <c r="CV134" s="110"/>
      <c r="CW134" s="110"/>
      <c r="CX134" s="110"/>
      <c r="CY134" s="110"/>
      <c r="CZ134" s="110">
        <f t="shared" si="1153"/>
        <v>0</v>
      </c>
      <c r="DA134" s="110">
        <f t="shared" si="1153"/>
        <v>0</v>
      </c>
      <c r="DB134" s="110"/>
      <c r="DC134" s="110"/>
      <c r="DD134" s="110"/>
      <c r="DE134" s="110"/>
      <c r="DF134" s="110"/>
      <c r="DG134" s="110"/>
      <c r="DH134" s="110"/>
      <c r="DI134" s="110"/>
      <c r="DJ134" s="110">
        <f t="shared" si="1154"/>
        <v>0</v>
      </c>
      <c r="DK134" s="110">
        <f t="shared" si="1154"/>
        <v>0</v>
      </c>
      <c r="DL134" s="110"/>
      <c r="DM134" s="110"/>
      <c r="DN134" s="110"/>
      <c r="DO134" s="110"/>
      <c r="DP134" s="110"/>
      <c r="DQ134" s="110"/>
      <c r="DR134" s="110"/>
      <c r="DS134" s="110"/>
      <c r="DT134" s="110">
        <f t="shared" si="1155"/>
        <v>0</v>
      </c>
      <c r="DU134" s="110">
        <f t="shared" si="1155"/>
        <v>0</v>
      </c>
      <c r="DV134" s="110"/>
      <c r="DW134" s="110"/>
      <c r="DX134" s="110"/>
      <c r="DY134" s="110"/>
      <c r="DZ134" s="110"/>
      <c r="EA134" s="110"/>
      <c r="EB134" s="110"/>
      <c r="EC134" s="110"/>
      <c r="ED134" s="110">
        <f t="shared" si="1156"/>
        <v>0</v>
      </c>
      <c r="EE134" s="110">
        <f t="shared" si="1156"/>
        <v>0</v>
      </c>
      <c r="EF134" s="110"/>
      <c r="EG134" s="110"/>
      <c r="EH134" s="110"/>
      <c r="EI134" s="110"/>
      <c r="EJ134" s="110"/>
      <c r="EK134" s="110"/>
      <c r="EL134" s="110"/>
      <c r="EM134" s="110"/>
      <c r="EN134" s="110"/>
      <c r="EO134" s="110"/>
      <c r="EP134" s="110">
        <v>500</v>
      </c>
      <c r="EQ134" s="110">
        <f t="shared" si="1157"/>
        <v>500</v>
      </c>
      <c r="ER134" s="110">
        <f t="shared" si="1157"/>
        <v>500</v>
      </c>
      <c r="ES134" s="110"/>
      <c r="ET134" s="110">
        <v>500</v>
      </c>
      <c r="EU134" s="110">
        <v>500</v>
      </c>
      <c r="EV134" s="110">
        <f t="shared" si="1158"/>
        <v>100</v>
      </c>
      <c r="EW134" s="110"/>
      <c r="EX134" s="110"/>
      <c r="EY134" s="110"/>
      <c r="EZ134" s="110"/>
      <c r="FA134" s="110">
        <f t="shared" si="1159"/>
        <v>0</v>
      </c>
      <c r="FB134" s="110">
        <f t="shared" si="1159"/>
        <v>0</v>
      </c>
      <c r="FC134" s="110"/>
      <c r="FD134" s="110"/>
      <c r="FE134" s="110"/>
      <c r="FF134" s="110"/>
      <c r="FG134" s="110"/>
      <c r="FH134" s="110"/>
      <c r="FI134" s="110"/>
      <c r="FJ134" s="156"/>
      <c r="FK134" s="110"/>
      <c r="FL134" s="110"/>
      <c r="FM134" s="110"/>
      <c r="FN134" s="110"/>
      <c r="FO134" s="110"/>
      <c r="FP134" s="110"/>
      <c r="FQ134" s="110"/>
      <c r="FR134" s="110"/>
      <c r="FS134" s="110"/>
      <c r="FT134" s="110"/>
      <c r="FU134" s="110">
        <f t="shared" si="1160"/>
        <v>0</v>
      </c>
      <c r="FV134" s="110">
        <f t="shared" si="1160"/>
        <v>0</v>
      </c>
      <c r="FW134" s="110"/>
      <c r="FX134" s="110"/>
      <c r="FY134" s="110"/>
      <c r="FZ134" s="110"/>
      <c r="GA134" s="110"/>
      <c r="GB134" s="110"/>
      <c r="GC134" s="110"/>
      <c r="GD134" s="110"/>
      <c r="GE134" s="110">
        <f t="shared" si="1161"/>
        <v>0</v>
      </c>
      <c r="GF134" s="110">
        <f t="shared" si="1161"/>
        <v>0</v>
      </c>
      <c r="GG134" s="110"/>
      <c r="GH134" s="110"/>
      <c r="GI134" s="110"/>
      <c r="GJ134" s="110"/>
      <c r="GK134" s="110"/>
      <c r="GL134" s="110"/>
      <c r="GM134" s="110"/>
      <c r="GN134" s="110"/>
      <c r="GO134" s="110">
        <f t="shared" si="1162"/>
        <v>0</v>
      </c>
      <c r="GP134" s="110">
        <f t="shared" si="1162"/>
        <v>0</v>
      </c>
      <c r="GQ134" s="110"/>
      <c r="GR134" s="110"/>
      <c r="GS134" s="110"/>
      <c r="GT134" s="110"/>
      <c r="GU134" s="110"/>
      <c r="GV134" s="110"/>
      <c r="GW134" s="110"/>
      <c r="GX134" s="110"/>
      <c r="GY134" s="110">
        <f t="shared" si="1163"/>
        <v>0</v>
      </c>
      <c r="GZ134" s="110">
        <f t="shared" si="1163"/>
        <v>0</v>
      </c>
      <c r="HA134" s="110"/>
      <c r="HB134" s="110"/>
      <c r="HC134" s="110"/>
      <c r="HD134" s="110"/>
      <c r="HE134" s="110"/>
      <c r="HF134" s="110"/>
      <c r="HG134" s="110"/>
      <c r="HH134" s="110"/>
      <c r="HI134" s="110">
        <f t="shared" si="1164"/>
        <v>0</v>
      </c>
      <c r="HJ134" s="110">
        <f t="shared" si="1164"/>
        <v>0</v>
      </c>
      <c r="HK134" s="110"/>
      <c r="HL134" s="110"/>
      <c r="HM134" s="110"/>
      <c r="HN134" s="110"/>
      <c r="HO134" s="110"/>
      <c r="HP134" s="110"/>
      <c r="HQ134" s="110"/>
      <c r="HR134" s="110"/>
      <c r="HS134" s="110">
        <f t="shared" si="1165"/>
        <v>0</v>
      </c>
      <c r="HT134" s="110">
        <f t="shared" si="1165"/>
        <v>0</v>
      </c>
      <c r="HU134" s="110"/>
      <c r="HV134" s="110"/>
      <c r="HW134" s="110"/>
      <c r="HX134" s="110"/>
      <c r="HY134" s="110"/>
      <c r="HZ134" s="110"/>
      <c r="IA134" s="110"/>
      <c r="IB134" s="110"/>
      <c r="IC134" s="110">
        <f t="shared" si="1166"/>
        <v>0</v>
      </c>
      <c r="ID134" s="110">
        <f t="shared" si="1166"/>
        <v>0</v>
      </c>
      <c r="IE134" s="110"/>
      <c r="IF134" s="110"/>
      <c r="IG134" s="110"/>
      <c r="IH134" s="110"/>
      <c r="II134" s="110"/>
      <c r="IJ134" s="110"/>
      <c r="IK134" s="110"/>
      <c r="IL134" s="110"/>
      <c r="IM134" s="110">
        <f t="shared" si="1167"/>
        <v>0</v>
      </c>
      <c r="IN134" s="110">
        <f t="shared" si="1167"/>
        <v>0</v>
      </c>
      <c r="IO134" s="110"/>
      <c r="IP134" s="110"/>
      <c r="IQ134" s="110"/>
      <c r="IR134" s="110"/>
      <c r="IS134" s="110"/>
      <c r="IT134" s="110"/>
      <c r="IU134" s="110"/>
      <c r="IV134" s="110"/>
      <c r="IW134" s="110">
        <f t="shared" si="1168"/>
        <v>0</v>
      </c>
      <c r="IX134" s="110">
        <f t="shared" si="1168"/>
        <v>0</v>
      </c>
      <c r="IY134" s="110"/>
      <c r="IZ134" s="110"/>
      <c r="JA134" s="110"/>
      <c r="JB134" s="110"/>
      <c r="JC134" s="110"/>
      <c r="JD134" s="110"/>
      <c r="JE134" s="110"/>
      <c r="JF134" s="110"/>
      <c r="JG134" s="110">
        <f t="shared" si="1169"/>
        <v>0</v>
      </c>
      <c r="JH134" s="110">
        <f t="shared" si="1169"/>
        <v>0</v>
      </c>
      <c r="JI134" s="110"/>
      <c r="JJ134" s="110"/>
      <c r="JK134" s="110"/>
      <c r="JL134" s="110"/>
      <c r="JM134" s="110"/>
      <c r="JN134" s="110"/>
      <c r="JO134" s="110"/>
      <c r="JP134" s="110"/>
      <c r="JQ134" s="110"/>
      <c r="JR134" s="110"/>
      <c r="JS134" s="110">
        <v>16.222339999999999</v>
      </c>
      <c r="JT134" s="110">
        <v>16.222339999999999</v>
      </c>
      <c r="JU134" s="110">
        <f t="shared" si="1171"/>
        <v>100</v>
      </c>
      <c r="JV134" s="110">
        <v>281.26</v>
      </c>
      <c r="JW134" s="110">
        <v>281.26</v>
      </c>
      <c r="JX134" s="110">
        <f>JW134/JV134*100</f>
        <v>100</v>
      </c>
      <c r="JY134" s="110"/>
      <c r="JZ134" s="110"/>
      <c r="KA134" s="110" t="e">
        <f>JZ134/JY134*100</f>
        <v>#DIV/0!</v>
      </c>
      <c r="KB134" s="110"/>
      <c r="KC134" s="110"/>
      <c r="KD134" s="110" t="e">
        <f>KC134/KB134*100</f>
        <v>#DIV/0!</v>
      </c>
      <c r="KE134" s="110"/>
      <c r="KF134" s="110"/>
      <c r="KG134" s="110" t="e">
        <f>KF134/KE134*100</f>
        <v>#DIV/0!</v>
      </c>
      <c r="KH134" s="110"/>
      <c r="KI134" s="110"/>
      <c r="KJ134" s="110" t="e">
        <f>KI134/KH134*100</f>
        <v>#DIV/0!</v>
      </c>
      <c r="KK134" s="110"/>
      <c r="KL134" s="110"/>
      <c r="KM134" s="110" t="e">
        <f>KL134/KK134*100</f>
        <v>#DIV/0!</v>
      </c>
      <c r="KN134" s="110"/>
      <c r="KO134" s="110"/>
      <c r="KP134" s="110"/>
      <c r="KQ134" s="110"/>
      <c r="KR134" s="110"/>
      <c r="KS134" s="110"/>
      <c r="KT134" s="110"/>
      <c r="KU134" s="110"/>
      <c r="KV134" s="110"/>
      <c r="KW134" s="110"/>
      <c r="KX134" s="110"/>
      <c r="KY134" s="110"/>
      <c r="KZ134" s="110"/>
      <c r="LA134" s="110"/>
      <c r="LB134" s="110"/>
      <c r="LC134" s="110"/>
      <c r="LD134" s="110"/>
      <c r="LE134" s="110"/>
      <c r="LF134" s="110"/>
      <c r="LG134" s="110"/>
      <c r="LH134" s="110"/>
      <c r="LI134" s="110"/>
      <c r="LJ134" s="110"/>
      <c r="LK134" s="110"/>
      <c r="LL134" s="110"/>
      <c r="LM134" s="110"/>
      <c r="LN134" s="110"/>
      <c r="LO134" s="110"/>
      <c r="LP134" s="110">
        <f t="shared" si="1170"/>
        <v>0</v>
      </c>
      <c r="LQ134" s="110">
        <f t="shared" si="1170"/>
        <v>0</v>
      </c>
      <c r="LR134" s="110"/>
      <c r="LS134" s="110"/>
      <c r="LT134" s="110"/>
      <c r="LU134" s="110"/>
      <c r="LV134" s="110"/>
      <c r="LW134" s="110"/>
      <c r="LX134" s="110"/>
      <c r="LY134" s="110"/>
      <c r="LZ134" s="110"/>
      <c r="MA134" s="110"/>
      <c r="MB134" s="110"/>
      <c r="MC134" s="110"/>
      <c r="MD134" s="110"/>
      <c r="ME134" s="110"/>
      <c r="MF134" s="4"/>
      <c r="MG134" s="5"/>
      <c r="MH134" s="37"/>
      <c r="MI134" s="37"/>
      <c r="MJ134" s="38"/>
      <c r="MK134" s="4"/>
      <c r="ML134" s="4"/>
      <c r="MM134" s="5"/>
      <c r="MN134" s="112"/>
      <c r="MO134" s="113"/>
      <c r="MP134" s="114"/>
      <c r="MQ134" s="113"/>
      <c r="MR134" s="115"/>
      <c r="MS134" s="40"/>
      <c r="MT134" s="40"/>
      <c r="MU134" s="40"/>
      <c r="MV134" s="10"/>
    </row>
    <row r="135" spans="1:360">
      <c r="A135" s="36" t="s">
        <v>104</v>
      </c>
      <c r="B135" s="110">
        <f t="shared" si="1142"/>
        <v>1304.15805</v>
      </c>
      <c r="C135" s="110">
        <f t="shared" si="1143"/>
        <v>1304.15805</v>
      </c>
      <c r="D135" s="110">
        <f t="shared" si="1144"/>
        <v>100</v>
      </c>
      <c r="E135" s="110">
        <f t="shared" si="634"/>
        <v>0</v>
      </c>
      <c r="F135" s="110"/>
      <c r="G135" s="110"/>
      <c r="H135" s="110"/>
      <c r="I135" s="110"/>
      <c r="J135" s="110">
        <f t="shared" si="1145"/>
        <v>0</v>
      </c>
      <c r="K135" s="110">
        <f t="shared" si="1145"/>
        <v>0</v>
      </c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>
        <f t="shared" si="1146"/>
        <v>0</v>
      </c>
      <c r="AA135" s="110">
        <f t="shared" si="1146"/>
        <v>0</v>
      </c>
      <c r="AB135" s="110"/>
      <c r="AC135" s="110"/>
      <c r="AD135" s="110"/>
      <c r="AE135" s="110"/>
      <c r="AF135" s="110"/>
      <c r="AG135" s="110"/>
      <c r="AH135" s="110"/>
      <c r="AI135" s="110"/>
      <c r="AJ135" s="110">
        <f t="shared" si="1147"/>
        <v>0</v>
      </c>
      <c r="AK135" s="110">
        <f t="shared" si="1147"/>
        <v>0</v>
      </c>
      <c r="AL135" s="110"/>
      <c r="AM135" s="110"/>
      <c r="AN135" s="110"/>
      <c r="AO135" s="110"/>
      <c r="AP135" s="110"/>
      <c r="AQ135" s="110"/>
      <c r="AR135" s="110"/>
      <c r="AS135" s="110"/>
      <c r="AT135" s="110">
        <f t="shared" si="1148"/>
        <v>0</v>
      </c>
      <c r="AU135" s="110">
        <f t="shared" si="1148"/>
        <v>0</v>
      </c>
      <c r="AV135" s="110"/>
      <c r="AW135" s="110"/>
      <c r="AX135" s="110"/>
      <c r="AY135" s="110"/>
      <c r="AZ135" s="110"/>
      <c r="BA135" s="110"/>
      <c r="BB135" s="110"/>
      <c r="BC135" s="110"/>
      <c r="BD135" s="110">
        <f t="shared" si="1149"/>
        <v>0</v>
      </c>
      <c r="BE135" s="110">
        <f t="shared" si="1149"/>
        <v>0</v>
      </c>
      <c r="BF135" s="110"/>
      <c r="BG135" s="110"/>
      <c r="BH135" s="110"/>
      <c r="BI135" s="110"/>
      <c r="BJ135" s="110"/>
      <c r="BK135" s="110"/>
      <c r="BL135" s="110"/>
      <c r="BM135" s="110"/>
      <c r="BN135" s="110"/>
      <c r="BO135" s="110"/>
      <c r="BP135" s="110"/>
      <c r="BQ135" s="110"/>
      <c r="BR135" s="110"/>
      <c r="BS135" s="110"/>
      <c r="BT135" s="110"/>
      <c r="BU135" s="110"/>
      <c r="BV135" s="110"/>
      <c r="BW135" s="110">
        <f t="shared" si="1150"/>
        <v>0</v>
      </c>
      <c r="BX135" s="110">
        <f t="shared" si="1150"/>
        <v>0</v>
      </c>
      <c r="BY135" s="110"/>
      <c r="BZ135" s="110"/>
      <c r="CA135" s="110"/>
      <c r="CB135" s="110"/>
      <c r="CC135" s="110"/>
      <c r="CD135" s="110"/>
      <c r="CE135" s="110"/>
      <c r="CF135" s="110">
        <f t="shared" si="1151"/>
        <v>0</v>
      </c>
      <c r="CG135" s="110">
        <f t="shared" si="1151"/>
        <v>0</v>
      </c>
      <c r="CH135" s="110"/>
      <c r="CI135" s="110"/>
      <c r="CJ135" s="110"/>
      <c r="CK135" s="110"/>
      <c r="CL135" s="110"/>
      <c r="CM135" s="110"/>
      <c r="CN135" s="110"/>
      <c r="CO135" s="110"/>
      <c r="CP135" s="110">
        <f t="shared" si="1152"/>
        <v>0</v>
      </c>
      <c r="CQ135" s="110">
        <f t="shared" si="1152"/>
        <v>0</v>
      </c>
      <c r="CR135" s="110"/>
      <c r="CS135" s="110"/>
      <c r="CT135" s="110"/>
      <c r="CU135" s="110"/>
      <c r="CV135" s="110"/>
      <c r="CW135" s="110"/>
      <c r="CX135" s="110"/>
      <c r="CY135" s="110"/>
      <c r="CZ135" s="110">
        <f t="shared" si="1153"/>
        <v>0</v>
      </c>
      <c r="DA135" s="110">
        <f t="shared" si="1153"/>
        <v>0</v>
      </c>
      <c r="DB135" s="110"/>
      <c r="DC135" s="110"/>
      <c r="DD135" s="110"/>
      <c r="DE135" s="110"/>
      <c r="DF135" s="110"/>
      <c r="DG135" s="110"/>
      <c r="DH135" s="110"/>
      <c r="DI135" s="110"/>
      <c r="DJ135" s="110">
        <f t="shared" si="1154"/>
        <v>0</v>
      </c>
      <c r="DK135" s="110">
        <f t="shared" si="1154"/>
        <v>0</v>
      </c>
      <c r="DL135" s="110"/>
      <c r="DM135" s="110"/>
      <c r="DN135" s="110"/>
      <c r="DO135" s="110"/>
      <c r="DP135" s="110"/>
      <c r="DQ135" s="110"/>
      <c r="DR135" s="110"/>
      <c r="DS135" s="110"/>
      <c r="DT135" s="110">
        <f t="shared" si="1155"/>
        <v>0</v>
      </c>
      <c r="DU135" s="110">
        <f t="shared" si="1155"/>
        <v>0</v>
      </c>
      <c r="DV135" s="110"/>
      <c r="DW135" s="110"/>
      <c r="DX135" s="110"/>
      <c r="DY135" s="110"/>
      <c r="DZ135" s="110"/>
      <c r="EA135" s="110"/>
      <c r="EB135" s="110"/>
      <c r="EC135" s="110"/>
      <c r="ED135" s="110">
        <f t="shared" si="1156"/>
        <v>0</v>
      </c>
      <c r="EE135" s="110">
        <f t="shared" si="1156"/>
        <v>0</v>
      </c>
      <c r="EF135" s="110"/>
      <c r="EG135" s="110"/>
      <c r="EH135" s="110"/>
      <c r="EI135" s="110"/>
      <c r="EJ135" s="110"/>
      <c r="EK135" s="110"/>
      <c r="EL135" s="110"/>
      <c r="EM135" s="110"/>
      <c r="EN135" s="110"/>
      <c r="EO135" s="110"/>
      <c r="EP135" s="110">
        <v>500</v>
      </c>
      <c r="EQ135" s="110">
        <f t="shared" si="1157"/>
        <v>500</v>
      </c>
      <c r="ER135" s="110">
        <f t="shared" si="1157"/>
        <v>500</v>
      </c>
      <c r="ES135" s="110"/>
      <c r="ET135" s="110">
        <v>500</v>
      </c>
      <c r="EU135" s="110">
        <v>500</v>
      </c>
      <c r="EV135" s="110">
        <f t="shared" si="1158"/>
        <v>100</v>
      </c>
      <c r="EW135" s="110"/>
      <c r="EX135" s="110"/>
      <c r="EY135" s="110"/>
      <c r="EZ135" s="110"/>
      <c r="FA135" s="110">
        <f t="shared" si="1159"/>
        <v>0</v>
      </c>
      <c r="FB135" s="110">
        <f t="shared" si="1159"/>
        <v>0</v>
      </c>
      <c r="FC135" s="110"/>
      <c r="FD135" s="110"/>
      <c r="FE135" s="110"/>
      <c r="FF135" s="110"/>
      <c r="FG135" s="110"/>
      <c r="FH135" s="110"/>
      <c r="FI135" s="110"/>
      <c r="FJ135" s="156"/>
      <c r="FK135" s="110"/>
      <c r="FL135" s="110"/>
      <c r="FM135" s="110"/>
      <c r="FN135" s="110"/>
      <c r="FO135" s="110"/>
      <c r="FP135" s="110"/>
      <c r="FQ135" s="110"/>
      <c r="FR135" s="110"/>
      <c r="FS135" s="110"/>
      <c r="FT135" s="110"/>
      <c r="FU135" s="110">
        <f t="shared" si="1160"/>
        <v>0</v>
      </c>
      <c r="FV135" s="110">
        <f t="shared" si="1160"/>
        <v>0</v>
      </c>
      <c r="FW135" s="110"/>
      <c r="FX135" s="110"/>
      <c r="FY135" s="110"/>
      <c r="FZ135" s="110"/>
      <c r="GA135" s="110"/>
      <c r="GB135" s="110"/>
      <c r="GC135" s="110"/>
      <c r="GD135" s="110"/>
      <c r="GE135" s="110">
        <f t="shared" si="1161"/>
        <v>0</v>
      </c>
      <c r="GF135" s="110">
        <f t="shared" si="1161"/>
        <v>0</v>
      </c>
      <c r="GG135" s="110"/>
      <c r="GH135" s="110"/>
      <c r="GI135" s="110"/>
      <c r="GJ135" s="110"/>
      <c r="GK135" s="110"/>
      <c r="GL135" s="110"/>
      <c r="GM135" s="110"/>
      <c r="GN135" s="110"/>
      <c r="GO135" s="110">
        <f t="shared" si="1162"/>
        <v>0</v>
      </c>
      <c r="GP135" s="110">
        <f t="shared" si="1162"/>
        <v>0</v>
      </c>
      <c r="GQ135" s="110"/>
      <c r="GR135" s="110"/>
      <c r="GS135" s="110"/>
      <c r="GT135" s="110"/>
      <c r="GU135" s="110"/>
      <c r="GV135" s="110"/>
      <c r="GW135" s="110"/>
      <c r="GX135" s="110"/>
      <c r="GY135" s="110">
        <f t="shared" si="1163"/>
        <v>0</v>
      </c>
      <c r="GZ135" s="110">
        <f t="shared" si="1163"/>
        <v>0</v>
      </c>
      <c r="HA135" s="110"/>
      <c r="HB135" s="110"/>
      <c r="HC135" s="110"/>
      <c r="HD135" s="110"/>
      <c r="HE135" s="110"/>
      <c r="HF135" s="110"/>
      <c r="HG135" s="110"/>
      <c r="HH135" s="110"/>
      <c r="HI135" s="110">
        <f t="shared" si="1164"/>
        <v>0</v>
      </c>
      <c r="HJ135" s="110">
        <f t="shared" si="1164"/>
        <v>0</v>
      </c>
      <c r="HK135" s="110"/>
      <c r="HL135" s="110"/>
      <c r="HM135" s="110"/>
      <c r="HN135" s="110"/>
      <c r="HO135" s="110"/>
      <c r="HP135" s="110"/>
      <c r="HQ135" s="110"/>
      <c r="HR135" s="110"/>
      <c r="HS135" s="110">
        <f t="shared" si="1165"/>
        <v>0</v>
      </c>
      <c r="HT135" s="110">
        <f t="shared" si="1165"/>
        <v>0</v>
      </c>
      <c r="HU135" s="110"/>
      <c r="HV135" s="110"/>
      <c r="HW135" s="110"/>
      <c r="HX135" s="110"/>
      <c r="HY135" s="110"/>
      <c r="HZ135" s="110"/>
      <c r="IA135" s="110"/>
      <c r="IB135" s="110"/>
      <c r="IC135" s="110">
        <f t="shared" si="1166"/>
        <v>0</v>
      </c>
      <c r="ID135" s="110">
        <f t="shared" si="1166"/>
        <v>0</v>
      </c>
      <c r="IE135" s="110"/>
      <c r="IF135" s="110"/>
      <c r="IG135" s="110"/>
      <c r="IH135" s="110"/>
      <c r="II135" s="110"/>
      <c r="IJ135" s="110"/>
      <c r="IK135" s="110"/>
      <c r="IL135" s="110"/>
      <c r="IM135" s="110">
        <f t="shared" si="1167"/>
        <v>0</v>
      </c>
      <c r="IN135" s="110">
        <f t="shared" si="1167"/>
        <v>0</v>
      </c>
      <c r="IO135" s="110"/>
      <c r="IP135" s="110"/>
      <c r="IQ135" s="110"/>
      <c r="IR135" s="110"/>
      <c r="IS135" s="110"/>
      <c r="IT135" s="110"/>
      <c r="IU135" s="110"/>
      <c r="IV135" s="110"/>
      <c r="IW135" s="110">
        <f t="shared" si="1168"/>
        <v>0</v>
      </c>
      <c r="IX135" s="110">
        <f t="shared" si="1168"/>
        <v>0</v>
      </c>
      <c r="IY135" s="110"/>
      <c r="IZ135" s="110"/>
      <c r="JA135" s="110"/>
      <c r="JB135" s="110"/>
      <c r="JC135" s="110"/>
      <c r="JD135" s="110"/>
      <c r="JE135" s="110"/>
      <c r="JF135" s="110"/>
      <c r="JG135" s="110">
        <f t="shared" si="1169"/>
        <v>0</v>
      </c>
      <c r="JH135" s="110">
        <f t="shared" si="1169"/>
        <v>0</v>
      </c>
      <c r="JI135" s="110"/>
      <c r="JJ135" s="110"/>
      <c r="JK135" s="110"/>
      <c r="JL135" s="110"/>
      <c r="JM135" s="110"/>
      <c r="JN135" s="110"/>
      <c r="JO135" s="110"/>
      <c r="JP135" s="110"/>
      <c r="JQ135" s="110"/>
      <c r="JR135" s="110"/>
      <c r="JS135" s="110">
        <v>291.8854</v>
      </c>
      <c r="JT135" s="110">
        <v>291.8854</v>
      </c>
      <c r="JU135" s="110">
        <f t="shared" si="1171"/>
        <v>100</v>
      </c>
      <c r="JV135" s="110">
        <v>294</v>
      </c>
      <c r="JW135" s="110">
        <v>294</v>
      </c>
      <c r="JX135" s="110"/>
      <c r="JY135" s="110"/>
      <c r="JZ135" s="110"/>
      <c r="KA135" s="110"/>
      <c r="KB135" s="110"/>
      <c r="KC135" s="110"/>
      <c r="KD135" s="110"/>
      <c r="KE135" s="110"/>
      <c r="KF135" s="110"/>
      <c r="KG135" s="110"/>
      <c r="KH135" s="110"/>
      <c r="KI135" s="110"/>
      <c r="KJ135" s="110"/>
      <c r="KK135" s="110"/>
      <c r="KL135" s="110"/>
      <c r="KM135" s="110"/>
      <c r="KN135" s="110"/>
      <c r="KO135" s="110"/>
      <c r="KP135" s="110"/>
      <c r="KQ135" s="110"/>
      <c r="KR135" s="110"/>
      <c r="KS135" s="110"/>
      <c r="KT135" s="110"/>
      <c r="KU135" s="110"/>
      <c r="KV135" s="110"/>
      <c r="KW135" s="110">
        <v>218.27265</v>
      </c>
      <c r="KX135" s="110">
        <v>218.27265</v>
      </c>
      <c r="KY135" s="110"/>
      <c r="KZ135" s="110"/>
      <c r="LA135" s="110"/>
      <c r="LB135" s="110"/>
      <c r="LC135" s="110"/>
      <c r="LD135" s="110"/>
      <c r="LE135" s="110"/>
      <c r="LF135" s="110"/>
      <c r="LG135" s="110"/>
      <c r="LH135" s="110"/>
      <c r="LI135" s="110"/>
      <c r="LJ135" s="110"/>
      <c r="LK135" s="110"/>
      <c r="LL135" s="110"/>
      <c r="LM135" s="110"/>
      <c r="LN135" s="110"/>
      <c r="LO135" s="110"/>
      <c r="LP135" s="110">
        <f t="shared" si="1170"/>
        <v>0</v>
      </c>
      <c r="LQ135" s="110">
        <f t="shared" si="1170"/>
        <v>0</v>
      </c>
      <c r="LR135" s="110"/>
      <c r="LS135" s="110"/>
      <c r="LT135" s="110"/>
      <c r="LU135" s="110"/>
      <c r="LV135" s="110"/>
      <c r="LW135" s="110"/>
      <c r="LX135" s="110"/>
      <c r="LY135" s="110"/>
      <c r="LZ135" s="110"/>
      <c r="MA135" s="110"/>
      <c r="MB135" s="110"/>
      <c r="MC135" s="110"/>
      <c r="MD135" s="110"/>
      <c r="ME135" s="110"/>
      <c r="MF135" s="4"/>
      <c r="MG135" s="5"/>
      <c r="MH135" s="37"/>
      <c r="MI135" s="37"/>
      <c r="MJ135" s="38"/>
      <c r="MK135" s="4"/>
      <c r="ML135" s="4"/>
      <c r="MM135" s="5"/>
      <c r="MN135" s="112"/>
      <c r="MO135" s="113"/>
      <c r="MP135" s="114"/>
      <c r="MQ135" s="113"/>
      <c r="MR135" s="115"/>
      <c r="MS135" s="40"/>
      <c r="MT135" s="40"/>
      <c r="MU135" s="40"/>
      <c r="MV135" s="10"/>
    </row>
    <row r="136" spans="1:360" ht="18.75" customHeight="1">
      <c r="A136" s="36" t="s">
        <v>84</v>
      </c>
      <c r="B136" s="110">
        <f t="shared" si="1142"/>
        <v>1885.3812599999999</v>
      </c>
      <c r="C136" s="110">
        <f t="shared" si="1143"/>
        <v>1885.3812599999999</v>
      </c>
      <c r="D136" s="110">
        <f t="shared" si="1144"/>
        <v>100</v>
      </c>
      <c r="E136" s="110">
        <f t="shared" si="634"/>
        <v>2.8421709430404007E-14</v>
      </c>
      <c r="F136" s="110"/>
      <c r="G136" s="110"/>
      <c r="H136" s="110"/>
      <c r="I136" s="110"/>
      <c r="J136" s="110">
        <f t="shared" si="1145"/>
        <v>0</v>
      </c>
      <c r="K136" s="110">
        <f t="shared" si="1145"/>
        <v>0</v>
      </c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>
        <f t="shared" si="1146"/>
        <v>0</v>
      </c>
      <c r="AA136" s="110">
        <f t="shared" si="1146"/>
        <v>0</v>
      </c>
      <c r="AB136" s="110"/>
      <c r="AC136" s="110"/>
      <c r="AD136" s="110"/>
      <c r="AE136" s="110"/>
      <c r="AF136" s="110"/>
      <c r="AG136" s="110"/>
      <c r="AH136" s="110"/>
      <c r="AI136" s="110"/>
      <c r="AJ136" s="110">
        <f t="shared" si="1147"/>
        <v>0</v>
      </c>
      <c r="AK136" s="110">
        <f t="shared" si="1147"/>
        <v>0</v>
      </c>
      <c r="AL136" s="110"/>
      <c r="AM136" s="110"/>
      <c r="AN136" s="110"/>
      <c r="AO136" s="110"/>
      <c r="AP136" s="110"/>
      <c r="AQ136" s="110"/>
      <c r="AR136" s="110"/>
      <c r="AS136" s="110"/>
      <c r="AT136" s="110">
        <f t="shared" si="1148"/>
        <v>0</v>
      </c>
      <c r="AU136" s="110">
        <f t="shared" si="1148"/>
        <v>0</v>
      </c>
      <c r="AV136" s="110"/>
      <c r="AW136" s="110"/>
      <c r="AX136" s="110"/>
      <c r="AY136" s="110"/>
      <c r="AZ136" s="110"/>
      <c r="BA136" s="110"/>
      <c r="BB136" s="110"/>
      <c r="BC136" s="110"/>
      <c r="BD136" s="110">
        <f t="shared" si="1149"/>
        <v>0</v>
      </c>
      <c r="BE136" s="110">
        <f t="shared" si="1149"/>
        <v>0</v>
      </c>
      <c r="BF136" s="110"/>
      <c r="BG136" s="110"/>
      <c r="BH136" s="110"/>
      <c r="BI136" s="110"/>
      <c r="BJ136" s="110"/>
      <c r="BK136" s="110"/>
      <c r="BL136" s="110"/>
      <c r="BM136" s="110"/>
      <c r="BN136" s="110"/>
      <c r="BO136" s="110"/>
      <c r="BP136" s="110"/>
      <c r="BQ136" s="110"/>
      <c r="BR136" s="110"/>
      <c r="BS136" s="110"/>
      <c r="BT136" s="110"/>
      <c r="BU136" s="110"/>
      <c r="BV136" s="110"/>
      <c r="BW136" s="110">
        <f t="shared" si="1150"/>
        <v>955.30892000000006</v>
      </c>
      <c r="BX136" s="110">
        <f t="shared" si="1150"/>
        <v>955.30891999999994</v>
      </c>
      <c r="BY136" s="110"/>
      <c r="BZ136" s="110">
        <v>955.30892000000006</v>
      </c>
      <c r="CA136" s="110">
        <v>955.30891999999994</v>
      </c>
      <c r="CB136" s="110">
        <f t="shared" ref="CB136" si="1173">CA136/BZ136*100</f>
        <v>99.999999999999986</v>
      </c>
      <c r="CC136" s="110"/>
      <c r="CD136" s="110"/>
      <c r="CE136" s="110"/>
      <c r="CF136" s="110">
        <f t="shared" si="1151"/>
        <v>0</v>
      </c>
      <c r="CG136" s="110">
        <f t="shared" si="1151"/>
        <v>0</v>
      </c>
      <c r="CH136" s="110"/>
      <c r="CI136" s="110"/>
      <c r="CJ136" s="110"/>
      <c r="CK136" s="110"/>
      <c r="CL136" s="110"/>
      <c r="CM136" s="110"/>
      <c r="CN136" s="110"/>
      <c r="CO136" s="110"/>
      <c r="CP136" s="110">
        <f t="shared" si="1152"/>
        <v>0</v>
      </c>
      <c r="CQ136" s="110">
        <f t="shared" si="1152"/>
        <v>0</v>
      </c>
      <c r="CR136" s="110"/>
      <c r="CS136" s="110"/>
      <c r="CT136" s="110"/>
      <c r="CU136" s="110"/>
      <c r="CV136" s="110"/>
      <c r="CW136" s="110"/>
      <c r="CX136" s="110"/>
      <c r="CY136" s="110"/>
      <c r="CZ136" s="110">
        <f t="shared" si="1153"/>
        <v>0</v>
      </c>
      <c r="DA136" s="110">
        <f t="shared" si="1153"/>
        <v>0</v>
      </c>
      <c r="DB136" s="110"/>
      <c r="DC136" s="110"/>
      <c r="DD136" s="110"/>
      <c r="DE136" s="110"/>
      <c r="DF136" s="110"/>
      <c r="DG136" s="110"/>
      <c r="DH136" s="110"/>
      <c r="DI136" s="110"/>
      <c r="DJ136" s="110">
        <f t="shared" si="1154"/>
        <v>0</v>
      </c>
      <c r="DK136" s="110">
        <f t="shared" si="1154"/>
        <v>0</v>
      </c>
      <c r="DL136" s="110"/>
      <c r="DM136" s="110"/>
      <c r="DN136" s="110"/>
      <c r="DO136" s="110"/>
      <c r="DP136" s="110"/>
      <c r="DQ136" s="110"/>
      <c r="DR136" s="110"/>
      <c r="DS136" s="110"/>
      <c r="DT136" s="110">
        <f t="shared" si="1155"/>
        <v>0</v>
      </c>
      <c r="DU136" s="110">
        <f t="shared" si="1155"/>
        <v>0</v>
      </c>
      <c r="DV136" s="110"/>
      <c r="DW136" s="110"/>
      <c r="DX136" s="110"/>
      <c r="DY136" s="110"/>
      <c r="DZ136" s="110"/>
      <c r="EA136" s="110"/>
      <c r="EB136" s="110"/>
      <c r="EC136" s="110"/>
      <c r="ED136" s="110">
        <f t="shared" si="1156"/>
        <v>0</v>
      </c>
      <c r="EE136" s="110">
        <f t="shared" si="1156"/>
        <v>0</v>
      </c>
      <c r="EF136" s="110"/>
      <c r="EG136" s="110"/>
      <c r="EH136" s="110"/>
      <c r="EI136" s="110"/>
      <c r="EJ136" s="110"/>
      <c r="EK136" s="110"/>
      <c r="EL136" s="110"/>
      <c r="EM136" s="110"/>
      <c r="EN136" s="110"/>
      <c r="EO136" s="110"/>
      <c r="EP136" s="110">
        <v>500</v>
      </c>
      <c r="EQ136" s="110">
        <f t="shared" si="1157"/>
        <v>500</v>
      </c>
      <c r="ER136" s="110">
        <f t="shared" si="1157"/>
        <v>500</v>
      </c>
      <c r="ES136" s="110"/>
      <c r="ET136" s="110">
        <v>500</v>
      </c>
      <c r="EU136" s="110">
        <v>500</v>
      </c>
      <c r="EV136" s="110">
        <f t="shared" si="1158"/>
        <v>100</v>
      </c>
      <c r="EW136" s="110"/>
      <c r="EX136" s="110"/>
      <c r="EY136" s="110"/>
      <c r="EZ136" s="110"/>
      <c r="FA136" s="110">
        <f t="shared" si="1159"/>
        <v>0</v>
      </c>
      <c r="FB136" s="110">
        <f t="shared" si="1159"/>
        <v>0</v>
      </c>
      <c r="FC136" s="110"/>
      <c r="FD136" s="110"/>
      <c r="FE136" s="110"/>
      <c r="FF136" s="110"/>
      <c r="FG136" s="110"/>
      <c r="FH136" s="110"/>
      <c r="FI136" s="110"/>
      <c r="FJ136" s="156"/>
      <c r="FK136" s="110"/>
      <c r="FL136" s="110"/>
      <c r="FM136" s="110"/>
      <c r="FN136" s="110"/>
      <c r="FO136" s="110"/>
      <c r="FP136" s="110"/>
      <c r="FQ136" s="110"/>
      <c r="FR136" s="110"/>
      <c r="FS136" s="110"/>
      <c r="FT136" s="110"/>
      <c r="FU136" s="110">
        <f t="shared" si="1160"/>
        <v>0</v>
      </c>
      <c r="FV136" s="110">
        <f t="shared" si="1160"/>
        <v>0</v>
      </c>
      <c r="FW136" s="110"/>
      <c r="FX136" s="110"/>
      <c r="FY136" s="110"/>
      <c r="FZ136" s="110"/>
      <c r="GA136" s="110"/>
      <c r="GB136" s="110"/>
      <c r="GC136" s="110"/>
      <c r="GD136" s="110"/>
      <c r="GE136" s="110">
        <f t="shared" si="1161"/>
        <v>0</v>
      </c>
      <c r="GF136" s="110">
        <f t="shared" si="1161"/>
        <v>0</v>
      </c>
      <c r="GG136" s="110"/>
      <c r="GH136" s="110"/>
      <c r="GI136" s="110"/>
      <c r="GJ136" s="110"/>
      <c r="GK136" s="110"/>
      <c r="GL136" s="110"/>
      <c r="GM136" s="110"/>
      <c r="GN136" s="110"/>
      <c r="GO136" s="110">
        <f t="shared" si="1162"/>
        <v>0</v>
      </c>
      <c r="GP136" s="110">
        <f t="shared" si="1162"/>
        <v>0</v>
      </c>
      <c r="GQ136" s="110"/>
      <c r="GR136" s="110"/>
      <c r="GS136" s="110"/>
      <c r="GT136" s="110"/>
      <c r="GU136" s="110"/>
      <c r="GV136" s="110"/>
      <c r="GW136" s="110"/>
      <c r="GX136" s="110"/>
      <c r="GY136" s="110">
        <f t="shared" si="1163"/>
        <v>0</v>
      </c>
      <c r="GZ136" s="110">
        <f t="shared" si="1163"/>
        <v>0</v>
      </c>
      <c r="HA136" s="110"/>
      <c r="HB136" s="110"/>
      <c r="HC136" s="110"/>
      <c r="HD136" s="110"/>
      <c r="HE136" s="110"/>
      <c r="HF136" s="110"/>
      <c r="HG136" s="110"/>
      <c r="HH136" s="110"/>
      <c r="HI136" s="110">
        <f t="shared" si="1164"/>
        <v>0</v>
      </c>
      <c r="HJ136" s="110">
        <f t="shared" si="1164"/>
        <v>0</v>
      </c>
      <c r="HK136" s="110"/>
      <c r="HL136" s="110"/>
      <c r="HM136" s="110"/>
      <c r="HN136" s="110"/>
      <c r="HO136" s="110"/>
      <c r="HP136" s="110"/>
      <c r="HQ136" s="110"/>
      <c r="HR136" s="110"/>
      <c r="HS136" s="110">
        <f t="shared" si="1165"/>
        <v>0</v>
      </c>
      <c r="HT136" s="110">
        <f t="shared" si="1165"/>
        <v>0</v>
      </c>
      <c r="HU136" s="110"/>
      <c r="HV136" s="110"/>
      <c r="HW136" s="110"/>
      <c r="HX136" s="110"/>
      <c r="HY136" s="110"/>
      <c r="HZ136" s="110"/>
      <c r="IA136" s="110"/>
      <c r="IB136" s="110"/>
      <c r="IC136" s="110">
        <f t="shared" si="1166"/>
        <v>0</v>
      </c>
      <c r="ID136" s="110">
        <f t="shared" si="1166"/>
        <v>0</v>
      </c>
      <c r="IE136" s="110"/>
      <c r="IF136" s="110"/>
      <c r="IG136" s="110"/>
      <c r="IH136" s="110"/>
      <c r="II136" s="110"/>
      <c r="IJ136" s="110"/>
      <c r="IK136" s="110"/>
      <c r="IL136" s="110"/>
      <c r="IM136" s="110">
        <f t="shared" si="1167"/>
        <v>0</v>
      </c>
      <c r="IN136" s="110">
        <f t="shared" si="1167"/>
        <v>0</v>
      </c>
      <c r="IO136" s="110"/>
      <c r="IP136" s="110"/>
      <c r="IQ136" s="110"/>
      <c r="IR136" s="110"/>
      <c r="IS136" s="110"/>
      <c r="IT136" s="110"/>
      <c r="IU136" s="110"/>
      <c r="IV136" s="110"/>
      <c r="IW136" s="110">
        <f t="shared" si="1168"/>
        <v>0</v>
      </c>
      <c r="IX136" s="110">
        <f t="shared" si="1168"/>
        <v>0</v>
      </c>
      <c r="IY136" s="110"/>
      <c r="IZ136" s="110"/>
      <c r="JA136" s="110"/>
      <c r="JB136" s="110"/>
      <c r="JC136" s="110"/>
      <c r="JD136" s="110"/>
      <c r="JE136" s="110"/>
      <c r="JF136" s="110"/>
      <c r="JG136" s="110">
        <f t="shared" si="1169"/>
        <v>0</v>
      </c>
      <c r="JH136" s="110">
        <f t="shared" si="1169"/>
        <v>0</v>
      </c>
      <c r="JI136" s="110"/>
      <c r="JJ136" s="110"/>
      <c r="JK136" s="110"/>
      <c r="JL136" s="110"/>
      <c r="JM136" s="110"/>
      <c r="JN136" s="110"/>
      <c r="JO136" s="110"/>
      <c r="JP136" s="110"/>
      <c r="JQ136" s="110"/>
      <c r="JR136" s="110"/>
      <c r="JS136" s="110">
        <v>16.222339999999999</v>
      </c>
      <c r="JT136" s="110">
        <v>16.222339999999999</v>
      </c>
      <c r="JU136" s="110">
        <f t="shared" si="1171"/>
        <v>100</v>
      </c>
      <c r="JV136" s="110">
        <v>284</v>
      </c>
      <c r="JW136" s="110">
        <v>284</v>
      </c>
      <c r="JX136" s="110"/>
      <c r="JY136" s="110"/>
      <c r="JZ136" s="110"/>
      <c r="KA136" s="110"/>
      <c r="KB136" s="110"/>
      <c r="KC136" s="110"/>
      <c r="KD136" s="110"/>
      <c r="KE136" s="110"/>
      <c r="KF136" s="110"/>
      <c r="KG136" s="110"/>
      <c r="KH136" s="110"/>
      <c r="KI136" s="110"/>
      <c r="KJ136" s="110"/>
      <c r="KK136" s="110"/>
      <c r="KL136" s="110"/>
      <c r="KM136" s="110"/>
      <c r="KN136" s="110"/>
      <c r="KO136" s="110"/>
      <c r="KP136" s="110"/>
      <c r="KQ136" s="110"/>
      <c r="KR136" s="110"/>
      <c r="KS136" s="110"/>
      <c r="KT136" s="110"/>
      <c r="KU136" s="110"/>
      <c r="KV136" s="110"/>
      <c r="KW136" s="110">
        <v>129.85</v>
      </c>
      <c r="KX136" s="110">
        <v>129.85</v>
      </c>
      <c r="KY136" s="110">
        <f t="shared" ref="KY136:KY137" si="1174">KX136/KW136*100</f>
        <v>100</v>
      </c>
      <c r="KZ136" s="110"/>
      <c r="LA136" s="110"/>
      <c r="LB136" s="110"/>
      <c r="LC136" s="110"/>
      <c r="LD136" s="110"/>
      <c r="LE136" s="110"/>
      <c r="LF136" s="110"/>
      <c r="LG136" s="110"/>
      <c r="LH136" s="110"/>
      <c r="LI136" s="110"/>
      <c r="LJ136" s="110"/>
      <c r="LK136" s="110"/>
      <c r="LL136" s="110"/>
      <c r="LM136" s="110"/>
      <c r="LN136" s="110"/>
      <c r="LO136" s="110"/>
      <c r="LP136" s="110">
        <f t="shared" si="1170"/>
        <v>0</v>
      </c>
      <c r="LQ136" s="110">
        <f t="shared" si="1170"/>
        <v>0</v>
      </c>
      <c r="LR136" s="110"/>
      <c r="LS136" s="110"/>
      <c r="LT136" s="110"/>
      <c r="LU136" s="110"/>
      <c r="LV136" s="110"/>
      <c r="LW136" s="110"/>
      <c r="LX136" s="110"/>
      <c r="LY136" s="110"/>
      <c r="LZ136" s="110"/>
      <c r="MA136" s="110"/>
      <c r="MB136" s="110"/>
      <c r="MC136" s="110"/>
      <c r="MD136" s="110"/>
      <c r="ME136" s="110"/>
      <c r="MF136" s="4"/>
      <c r="MG136" s="5"/>
      <c r="MH136" s="37"/>
      <c r="MI136" s="37"/>
      <c r="MJ136" s="38"/>
      <c r="MK136" s="4"/>
      <c r="ML136" s="4"/>
      <c r="MM136" s="5"/>
      <c r="MN136" s="112"/>
      <c r="MO136" s="113"/>
      <c r="MP136" s="114"/>
      <c r="MQ136" s="113"/>
      <c r="MR136" s="115"/>
      <c r="MS136" s="40"/>
      <c r="MT136" s="40"/>
      <c r="MU136" s="40"/>
      <c r="MV136" s="10"/>
    </row>
    <row r="137" spans="1:360">
      <c r="A137" s="36" t="s">
        <v>77</v>
      </c>
      <c r="B137" s="110">
        <f t="shared" si="1142"/>
        <v>1496.8543999999999</v>
      </c>
      <c r="C137" s="110">
        <f t="shared" si="1143"/>
        <v>1496.8543999999999</v>
      </c>
      <c r="D137" s="110">
        <f t="shared" si="1144"/>
        <v>100</v>
      </c>
      <c r="E137" s="110">
        <f t="shared" ref="E137:E175" si="1175">J137+S137+V137+Z137+AJ137+AT137+BD137+BN137+BW137+CF137+CP137+CZ137+DJ137+DT137+ED137+EQ137+F137+FA137+FK137+FU137+GE137+GO137+GY137+HI137+HS137+IC137+IM137+IW137+JG137-B137+EM137+JP137+JS137+JV137+JY137+KB137+KE137+KH137+KK137+KQ137+KN137+KT137+KW137+KZ137+LC137+LF137+LI137+LL137+LP137+LY137+MB137+ME137</f>
        <v>8.5265128291212022E-14</v>
      </c>
      <c r="F137" s="110"/>
      <c r="G137" s="110"/>
      <c r="H137" s="110"/>
      <c r="I137" s="110"/>
      <c r="J137" s="110">
        <f t="shared" si="1145"/>
        <v>0</v>
      </c>
      <c r="K137" s="110">
        <f t="shared" si="1145"/>
        <v>0</v>
      </c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>
        <f t="shared" si="1146"/>
        <v>0</v>
      </c>
      <c r="AA137" s="110">
        <f t="shared" si="1146"/>
        <v>0</v>
      </c>
      <c r="AB137" s="110"/>
      <c r="AC137" s="110"/>
      <c r="AD137" s="110"/>
      <c r="AE137" s="110"/>
      <c r="AF137" s="110"/>
      <c r="AG137" s="110"/>
      <c r="AH137" s="110"/>
      <c r="AI137" s="110"/>
      <c r="AJ137" s="110">
        <f t="shared" si="1147"/>
        <v>0</v>
      </c>
      <c r="AK137" s="110">
        <f t="shared" si="1147"/>
        <v>0</v>
      </c>
      <c r="AL137" s="110"/>
      <c r="AM137" s="110"/>
      <c r="AN137" s="110"/>
      <c r="AO137" s="110"/>
      <c r="AP137" s="110"/>
      <c r="AQ137" s="110"/>
      <c r="AR137" s="110"/>
      <c r="AS137" s="110"/>
      <c r="AT137" s="110">
        <f t="shared" si="1148"/>
        <v>0</v>
      </c>
      <c r="AU137" s="110">
        <f t="shared" si="1148"/>
        <v>0</v>
      </c>
      <c r="AV137" s="110"/>
      <c r="AW137" s="110"/>
      <c r="AX137" s="110"/>
      <c r="AY137" s="110"/>
      <c r="AZ137" s="110"/>
      <c r="BA137" s="110"/>
      <c r="BB137" s="110"/>
      <c r="BC137" s="110"/>
      <c r="BD137" s="110">
        <f t="shared" si="1149"/>
        <v>0</v>
      </c>
      <c r="BE137" s="110">
        <f t="shared" si="1149"/>
        <v>0</v>
      </c>
      <c r="BF137" s="110"/>
      <c r="BG137" s="110"/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>
        <f t="shared" si="1150"/>
        <v>0</v>
      </c>
      <c r="BX137" s="110">
        <f t="shared" si="1150"/>
        <v>0</v>
      </c>
      <c r="BY137" s="110"/>
      <c r="BZ137" s="110"/>
      <c r="CA137" s="110"/>
      <c r="CB137" s="110"/>
      <c r="CC137" s="110"/>
      <c r="CD137" s="110"/>
      <c r="CE137" s="110"/>
      <c r="CF137" s="110">
        <f t="shared" si="1151"/>
        <v>0</v>
      </c>
      <c r="CG137" s="110">
        <f t="shared" si="1151"/>
        <v>0</v>
      </c>
      <c r="CH137" s="110"/>
      <c r="CI137" s="110"/>
      <c r="CJ137" s="110"/>
      <c r="CK137" s="110"/>
      <c r="CL137" s="110"/>
      <c r="CM137" s="110"/>
      <c r="CN137" s="110"/>
      <c r="CO137" s="110"/>
      <c r="CP137" s="110">
        <f t="shared" si="1152"/>
        <v>0</v>
      </c>
      <c r="CQ137" s="110">
        <f t="shared" si="1152"/>
        <v>0</v>
      </c>
      <c r="CR137" s="110"/>
      <c r="CS137" s="110"/>
      <c r="CT137" s="110"/>
      <c r="CU137" s="110"/>
      <c r="CV137" s="110"/>
      <c r="CW137" s="110"/>
      <c r="CX137" s="110"/>
      <c r="CY137" s="110"/>
      <c r="CZ137" s="110">
        <f t="shared" si="1153"/>
        <v>0</v>
      </c>
      <c r="DA137" s="110">
        <f t="shared" si="1153"/>
        <v>0</v>
      </c>
      <c r="DB137" s="110"/>
      <c r="DC137" s="110"/>
      <c r="DD137" s="110"/>
      <c r="DE137" s="110"/>
      <c r="DF137" s="110"/>
      <c r="DG137" s="110"/>
      <c r="DH137" s="110"/>
      <c r="DI137" s="110"/>
      <c r="DJ137" s="110">
        <f t="shared" si="1154"/>
        <v>0</v>
      </c>
      <c r="DK137" s="110">
        <f t="shared" si="1154"/>
        <v>0</v>
      </c>
      <c r="DL137" s="110"/>
      <c r="DM137" s="110"/>
      <c r="DN137" s="110"/>
      <c r="DO137" s="110"/>
      <c r="DP137" s="110"/>
      <c r="DQ137" s="110"/>
      <c r="DR137" s="110"/>
      <c r="DS137" s="110"/>
      <c r="DT137" s="110">
        <f t="shared" si="1155"/>
        <v>0</v>
      </c>
      <c r="DU137" s="110">
        <f t="shared" si="1155"/>
        <v>0</v>
      </c>
      <c r="DV137" s="110"/>
      <c r="DW137" s="110"/>
      <c r="DX137" s="110"/>
      <c r="DY137" s="110"/>
      <c r="DZ137" s="110"/>
      <c r="EA137" s="110"/>
      <c r="EB137" s="110"/>
      <c r="EC137" s="110"/>
      <c r="ED137" s="110">
        <f t="shared" si="1156"/>
        <v>0</v>
      </c>
      <c r="EE137" s="110">
        <f t="shared" si="1156"/>
        <v>0</v>
      </c>
      <c r="EF137" s="110"/>
      <c r="EG137" s="110"/>
      <c r="EH137" s="110"/>
      <c r="EI137" s="110"/>
      <c r="EJ137" s="110"/>
      <c r="EK137" s="110"/>
      <c r="EL137" s="110"/>
      <c r="EM137" s="110"/>
      <c r="EN137" s="110"/>
      <c r="EO137" s="110"/>
      <c r="EP137" s="110">
        <v>500</v>
      </c>
      <c r="EQ137" s="110">
        <f t="shared" si="1157"/>
        <v>500</v>
      </c>
      <c r="ER137" s="110">
        <f t="shared" si="1157"/>
        <v>500</v>
      </c>
      <c r="ES137" s="110"/>
      <c r="ET137" s="110">
        <v>500</v>
      </c>
      <c r="EU137" s="110">
        <v>500</v>
      </c>
      <c r="EV137" s="110">
        <f t="shared" si="1158"/>
        <v>100</v>
      </c>
      <c r="EW137" s="110"/>
      <c r="EX137" s="110"/>
      <c r="EY137" s="110"/>
      <c r="EZ137" s="110"/>
      <c r="FA137" s="110">
        <f t="shared" si="1159"/>
        <v>0</v>
      </c>
      <c r="FB137" s="110">
        <f t="shared" si="1159"/>
        <v>0</v>
      </c>
      <c r="FC137" s="110"/>
      <c r="FD137" s="110"/>
      <c r="FE137" s="110"/>
      <c r="FF137" s="110"/>
      <c r="FG137" s="110"/>
      <c r="FH137" s="110"/>
      <c r="FI137" s="110"/>
      <c r="FJ137" s="156"/>
      <c r="FK137" s="110"/>
      <c r="FL137" s="110"/>
      <c r="FM137" s="110"/>
      <c r="FN137" s="110"/>
      <c r="FO137" s="110"/>
      <c r="FP137" s="110"/>
      <c r="FQ137" s="110"/>
      <c r="FR137" s="110"/>
      <c r="FS137" s="110"/>
      <c r="FT137" s="110"/>
      <c r="FU137" s="110">
        <f t="shared" si="1160"/>
        <v>0</v>
      </c>
      <c r="FV137" s="110">
        <f t="shared" si="1160"/>
        <v>0</v>
      </c>
      <c r="FW137" s="110"/>
      <c r="FX137" s="110"/>
      <c r="FY137" s="110"/>
      <c r="FZ137" s="110"/>
      <c r="GA137" s="110"/>
      <c r="GB137" s="110"/>
      <c r="GC137" s="110"/>
      <c r="GD137" s="110"/>
      <c r="GE137" s="110">
        <f t="shared" si="1161"/>
        <v>0</v>
      </c>
      <c r="GF137" s="110">
        <f t="shared" si="1161"/>
        <v>0</v>
      </c>
      <c r="GG137" s="110"/>
      <c r="GH137" s="110"/>
      <c r="GI137" s="110"/>
      <c r="GJ137" s="110"/>
      <c r="GK137" s="110"/>
      <c r="GL137" s="110"/>
      <c r="GM137" s="110"/>
      <c r="GN137" s="110"/>
      <c r="GO137" s="110">
        <f t="shared" si="1162"/>
        <v>0</v>
      </c>
      <c r="GP137" s="110">
        <f t="shared" si="1162"/>
        <v>0</v>
      </c>
      <c r="GQ137" s="110"/>
      <c r="GR137" s="110"/>
      <c r="GS137" s="110"/>
      <c r="GT137" s="110"/>
      <c r="GU137" s="110"/>
      <c r="GV137" s="110"/>
      <c r="GW137" s="110"/>
      <c r="GX137" s="110"/>
      <c r="GY137" s="110">
        <f t="shared" si="1163"/>
        <v>0</v>
      </c>
      <c r="GZ137" s="110">
        <f t="shared" si="1163"/>
        <v>0</v>
      </c>
      <c r="HA137" s="110"/>
      <c r="HB137" s="110"/>
      <c r="HC137" s="110"/>
      <c r="HD137" s="110"/>
      <c r="HE137" s="110"/>
      <c r="HF137" s="110"/>
      <c r="HG137" s="110"/>
      <c r="HH137" s="110"/>
      <c r="HI137" s="110">
        <f t="shared" si="1164"/>
        <v>0</v>
      </c>
      <c r="HJ137" s="110">
        <f t="shared" si="1164"/>
        <v>0</v>
      </c>
      <c r="HK137" s="110"/>
      <c r="HL137" s="110"/>
      <c r="HM137" s="110"/>
      <c r="HN137" s="110"/>
      <c r="HO137" s="110"/>
      <c r="HP137" s="110"/>
      <c r="HQ137" s="110"/>
      <c r="HR137" s="110"/>
      <c r="HS137" s="110">
        <f t="shared" si="1165"/>
        <v>0</v>
      </c>
      <c r="HT137" s="110">
        <f t="shared" si="1165"/>
        <v>0</v>
      </c>
      <c r="HU137" s="110"/>
      <c r="HV137" s="110"/>
      <c r="HW137" s="110"/>
      <c r="HX137" s="110"/>
      <c r="HY137" s="110"/>
      <c r="HZ137" s="110"/>
      <c r="IA137" s="110"/>
      <c r="IB137" s="110"/>
      <c r="IC137" s="110">
        <f t="shared" si="1166"/>
        <v>0</v>
      </c>
      <c r="ID137" s="110">
        <f t="shared" si="1166"/>
        <v>0</v>
      </c>
      <c r="IE137" s="110"/>
      <c r="IF137" s="110"/>
      <c r="IG137" s="110"/>
      <c r="IH137" s="110"/>
      <c r="II137" s="110"/>
      <c r="IJ137" s="110"/>
      <c r="IK137" s="110"/>
      <c r="IL137" s="110"/>
      <c r="IM137" s="110">
        <f t="shared" si="1167"/>
        <v>0</v>
      </c>
      <c r="IN137" s="110">
        <f t="shared" si="1167"/>
        <v>0</v>
      </c>
      <c r="IO137" s="110"/>
      <c r="IP137" s="110"/>
      <c r="IQ137" s="110"/>
      <c r="IR137" s="110"/>
      <c r="IS137" s="110"/>
      <c r="IT137" s="110"/>
      <c r="IU137" s="110"/>
      <c r="IV137" s="110"/>
      <c r="IW137" s="110">
        <f t="shared" si="1168"/>
        <v>0</v>
      </c>
      <c r="IX137" s="110">
        <f t="shared" si="1168"/>
        <v>0</v>
      </c>
      <c r="IY137" s="110"/>
      <c r="IZ137" s="110"/>
      <c r="JA137" s="110"/>
      <c r="JB137" s="110"/>
      <c r="JC137" s="110"/>
      <c r="JD137" s="110"/>
      <c r="JE137" s="110"/>
      <c r="JF137" s="110"/>
      <c r="JG137" s="110">
        <f t="shared" si="1169"/>
        <v>0</v>
      </c>
      <c r="JH137" s="110">
        <f t="shared" si="1169"/>
        <v>0</v>
      </c>
      <c r="JI137" s="110"/>
      <c r="JJ137" s="110"/>
      <c r="JK137" s="110"/>
      <c r="JL137" s="110"/>
      <c r="JM137" s="110"/>
      <c r="JN137" s="110"/>
      <c r="JO137" s="110"/>
      <c r="JP137" s="110"/>
      <c r="JQ137" s="110"/>
      <c r="JR137" s="110"/>
      <c r="JS137" s="110">
        <v>584.00440000000003</v>
      </c>
      <c r="JT137" s="110">
        <v>584.00440000000003</v>
      </c>
      <c r="JU137" s="110">
        <f t="shared" si="1171"/>
        <v>100</v>
      </c>
      <c r="JV137" s="110">
        <v>283</v>
      </c>
      <c r="JW137" s="110">
        <v>283</v>
      </c>
      <c r="JX137" s="110"/>
      <c r="JY137" s="110"/>
      <c r="JZ137" s="110"/>
      <c r="KA137" s="110"/>
      <c r="KB137" s="110"/>
      <c r="KC137" s="110"/>
      <c r="KD137" s="110"/>
      <c r="KE137" s="110"/>
      <c r="KF137" s="110"/>
      <c r="KG137" s="110"/>
      <c r="KH137" s="110"/>
      <c r="KI137" s="110"/>
      <c r="KJ137" s="110"/>
      <c r="KK137" s="110"/>
      <c r="KL137" s="110"/>
      <c r="KM137" s="110"/>
      <c r="KN137" s="110"/>
      <c r="KO137" s="110"/>
      <c r="KP137" s="110"/>
      <c r="KQ137" s="110"/>
      <c r="KR137" s="110"/>
      <c r="KS137" s="110"/>
      <c r="KT137" s="110"/>
      <c r="KU137" s="110"/>
      <c r="KV137" s="110"/>
      <c r="KW137" s="110">
        <v>129.85</v>
      </c>
      <c r="KX137" s="110">
        <v>129.85</v>
      </c>
      <c r="KY137" s="110">
        <f t="shared" si="1174"/>
        <v>100</v>
      </c>
      <c r="KZ137" s="110"/>
      <c r="LA137" s="110"/>
      <c r="LB137" s="110"/>
      <c r="LC137" s="110"/>
      <c r="LD137" s="110"/>
      <c r="LE137" s="110"/>
      <c r="LF137" s="110"/>
      <c r="LG137" s="110"/>
      <c r="LH137" s="110"/>
      <c r="LI137" s="110"/>
      <c r="LJ137" s="110"/>
      <c r="LK137" s="110"/>
      <c r="LL137" s="110"/>
      <c r="LM137" s="110"/>
      <c r="LN137" s="110"/>
      <c r="LO137" s="110"/>
      <c r="LP137" s="110">
        <f t="shared" si="1170"/>
        <v>0</v>
      </c>
      <c r="LQ137" s="110">
        <f t="shared" si="1170"/>
        <v>0</v>
      </c>
      <c r="LR137" s="110"/>
      <c r="LS137" s="110"/>
      <c r="LT137" s="110"/>
      <c r="LU137" s="110"/>
      <c r="LV137" s="110"/>
      <c r="LW137" s="110"/>
      <c r="LX137" s="110"/>
      <c r="LY137" s="110"/>
      <c r="LZ137" s="110"/>
      <c r="MA137" s="110"/>
      <c r="MB137" s="110"/>
      <c r="MC137" s="110"/>
      <c r="MD137" s="110"/>
      <c r="ME137" s="110"/>
      <c r="MF137" s="4"/>
      <c r="MG137" s="5"/>
      <c r="MH137" s="37"/>
      <c r="MI137" s="37"/>
      <c r="MJ137" s="38"/>
      <c r="MK137" s="4"/>
      <c r="ML137" s="4"/>
      <c r="MM137" s="5"/>
      <c r="MN137" s="112"/>
      <c r="MO137" s="113"/>
      <c r="MP137" s="114"/>
      <c r="MQ137" s="113"/>
      <c r="MR137" s="115"/>
      <c r="MS137" s="40"/>
      <c r="MT137" s="40"/>
      <c r="MU137" s="40"/>
      <c r="MV137" s="10"/>
    </row>
    <row r="138" spans="1:360" ht="18.75" customHeight="1">
      <c r="A138" s="36" t="s">
        <v>114</v>
      </c>
      <c r="B138" s="110">
        <f t="shared" si="1142"/>
        <v>2309.0631100000001</v>
      </c>
      <c r="C138" s="110">
        <f t="shared" si="1143"/>
        <v>2309.0631100000001</v>
      </c>
      <c r="D138" s="110">
        <f>C138/B138*100</f>
        <v>100</v>
      </c>
      <c r="E138" s="110">
        <f t="shared" si="1175"/>
        <v>-2.2737367544323206E-13</v>
      </c>
      <c r="F138" s="110"/>
      <c r="G138" s="110"/>
      <c r="H138" s="110"/>
      <c r="I138" s="110"/>
      <c r="J138" s="110">
        <f t="shared" si="1145"/>
        <v>0</v>
      </c>
      <c r="K138" s="110">
        <f t="shared" si="1145"/>
        <v>0</v>
      </c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>
        <f t="shared" si="1146"/>
        <v>0</v>
      </c>
      <c r="AA138" s="110">
        <f t="shared" si="1146"/>
        <v>0</v>
      </c>
      <c r="AB138" s="110"/>
      <c r="AC138" s="110"/>
      <c r="AD138" s="110"/>
      <c r="AE138" s="110"/>
      <c r="AF138" s="110"/>
      <c r="AG138" s="110"/>
      <c r="AH138" s="110"/>
      <c r="AI138" s="110"/>
      <c r="AJ138" s="110">
        <f t="shared" si="1147"/>
        <v>0</v>
      </c>
      <c r="AK138" s="110">
        <f t="shared" si="1147"/>
        <v>0</v>
      </c>
      <c r="AL138" s="110"/>
      <c r="AM138" s="110"/>
      <c r="AN138" s="110"/>
      <c r="AO138" s="110"/>
      <c r="AP138" s="110"/>
      <c r="AQ138" s="110"/>
      <c r="AR138" s="110"/>
      <c r="AS138" s="110"/>
      <c r="AT138" s="110">
        <f t="shared" si="1148"/>
        <v>0</v>
      </c>
      <c r="AU138" s="110">
        <f t="shared" si="1148"/>
        <v>0</v>
      </c>
      <c r="AV138" s="110"/>
      <c r="AW138" s="110"/>
      <c r="AX138" s="110"/>
      <c r="AY138" s="110"/>
      <c r="AZ138" s="110"/>
      <c r="BA138" s="110"/>
      <c r="BB138" s="110"/>
      <c r="BC138" s="110"/>
      <c r="BD138" s="110">
        <f t="shared" si="1149"/>
        <v>0</v>
      </c>
      <c r="BE138" s="110">
        <f t="shared" si="1149"/>
        <v>0</v>
      </c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>
        <f t="shared" si="1150"/>
        <v>1358.8396699999998</v>
      </c>
      <c r="BX138" s="110">
        <f t="shared" si="1150"/>
        <v>1358.8396700000001</v>
      </c>
      <c r="BY138" s="110"/>
      <c r="BZ138" s="110">
        <v>1358.8396699999998</v>
      </c>
      <c r="CA138" s="110">
        <v>1358.8396700000001</v>
      </c>
      <c r="CB138" s="110">
        <f t="shared" ref="CB138" si="1176">CA138/BZ138*100</f>
        <v>100.00000000000003</v>
      </c>
      <c r="CC138" s="110"/>
      <c r="CD138" s="110"/>
      <c r="CE138" s="110"/>
      <c r="CF138" s="110">
        <f t="shared" si="1151"/>
        <v>0</v>
      </c>
      <c r="CG138" s="110">
        <f t="shared" si="1151"/>
        <v>0</v>
      </c>
      <c r="CH138" s="110"/>
      <c r="CI138" s="110"/>
      <c r="CJ138" s="110"/>
      <c r="CK138" s="110"/>
      <c r="CL138" s="110"/>
      <c r="CM138" s="110"/>
      <c r="CN138" s="110"/>
      <c r="CO138" s="110"/>
      <c r="CP138" s="110">
        <f>CS138+CV138</f>
        <v>0</v>
      </c>
      <c r="CQ138" s="110">
        <f t="shared" si="1152"/>
        <v>0</v>
      </c>
      <c r="CR138" s="110" t="e">
        <f>CQ138/CP138*100</f>
        <v>#DIV/0!</v>
      </c>
      <c r="CS138" s="110"/>
      <c r="CT138" s="110"/>
      <c r="CU138" s="110" t="e">
        <f>CT138/CS138*100</f>
        <v>#DIV/0!</v>
      </c>
      <c r="CV138" s="110"/>
      <c r="CW138" s="110"/>
      <c r="CX138" s="110" t="e">
        <f>CW138/CV138*100</f>
        <v>#DIV/0!</v>
      </c>
      <c r="CY138" s="110"/>
      <c r="CZ138" s="110">
        <f t="shared" si="1153"/>
        <v>0</v>
      </c>
      <c r="DA138" s="110">
        <f t="shared" si="1153"/>
        <v>0</v>
      </c>
      <c r="DB138" s="110"/>
      <c r="DC138" s="110"/>
      <c r="DD138" s="110"/>
      <c r="DE138" s="110"/>
      <c r="DF138" s="110"/>
      <c r="DG138" s="110"/>
      <c r="DH138" s="110"/>
      <c r="DI138" s="110"/>
      <c r="DJ138" s="110">
        <f t="shared" si="1154"/>
        <v>0</v>
      </c>
      <c r="DK138" s="110">
        <f t="shared" si="1154"/>
        <v>0</v>
      </c>
      <c r="DL138" s="110"/>
      <c r="DM138" s="110"/>
      <c r="DN138" s="110"/>
      <c r="DO138" s="110"/>
      <c r="DP138" s="110"/>
      <c r="DQ138" s="110"/>
      <c r="DR138" s="110"/>
      <c r="DS138" s="110"/>
      <c r="DT138" s="110">
        <f t="shared" si="1155"/>
        <v>0</v>
      </c>
      <c r="DU138" s="110">
        <f t="shared" si="1155"/>
        <v>0</v>
      </c>
      <c r="DV138" s="110"/>
      <c r="DW138" s="110"/>
      <c r="DX138" s="110"/>
      <c r="DY138" s="110"/>
      <c r="DZ138" s="110"/>
      <c r="EA138" s="110"/>
      <c r="EB138" s="110"/>
      <c r="EC138" s="110"/>
      <c r="ED138" s="110">
        <f t="shared" si="1156"/>
        <v>0</v>
      </c>
      <c r="EE138" s="110">
        <f t="shared" si="1156"/>
        <v>0</v>
      </c>
      <c r="EF138" s="110"/>
      <c r="EG138" s="110"/>
      <c r="EH138" s="110"/>
      <c r="EI138" s="110"/>
      <c r="EJ138" s="110"/>
      <c r="EK138" s="110"/>
      <c r="EL138" s="110"/>
      <c r="EM138" s="110"/>
      <c r="EN138" s="110"/>
      <c r="EO138" s="110"/>
      <c r="EP138" s="110">
        <v>500</v>
      </c>
      <c r="EQ138" s="110">
        <f t="shared" si="1157"/>
        <v>500</v>
      </c>
      <c r="ER138" s="110">
        <f t="shared" si="1157"/>
        <v>500</v>
      </c>
      <c r="ES138" s="110"/>
      <c r="ET138" s="110">
        <v>500</v>
      </c>
      <c r="EU138" s="110">
        <v>500</v>
      </c>
      <c r="EV138" s="110">
        <f t="shared" si="1158"/>
        <v>100</v>
      </c>
      <c r="EW138" s="110"/>
      <c r="EX138" s="110"/>
      <c r="EY138" s="110"/>
      <c r="EZ138" s="110"/>
      <c r="FA138" s="110">
        <f t="shared" si="1159"/>
        <v>0</v>
      </c>
      <c r="FB138" s="110">
        <f t="shared" si="1159"/>
        <v>0</v>
      </c>
      <c r="FC138" s="110"/>
      <c r="FD138" s="110"/>
      <c r="FE138" s="110"/>
      <c r="FF138" s="110"/>
      <c r="FG138" s="110"/>
      <c r="FH138" s="110"/>
      <c r="FI138" s="110"/>
      <c r="FJ138" s="156"/>
      <c r="FK138" s="110"/>
      <c r="FL138" s="110"/>
      <c r="FM138" s="110"/>
      <c r="FN138" s="110"/>
      <c r="FO138" s="110"/>
      <c r="FP138" s="110"/>
      <c r="FQ138" s="110"/>
      <c r="FR138" s="110"/>
      <c r="FS138" s="110"/>
      <c r="FT138" s="110"/>
      <c r="FU138" s="110">
        <f t="shared" si="1160"/>
        <v>0</v>
      </c>
      <c r="FV138" s="110">
        <f t="shared" si="1160"/>
        <v>0</v>
      </c>
      <c r="FW138" s="110"/>
      <c r="FX138" s="110"/>
      <c r="FY138" s="110"/>
      <c r="FZ138" s="110"/>
      <c r="GA138" s="110"/>
      <c r="GB138" s="110"/>
      <c r="GC138" s="110"/>
      <c r="GD138" s="110"/>
      <c r="GE138" s="110">
        <f t="shared" si="1161"/>
        <v>0</v>
      </c>
      <c r="GF138" s="110">
        <f t="shared" si="1161"/>
        <v>0</v>
      </c>
      <c r="GG138" s="110"/>
      <c r="GH138" s="110"/>
      <c r="GI138" s="110"/>
      <c r="GJ138" s="110"/>
      <c r="GK138" s="110"/>
      <c r="GL138" s="110"/>
      <c r="GM138" s="110"/>
      <c r="GN138" s="110"/>
      <c r="GO138" s="110">
        <f t="shared" si="1162"/>
        <v>0</v>
      </c>
      <c r="GP138" s="110">
        <f t="shared" si="1162"/>
        <v>0</v>
      </c>
      <c r="GQ138" s="110"/>
      <c r="GR138" s="110"/>
      <c r="GS138" s="110"/>
      <c r="GT138" s="110"/>
      <c r="GU138" s="110"/>
      <c r="GV138" s="110"/>
      <c r="GW138" s="110"/>
      <c r="GX138" s="110"/>
      <c r="GY138" s="110">
        <f t="shared" si="1163"/>
        <v>0</v>
      </c>
      <c r="GZ138" s="110">
        <f t="shared" si="1163"/>
        <v>0</v>
      </c>
      <c r="HA138" s="110"/>
      <c r="HB138" s="110"/>
      <c r="HC138" s="110"/>
      <c r="HD138" s="110"/>
      <c r="HE138" s="110"/>
      <c r="HF138" s="110"/>
      <c r="HG138" s="110"/>
      <c r="HH138" s="110"/>
      <c r="HI138" s="110">
        <f t="shared" si="1164"/>
        <v>0</v>
      </c>
      <c r="HJ138" s="110">
        <f t="shared" si="1164"/>
        <v>0</v>
      </c>
      <c r="HK138" s="110"/>
      <c r="HL138" s="110"/>
      <c r="HM138" s="110"/>
      <c r="HN138" s="110"/>
      <c r="HO138" s="110"/>
      <c r="HP138" s="110"/>
      <c r="HQ138" s="110"/>
      <c r="HR138" s="110"/>
      <c r="HS138" s="110">
        <f t="shared" si="1165"/>
        <v>0</v>
      </c>
      <c r="HT138" s="110">
        <f t="shared" si="1165"/>
        <v>0</v>
      </c>
      <c r="HU138" s="110"/>
      <c r="HV138" s="110"/>
      <c r="HW138" s="110"/>
      <c r="HX138" s="110"/>
      <c r="HY138" s="110"/>
      <c r="HZ138" s="110"/>
      <c r="IA138" s="110"/>
      <c r="IB138" s="110"/>
      <c r="IC138" s="110">
        <f t="shared" si="1166"/>
        <v>0</v>
      </c>
      <c r="ID138" s="110">
        <f t="shared" si="1166"/>
        <v>0</v>
      </c>
      <c r="IE138" s="110"/>
      <c r="IF138" s="110"/>
      <c r="IG138" s="110"/>
      <c r="IH138" s="110"/>
      <c r="II138" s="110"/>
      <c r="IJ138" s="110"/>
      <c r="IK138" s="110"/>
      <c r="IL138" s="110"/>
      <c r="IM138" s="110">
        <f t="shared" si="1167"/>
        <v>0</v>
      </c>
      <c r="IN138" s="110">
        <f t="shared" si="1167"/>
        <v>0</v>
      </c>
      <c r="IO138" s="110"/>
      <c r="IP138" s="110"/>
      <c r="IQ138" s="110"/>
      <c r="IR138" s="110"/>
      <c r="IS138" s="110"/>
      <c r="IT138" s="110"/>
      <c r="IU138" s="110"/>
      <c r="IV138" s="110"/>
      <c r="IW138" s="110">
        <f t="shared" si="1168"/>
        <v>0</v>
      </c>
      <c r="IX138" s="110">
        <f t="shared" si="1168"/>
        <v>0</v>
      </c>
      <c r="IY138" s="110"/>
      <c r="IZ138" s="110"/>
      <c r="JA138" s="110"/>
      <c r="JB138" s="110"/>
      <c r="JC138" s="110"/>
      <c r="JD138" s="110"/>
      <c r="JE138" s="110"/>
      <c r="JF138" s="110"/>
      <c r="JG138" s="110">
        <f t="shared" si="1169"/>
        <v>0</v>
      </c>
      <c r="JH138" s="110">
        <f t="shared" si="1169"/>
        <v>0</v>
      </c>
      <c r="JI138" s="110"/>
      <c r="JJ138" s="110"/>
      <c r="JK138" s="110"/>
      <c r="JL138" s="110"/>
      <c r="JM138" s="110"/>
      <c r="JN138" s="110"/>
      <c r="JO138" s="110"/>
      <c r="JP138" s="110"/>
      <c r="JQ138" s="110"/>
      <c r="JR138" s="110"/>
      <c r="JS138" s="110">
        <v>162.22344000000001</v>
      </c>
      <c r="JT138" s="110">
        <v>162.22344000000001</v>
      </c>
      <c r="JU138" s="110">
        <f t="shared" si="1171"/>
        <v>100</v>
      </c>
      <c r="JV138" s="110">
        <v>288</v>
      </c>
      <c r="JW138" s="110">
        <v>288</v>
      </c>
      <c r="JX138" s="110">
        <f>JW138/JV138*100</f>
        <v>100</v>
      </c>
      <c r="JY138" s="110"/>
      <c r="JZ138" s="110"/>
      <c r="KA138" s="110" t="e">
        <f>JZ138/JY138*100</f>
        <v>#DIV/0!</v>
      </c>
      <c r="KB138" s="110"/>
      <c r="KC138" s="110"/>
      <c r="KD138" s="110" t="e">
        <f>KC138/KB138*100</f>
        <v>#DIV/0!</v>
      </c>
      <c r="KE138" s="110"/>
      <c r="KF138" s="110"/>
      <c r="KG138" s="110" t="e">
        <f>KF138/KE138*100</f>
        <v>#DIV/0!</v>
      </c>
      <c r="KH138" s="110"/>
      <c r="KI138" s="110"/>
      <c r="KJ138" s="110" t="e">
        <f>KI138/KH138*100</f>
        <v>#DIV/0!</v>
      </c>
      <c r="KK138" s="110"/>
      <c r="KL138" s="110"/>
      <c r="KM138" s="110" t="e">
        <f>KL138/KK138*100</f>
        <v>#DIV/0!</v>
      </c>
      <c r="KN138" s="110"/>
      <c r="KO138" s="110"/>
      <c r="KP138" s="110"/>
      <c r="KQ138" s="110"/>
      <c r="KR138" s="110"/>
      <c r="KS138" s="110"/>
      <c r="KT138" s="110"/>
      <c r="KU138" s="110"/>
      <c r="KV138" s="110"/>
      <c r="KW138" s="110"/>
      <c r="KX138" s="110"/>
      <c r="KY138" s="110"/>
      <c r="KZ138" s="110"/>
      <c r="LA138" s="110"/>
      <c r="LB138" s="110"/>
      <c r="LC138" s="110"/>
      <c r="LD138" s="110"/>
      <c r="LE138" s="110"/>
      <c r="LF138" s="110"/>
      <c r="LG138" s="110"/>
      <c r="LH138" s="110"/>
      <c r="LI138" s="110"/>
      <c r="LJ138" s="110"/>
      <c r="LK138" s="110"/>
      <c r="LL138" s="110"/>
      <c r="LM138" s="110"/>
      <c r="LN138" s="110"/>
      <c r="LO138" s="110"/>
      <c r="LP138" s="110">
        <f t="shared" si="1170"/>
        <v>0</v>
      </c>
      <c r="LQ138" s="110">
        <f t="shared" si="1170"/>
        <v>0</v>
      </c>
      <c r="LR138" s="110"/>
      <c r="LS138" s="110"/>
      <c r="LT138" s="110"/>
      <c r="LU138" s="110"/>
      <c r="LV138" s="110"/>
      <c r="LW138" s="110"/>
      <c r="LX138" s="110"/>
      <c r="LY138" s="110"/>
      <c r="LZ138" s="110"/>
      <c r="MA138" s="110"/>
      <c r="MB138" s="110"/>
      <c r="MC138" s="110"/>
      <c r="MD138" s="110"/>
      <c r="ME138" s="110"/>
      <c r="MF138" s="4"/>
      <c r="MG138" s="5"/>
      <c r="MH138" s="37"/>
      <c r="MI138" s="37"/>
      <c r="MJ138" s="38"/>
      <c r="MK138" s="4"/>
      <c r="ML138" s="4"/>
      <c r="MM138" s="5"/>
      <c r="MN138" s="112"/>
      <c r="MO138" s="113"/>
      <c r="MP138" s="114"/>
      <c r="MQ138" s="113"/>
      <c r="MR138" s="115"/>
      <c r="MS138" s="40"/>
      <c r="MT138" s="40"/>
      <c r="MU138" s="40"/>
      <c r="MV138" s="10"/>
    </row>
    <row r="139" spans="1:360">
      <c r="A139" s="36" t="s">
        <v>88</v>
      </c>
      <c r="B139" s="110">
        <f t="shared" si="1142"/>
        <v>1433.0360800000001</v>
      </c>
      <c r="C139" s="110">
        <f t="shared" si="1143"/>
        <v>1433.0360800000001</v>
      </c>
      <c r="D139" s="110">
        <f>C139/B139*100</f>
        <v>100</v>
      </c>
      <c r="E139" s="110">
        <f t="shared" si="1175"/>
        <v>-5.6843418860808015E-14</v>
      </c>
      <c r="F139" s="110"/>
      <c r="G139" s="110"/>
      <c r="H139" s="110"/>
      <c r="I139" s="110"/>
      <c r="J139" s="110">
        <f t="shared" si="1145"/>
        <v>0</v>
      </c>
      <c r="K139" s="110">
        <f t="shared" si="1145"/>
        <v>0</v>
      </c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>
        <f t="shared" si="1146"/>
        <v>0</v>
      </c>
      <c r="AA139" s="110">
        <f t="shared" si="1146"/>
        <v>0</v>
      </c>
      <c r="AB139" s="110"/>
      <c r="AC139" s="110"/>
      <c r="AD139" s="110"/>
      <c r="AE139" s="110"/>
      <c r="AF139" s="110"/>
      <c r="AG139" s="110"/>
      <c r="AH139" s="110"/>
      <c r="AI139" s="110"/>
      <c r="AJ139" s="110">
        <f t="shared" si="1147"/>
        <v>0</v>
      </c>
      <c r="AK139" s="110">
        <f t="shared" si="1147"/>
        <v>0</v>
      </c>
      <c r="AL139" s="110"/>
      <c r="AM139" s="110"/>
      <c r="AN139" s="110"/>
      <c r="AO139" s="110"/>
      <c r="AP139" s="110"/>
      <c r="AQ139" s="110"/>
      <c r="AR139" s="110"/>
      <c r="AS139" s="110"/>
      <c r="AT139" s="110">
        <f t="shared" si="1148"/>
        <v>0</v>
      </c>
      <c r="AU139" s="110">
        <f t="shared" si="1148"/>
        <v>0</v>
      </c>
      <c r="AV139" s="110"/>
      <c r="AW139" s="110"/>
      <c r="AX139" s="110"/>
      <c r="AY139" s="110"/>
      <c r="AZ139" s="110"/>
      <c r="BA139" s="110"/>
      <c r="BB139" s="110"/>
      <c r="BC139" s="153">
        <v>607.59140000000002</v>
      </c>
      <c r="BD139" s="110">
        <f t="shared" si="1149"/>
        <v>607.59140000000002</v>
      </c>
      <c r="BE139" s="110">
        <f t="shared" si="1149"/>
        <v>607.59140000000002</v>
      </c>
      <c r="BF139" s="110"/>
      <c r="BG139" s="110">
        <v>595.43957</v>
      </c>
      <c r="BH139" s="110">
        <v>595.43957</v>
      </c>
      <c r="BI139" s="110"/>
      <c r="BJ139" s="110">
        <v>12.15183</v>
      </c>
      <c r="BK139" s="110">
        <v>12.15183</v>
      </c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>
        <f t="shared" si="1150"/>
        <v>0</v>
      </c>
      <c r="BX139" s="110">
        <f t="shared" si="1150"/>
        <v>0</v>
      </c>
      <c r="BY139" s="110"/>
      <c r="BZ139" s="110"/>
      <c r="CA139" s="110"/>
      <c r="CB139" s="110"/>
      <c r="CC139" s="110"/>
      <c r="CD139" s="110"/>
      <c r="CE139" s="110"/>
      <c r="CF139" s="110">
        <f t="shared" si="1151"/>
        <v>0</v>
      </c>
      <c r="CG139" s="110">
        <f t="shared" si="1151"/>
        <v>0</v>
      </c>
      <c r="CH139" s="110"/>
      <c r="CI139" s="110"/>
      <c r="CJ139" s="110"/>
      <c r="CK139" s="110"/>
      <c r="CL139" s="110"/>
      <c r="CM139" s="110"/>
      <c r="CN139" s="110"/>
      <c r="CO139" s="110"/>
      <c r="CP139" s="110">
        <f t="shared" si="1152"/>
        <v>0</v>
      </c>
      <c r="CQ139" s="110">
        <f t="shared" si="1152"/>
        <v>0</v>
      </c>
      <c r="CR139" s="110"/>
      <c r="CS139" s="110"/>
      <c r="CT139" s="110"/>
      <c r="CU139" s="110"/>
      <c r="CV139" s="110"/>
      <c r="CW139" s="110"/>
      <c r="CX139" s="110"/>
      <c r="CY139" s="110"/>
      <c r="CZ139" s="110">
        <f t="shared" si="1153"/>
        <v>0</v>
      </c>
      <c r="DA139" s="110">
        <f t="shared" si="1153"/>
        <v>0</v>
      </c>
      <c r="DB139" s="110"/>
      <c r="DC139" s="110"/>
      <c r="DD139" s="110"/>
      <c r="DE139" s="110"/>
      <c r="DF139" s="110"/>
      <c r="DG139" s="110"/>
      <c r="DH139" s="110"/>
      <c r="DI139" s="110"/>
      <c r="DJ139" s="110">
        <f t="shared" si="1154"/>
        <v>0</v>
      </c>
      <c r="DK139" s="110">
        <f t="shared" si="1154"/>
        <v>0</v>
      </c>
      <c r="DL139" s="110" t="e">
        <f>DK139/DJ139*100</f>
        <v>#DIV/0!</v>
      </c>
      <c r="DM139" s="110"/>
      <c r="DN139" s="110"/>
      <c r="DO139" s="110" t="e">
        <f>DN139/DM139*100</f>
        <v>#DIV/0!</v>
      </c>
      <c r="DP139" s="110"/>
      <c r="DQ139" s="110"/>
      <c r="DR139" s="110" t="e">
        <f>DQ139/DP139*100</f>
        <v>#DIV/0!</v>
      </c>
      <c r="DS139" s="110"/>
      <c r="DT139" s="110">
        <f t="shared" si="1155"/>
        <v>0</v>
      </c>
      <c r="DU139" s="110">
        <f t="shared" si="1155"/>
        <v>0</v>
      </c>
      <c r="DV139" s="110"/>
      <c r="DW139" s="110"/>
      <c r="DX139" s="110"/>
      <c r="DY139" s="110"/>
      <c r="DZ139" s="110"/>
      <c r="EA139" s="110"/>
      <c r="EB139" s="110"/>
      <c r="EC139" s="110"/>
      <c r="ED139" s="110">
        <f t="shared" si="1156"/>
        <v>0</v>
      </c>
      <c r="EE139" s="110">
        <f t="shared" si="1156"/>
        <v>0</v>
      </c>
      <c r="EF139" s="110"/>
      <c r="EG139" s="110"/>
      <c r="EH139" s="110"/>
      <c r="EI139" s="110"/>
      <c r="EJ139" s="110"/>
      <c r="EK139" s="110"/>
      <c r="EL139" s="110"/>
      <c r="EM139" s="110"/>
      <c r="EN139" s="110"/>
      <c r="EO139" s="110"/>
      <c r="EP139" s="110">
        <v>500</v>
      </c>
      <c r="EQ139" s="110">
        <f t="shared" si="1157"/>
        <v>500</v>
      </c>
      <c r="ER139" s="110">
        <f t="shared" si="1157"/>
        <v>500</v>
      </c>
      <c r="ES139" s="110"/>
      <c r="ET139" s="110">
        <v>500</v>
      </c>
      <c r="EU139" s="110">
        <v>500</v>
      </c>
      <c r="EV139" s="110">
        <f t="shared" si="1158"/>
        <v>100</v>
      </c>
      <c r="EW139" s="110"/>
      <c r="EX139" s="110"/>
      <c r="EY139" s="110"/>
      <c r="EZ139" s="110"/>
      <c r="FA139" s="110">
        <f t="shared" si="1159"/>
        <v>0</v>
      </c>
      <c r="FB139" s="110">
        <f t="shared" si="1159"/>
        <v>0</v>
      </c>
      <c r="FC139" s="110"/>
      <c r="FD139" s="110"/>
      <c r="FE139" s="110"/>
      <c r="FF139" s="110"/>
      <c r="FG139" s="110"/>
      <c r="FH139" s="110"/>
      <c r="FI139" s="110"/>
      <c r="FJ139" s="156"/>
      <c r="FK139" s="110"/>
      <c r="FL139" s="110"/>
      <c r="FM139" s="110"/>
      <c r="FN139" s="110"/>
      <c r="FO139" s="110"/>
      <c r="FP139" s="110"/>
      <c r="FQ139" s="110"/>
      <c r="FR139" s="110"/>
      <c r="FS139" s="110"/>
      <c r="FT139" s="110"/>
      <c r="FU139" s="110">
        <f t="shared" si="1160"/>
        <v>0</v>
      </c>
      <c r="FV139" s="110">
        <f t="shared" si="1160"/>
        <v>0</v>
      </c>
      <c r="FW139" s="110"/>
      <c r="FX139" s="110"/>
      <c r="FY139" s="110"/>
      <c r="FZ139" s="110"/>
      <c r="GA139" s="110"/>
      <c r="GB139" s="110"/>
      <c r="GC139" s="110"/>
      <c r="GD139" s="110"/>
      <c r="GE139" s="110">
        <f t="shared" si="1161"/>
        <v>0</v>
      </c>
      <c r="GF139" s="110">
        <f t="shared" si="1161"/>
        <v>0</v>
      </c>
      <c r="GG139" s="110"/>
      <c r="GH139" s="110"/>
      <c r="GI139" s="110"/>
      <c r="GJ139" s="110"/>
      <c r="GK139" s="110"/>
      <c r="GL139" s="110"/>
      <c r="GM139" s="110"/>
      <c r="GN139" s="110"/>
      <c r="GO139" s="110">
        <f t="shared" si="1162"/>
        <v>0</v>
      </c>
      <c r="GP139" s="110">
        <f t="shared" si="1162"/>
        <v>0</v>
      </c>
      <c r="GQ139" s="110"/>
      <c r="GR139" s="110"/>
      <c r="GS139" s="110"/>
      <c r="GT139" s="110"/>
      <c r="GU139" s="110"/>
      <c r="GV139" s="110"/>
      <c r="GW139" s="110"/>
      <c r="GX139" s="110"/>
      <c r="GY139" s="110">
        <f t="shared" si="1163"/>
        <v>0</v>
      </c>
      <c r="GZ139" s="110">
        <f t="shared" si="1163"/>
        <v>0</v>
      </c>
      <c r="HA139" s="110"/>
      <c r="HB139" s="110"/>
      <c r="HC139" s="110"/>
      <c r="HD139" s="110"/>
      <c r="HE139" s="110"/>
      <c r="HF139" s="110"/>
      <c r="HG139" s="110"/>
      <c r="HH139" s="110"/>
      <c r="HI139" s="110">
        <f t="shared" si="1164"/>
        <v>0</v>
      </c>
      <c r="HJ139" s="110">
        <f t="shared" si="1164"/>
        <v>0</v>
      </c>
      <c r="HK139" s="110"/>
      <c r="HL139" s="110"/>
      <c r="HM139" s="110"/>
      <c r="HN139" s="110"/>
      <c r="HO139" s="110"/>
      <c r="HP139" s="110"/>
      <c r="HQ139" s="110"/>
      <c r="HR139" s="110"/>
      <c r="HS139" s="110">
        <f t="shared" si="1165"/>
        <v>0</v>
      </c>
      <c r="HT139" s="110">
        <f t="shared" si="1165"/>
        <v>0</v>
      </c>
      <c r="HU139" s="110"/>
      <c r="HV139" s="110"/>
      <c r="HW139" s="110"/>
      <c r="HX139" s="110"/>
      <c r="HY139" s="110"/>
      <c r="HZ139" s="110"/>
      <c r="IA139" s="110"/>
      <c r="IB139" s="110"/>
      <c r="IC139" s="110">
        <f t="shared" si="1166"/>
        <v>0</v>
      </c>
      <c r="ID139" s="110">
        <f t="shared" si="1166"/>
        <v>0</v>
      </c>
      <c r="IE139" s="110"/>
      <c r="IF139" s="110"/>
      <c r="IG139" s="110"/>
      <c r="IH139" s="110"/>
      <c r="II139" s="110"/>
      <c r="IJ139" s="110"/>
      <c r="IK139" s="110"/>
      <c r="IL139" s="110"/>
      <c r="IM139" s="110">
        <f t="shared" si="1167"/>
        <v>0</v>
      </c>
      <c r="IN139" s="110">
        <f t="shared" si="1167"/>
        <v>0</v>
      </c>
      <c r="IO139" s="110"/>
      <c r="IP139" s="110"/>
      <c r="IQ139" s="110"/>
      <c r="IR139" s="110"/>
      <c r="IS139" s="110"/>
      <c r="IT139" s="110"/>
      <c r="IU139" s="110"/>
      <c r="IV139" s="110"/>
      <c r="IW139" s="110">
        <f t="shared" si="1168"/>
        <v>0</v>
      </c>
      <c r="IX139" s="110">
        <f t="shared" si="1168"/>
        <v>0</v>
      </c>
      <c r="IY139" s="110"/>
      <c r="IZ139" s="110"/>
      <c r="JA139" s="110"/>
      <c r="JB139" s="110"/>
      <c r="JC139" s="110"/>
      <c r="JD139" s="110"/>
      <c r="JE139" s="110"/>
      <c r="JF139" s="110"/>
      <c r="JG139" s="110">
        <f t="shared" si="1169"/>
        <v>0</v>
      </c>
      <c r="JH139" s="110">
        <f t="shared" si="1169"/>
        <v>0</v>
      </c>
      <c r="JI139" s="110"/>
      <c r="JJ139" s="110"/>
      <c r="JK139" s="110"/>
      <c r="JL139" s="110"/>
      <c r="JM139" s="110"/>
      <c r="JN139" s="110"/>
      <c r="JO139" s="110"/>
      <c r="JP139" s="110"/>
      <c r="JQ139" s="110"/>
      <c r="JR139" s="110"/>
      <c r="JS139" s="110">
        <v>32.444679999999998</v>
      </c>
      <c r="JT139" s="110">
        <v>32.444679999999998</v>
      </c>
      <c r="JU139" s="110">
        <f t="shared" si="1171"/>
        <v>100</v>
      </c>
      <c r="JV139" s="110">
        <v>293</v>
      </c>
      <c r="JW139" s="110">
        <v>293</v>
      </c>
      <c r="JX139" s="110">
        <f>JW139/JV139*100</f>
        <v>100</v>
      </c>
      <c r="JY139" s="110"/>
      <c r="JZ139" s="110"/>
      <c r="KA139" s="110" t="e">
        <f>JZ139/JY139*100</f>
        <v>#DIV/0!</v>
      </c>
      <c r="KB139" s="110"/>
      <c r="KC139" s="110"/>
      <c r="KD139" s="110" t="e">
        <f>KC139/KB139*100</f>
        <v>#DIV/0!</v>
      </c>
      <c r="KE139" s="110"/>
      <c r="KF139" s="110"/>
      <c r="KG139" s="110" t="e">
        <f>KF139/KE139*100</f>
        <v>#DIV/0!</v>
      </c>
      <c r="KH139" s="110"/>
      <c r="KI139" s="110"/>
      <c r="KJ139" s="110" t="e">
        <f>KI139/KH139*100</f>
        <v>#DIV/0!</v>
      </c>
      <c r="KK139" s="110"/>
      <c r="KL139" s="110"/>
      <c r="KM139" s="110" t="e">
        <f>KL139/KK139*100</f>
        <v>#DIV/0!</v>
      </c>
      <c r="KN139" s="110"/>
      <c r="KO139" s="110"/>
      <c r="KP139" s="110"/>
      <c r="KQ139" s="110"/>
      <c r="KR139" s="110"/>
      <c r="KS139" s="110"/>
      <c r="KT139" s="110"/>
      <c r="KU139" s="110"/>
      <c r="KV139" s="110"/>
      <c r="KW139" s="110"/>
      <c r="KX139" s="110"/>
      <c r="KY139" s="110"/>
      <c r="KZ139" s="110"/>
      <c r="LA139" s="110"/>
      <c r="LB139" s="110"/>
      <c r="LC139" s="110"/>
      <c r="LD139" s="110"/>
      <c r="LE139" s="110"/>
      <c r="LF139" s="110"/>
      <c r="LG139" s="110"/>
      <c r="LH139" s="110"/>
      <c r="LI139" s="110"/>
      <c r="LJ139" s="110"/>
      <c r="LK139" s="110"/>
      <c r="LL139" s="110"/>
      <c r="LM139" s="110"/>
      <c r="LN139" s="110"/>
      <c r="LO139" s="110"/>
      <c r="LP139" s="110">
        <f t="shared" si="1170"/>
        <v>0</v>
      </c>
      <c r="LQ139" s="110">
        <f t="shared" si="1170"/>
        <v>0</v>
      </c>
      <c r="LR139" s="110"/>
      <c r="LS139" s="110"/>
      <c r="LT139" s="110"/>
      <c r="LU139" s="110"/>
      <c r="LV139" s="110"/>
      <c r="LW139" s="110"/>
      <c r="LX139" s="110"/>
      <c r="LY139" s="110"/>
      <c r="LZ139" s="110"/>
      <c r="MA139" s="110"/>
      <c r="MB139" s="110"/>
      <c r="MC139" s="110"/>
      <c r="MD139" s="110"/>
      <c r="ME139" s="110"/>
      <c r="MF139" s="4"/>
      <c r="MG139" s="5"/>
      <c r="MH139" s="37"/>
      <c r="MI139" s="37"/>
      <c r="MJ139" s="38"/>
      <c r="MK139" s="4"/>
      <c r="ML139" s="4"/>
      <c r="MM139" s="5"/>
      <c r="MN139" s="112"/>
      <c r="MO139" s="113"/>
      <c r="MP139" s="114"/>
      <c r="MQ139" s="113"/>
      <c r="MR139" s="115"/>
      <c r="MS139" s="40"/>
      <c r="MT139" s="40"/>
      <c r="MU139" s="40"/>
      <c r="MV139" s="10"/>
    </row>
    <row r="140" spans="1:360" s="65" customFormat="1" ht="18" customHeight="1">
      <c r="A140" s="62" t="s">
        <v>136</v>
      </c>
      <c r="B140" s="155">
        <f>B142+B141</f>
        <v>219676.54478000005</v>
      </c>
      <c r="C140" s="155">
        <f>C142+C141</f>
        <v>211976.69356000004</v>
      </c>
      <c r="D140" s="155">
        <f t="shared" ref="D140:D162" si="1177">C140/B140*100</f>
        <v>96.494914271475267</v>
      </c>
      <c r="E140" s="155">
        <f t="shared" si="1175"/>
        <v>-1.9213075574953109E-11</v>
      </c>
      <c r="F140" s="155">
        <f>F141+F142</f>
        <v>3985.2</v>
      </c>
      <c r="G140" s="155">
        <f>G141+G142</f>
        <v>3985.2</v>
      </c>
      <c r="H140" s="155">
        <f>G140/F140*100</f>
        <v>100</v>
      </c>
      <c r="I140" s="155">
        <f>I141+I142</f>
        <v>1131.2667099999999</v>
      </c>
      <c r="J140" s="155">
        <f>J141+J142</f>
        <v>1131.2667100000001</v>
      </c>
      <c r="K140" s="155">
        <f>K141+K142</f>
        <v>1131.2667100000001</v>
      </c>
      <c r="L140" s="155">
        <f>K140/J140*100</f>
        <v>100</v>
      </c>
      <c r="M140" s="155">
        <f>M141+M142</f>
        <v>1119.9540400000001</v>
      </c>
      <c r="N140" s="155">
        <f>N141+N142</f>
        <v>1119.9540400000001</v>
      </c>
      <c r="O140" s="155">
        <f>N140/M140*100</f>
        <v>100</v>
      </c>
      <c r="P140" s="155">
        <f>P141+P142</f>
        <v>11.312670000000001</v>
      </c>
      <c r="Q140" s="155">
        <f>Q141+Q142</f>
        <v>11.312670000000001</v>
      </c>
      <c r="R140" s="155">
        <f>Q140/P140*100</f>
        <v>100</v>
      </c>
      <c r="S140" s="155">
        <f>S141+S142</f>
        <v>901</v>
      </c>
      <c r="T140" s="155">
        <f>T141+T142</f>
        <v>901</v>
      </c>
      <c r="U140" s="155">
        <f>T140/S140*100</f>
        <v>100</v>
      </c>
      <c r="V140" s="155">
        <f>V141+V142</f>
        <v>0</v>
      </c>
      <c r="W140" s="155">
        <f>W141+W142</f>
        <v>0</v>
      </c>
      <c r="X140" s="155" t="e">
        <f>W140/V140*100</f>
        <v>#DIV/0!</v>
      </c>
      <c r="Y140" s="155">
        <f>Y141+Y142</f>
        <v>8789.9111999999986</v>
      </c>
      <c r="Z140" s="155">
        <f>Z141+Z142</f>
        <v>8789.9112000000005</v>
      </c>
      <c r="AA140" s="155">
        <f>AA141+AA142</f>
        <v>8789.9112000000005</v>
      </c>
      <c r="AB140" s="155">
        <f>AA140/Z140*100</f>
        <v>100</v>
      </c>
      <c r="AC140" s="155">
        <f>AC141+AC142</f>
        <v>5544.2485800000004</v>
      </c>
      <c r="AD140" s="155">
        <f>AD141+AD142</f>
        <v>5544.2485800000004</v>
      </c>
      <c r="AE140" s="155">
        <f>AD140/AC140*100</f>
        <v>100</v>
      </c>
      <c r="AF140" s="155">
        <f>AF141+AF142</f>
        <v>3245.6626200000001</v>
      </c>
      <c r="AG140" s="155">
        <f>AG141+AG142</f>
        <v>3245.6626200000001</v>
      </c>
      <c r="AH140" s="155">
        <f t="shared" ref="AH140:AH142" si="1178">AG140/AF140*100</f>
        <v>100</v>
      </c>
      <c r="AI140" s="155">
        <f>AI141+AI142</f>
        <v>0</v>
      </c>
      <c r="AJ140" s="155">
        <f>AJ141+AJ142</f>
        <v>0</v>
      </c>
      <c r="AK140" s="155">
        <f>AK141+AK142</f>
        <v>0</v>
      </c>
      <c r="AL140" s="155"/>
      <c r="AM140" s="155">
        <f>AM141+AM142</f>
        <v>0</v>
      </c>
      <c r="AN140" s="155">
        <f>AN141+AN142</f>
        <v>0</v>
      </c>
      <c r="AO140" s="155"/>
      <c r="AP140" s="155">
        <f>AP141+AP142</f>
        <v>0</v>
      </c>
      <c r="AQ140" s="155">
        <f>AQ141+AQ142</f>
        <v>0</v>
      </c>
      <c r="AR140" s="155"/>
      <c r="AS140" s="155">
        <f>AS141+AS142</f>
        <v>4390.2526699999999</v>
      </c>
      <c r="AT140" s="155">
        <f>AT141+AT142</f>
        <v>4390.2526699999999</v>
      </c>
      <c r="AU140" s="155">
        <f>AU141+AU142</f>
        <v>4390.2526699999999</v>
      </c>
      <c r="AV140" s="155"/>
      <c r="AW140" s="155">
        <f>AW141+AW142</f>
        <v>4302.4476199999999</v>
      </c>
      <c r="AX140" s="155">
        <f>AX141+AX142</f>
        <v>4302.4476199999999</v>
      </c>
      <c r="AY140" s="155"/>
      <c r="AZ140" s="155">
        <f>AZ141+AZ142</f>
        <v>87.805049999999994</v>
      </c>
      <c r="BA140" s="155">
        <f>BA141+BA142</f>
        <v>87.805049999999994</v>
      </c>
      <c r="BB140" s="155"/>
      <c r="BC140" s="155">
        <f>BC141+BC142</f>
        <v>1379.1437099999998</v>
      </c>
      <c r="BD140" s="155">
        <f>BD141+BD142</f>
        <v>1379.1437100000001</v>
      </c>
      <c r="BE140" s="155">
        <f>BE141+BE142</f>
        <v>1379.1437099999998</v>
      </c>
      <c r="BF140" s="155">
        <f t="shared" ref="BF140:BF142" si="1179">BE140/BD140*100</f>
        <v>99.999999999999986</v>
      </c>
      <c r="BG140" s="155">
        <f>BG141+BG142</f>
        <v>1351.5608299999999</v>
      </c>
      <c r="BH140" s="155">
        <f>BH141+BH142</f>
        <v>1351.5608299999999</v>
      </c>
      <c r="BI140" s="155">
        <f t="shared" ref="BI140:BI142" si="1180">BH140/BG140*100</f>
        <v>100</v>
      </c>
      <c r="BJ140" s="155">
        <f>BJ141+BJ142</f>
        <v>27.582880000000003</v>
      </c>
      <c r="BK140" s="155">
        <f>BK141+BK142</f>
        <v>27.582880000000003</v>
      </c>
      <c r="BL140" s="155">
        <f t="shared" ref="BL140:BL142" si="1181">BK140/BJ140*100</f>
        <v>100</v>
      </c>
      <c r="BM140" s="155">
        <f>BM141+BM142</f>
        <v>4653.3285999999998</v>
      </c>
      <c r="BN140" s="155">
        <f>BN141+BN142</f>
        <v>4653.3285999999998</v>
      </c>
      <c r="BO140" s="155">
        <f>BO141+BO142</f>
        <v>4653.3285999999998</v>
      </c>
      <c r="BP140" s="155">
        <f>BO140/BN140*100</f>
        <v>100</v>
      </c>
      <c r="BQ140" s="155">
        <f>BQ141+BQ142</f>
        <v>4560.2620299999999</v>
      </c>
      <c r="BR140" s="155">
        <f>BR141+BR142</f>
        <v>4560.2620299999999</v>
      </c>
      <c r="BS140" s="155">
        <f>BR140/BQ140*100</f>
        <v>100</v>
      </c>
      <c r="BT140" s="155">
        <f>BT141+BT142</f>
        <v>93.066569999999999</v>
      </c>
      <c r="BU140" s="155">
        <f>BU141+BU142</f>
        <v>93.066569999999999</v>
      </c>
      <c r="BV140" s="155">
        <f>BU140/BT140*100</f>
        <v>100</v>
      </c>
      <c r="BW140" s="155">
        <f>BW141+BW142</f>
        <v>3445.7699899999998</v>
      </c>
      <c r="BX140" s="155">
        <f>BX141+BX142</f>
        <v>3445.7699899999998</v>
      </c>
      <c r="BY140" s="155">
        <f>BX140/BW140*100</f>
        <v>100</v>
      </c>
      <c r="BZ140" s="155">
        <f>BZ141+BZ142</f>
        <v>3445.7699899999998</v>
      </c>
      <c r="CA140" s="155">
        <f>CA141+CA142</f>
        <v>3445.7699899999998</v>
      </c>
      <c r="CB140" s="155">
        <f>CA140/BZ140*100</f>
        <v>100</v>
      </c>
      <c r="CC140" s="155">
        <f>CC141+CC142</f>
        <v>0</v>
      </c>
      <c r="CD140" s="155">
        <f>CD141+CD142</f>
        <v>0</v>
      </c>
      <c r="CE140" s="155"/>
      <c r="CF140" s="155">
        <f>CF141+CF142</f>
        <v>116709.02530000001</v>
      </c>
      <c r="CG140" s="155">
        <f>CG141+CG142</f>
        <v>109277.7371</v>
      </c>
      <c r="CH140" s="155">
        <f t="shared" ref="CH140:CH142" si="1182">CG140/CF140*100</f>
        <v>93.632636224235512</v>
      </c>
      <c r="CI140" s="155">
        <f>CI141+CI142</f>
        <v>106782.90764</v>
      </c>
      <c r="CJ140" s="155">
        <f>CJ141+CJ142</f>
        <v>101740.33315999999</v>
      </c>
      <c r="CK140" s="155">
        <f t="shared" ref="CK140:CK142" si="1183">CJ140/CI140*100</f>
        <v>95.277732559034476</v>
      </c>
      <c r="CL140" s="155">
        <f>CL141+CL142</f>
        <v>9926.1176599999999</v>
      </c>
      <c r="CM140" s="155">
        <f>CM141+CM142</f>
        <v>7537.4039400000001</v>
      </c>
      <c r="CN140" s="155">
        <f t="shared" ref="CN140:CN142" si="1184">CM140/CL140*100</f>
        <v>75.935065432218536</v>
      </c>
      <c r="CO140" s="155">
        <f>CO141+CO142</f>
        <v>0</v>
      </c>
      <c r="CP140" s="155">
        <f>CP141+CP142</f>
        <v>0</v>
      </c>
      <c r="CQ140" s="155">
        <f>CQ141+CQ142</f>
        <v>0</v>
      </c>
      <c r="CR140" s="155"/>
      <c r="CS140" s="155">
        <f>CS141+CS142</f>
        <v>0</v>
      </c>
      <c r="CT140" s="155">
        <f>CT141+CT142</f>
        <v>0</v>
      </c>
      <c r="CU140" s="155"/>
      <c r="CV140" s="155">
        <f>CV141+CV142</f>
        <v>0</v>
      </c>
      <c r="CW140" s="155">
        <f>CW141+CW142</f>
        <v>0</v>
      </c>
      <c r="CX140" s="155"/>
      <c r="CY140" s="155">
        <f>CY141+CY142</f>
        <v>0</v>
      </c>
      <c r="CZ140" s="155">
        <f>CZ141+CZ142</f>
        <v>0</v>
      </c>
      <c r="DA140" s="155">
        <f>DA141+DA142</f>
        <v>0</v>
      </c>
      <c r="DB140" s="155"/>
      <c r="DC140" s="155"/>
      <c r="DD140" s="155"/>
      <c r="DE140" s="155"/>
      <c r="DF140" s="155"/>
      <c r="DG140" s="155"/>
      <c r="DH140" s="155"/>
      <c r="DI140" s="155">
        <f>DI141+DI142</f>
        <v>0</v>
      </c>
      <c r="DJ140" s="155">
        <f>DJ141+DJ142</f>
        <v>0</v>
      </c>
      <c r="DK140" s="155">
        <f>DK141+DK142</f>
        <v>0</v>
      </c>
      <c r="DL140" s="155" t="e">
        <f>DK140/DJ140*100</f>
        <v>#DIV/0!</v>
      </c>
      <c r="DM140" s="155">
        <f>DM141+DM142</f>
        <v>0</v>
      </c>
      <c r="DN140" s="155">
        <f>DN141+DN142</f>
        <v>0</v>
      </c>
      <c r="DO140" s="155" t="e">
        <f>DN140/DM140*100</f>
        <v>#DIV/0!</v>
      </c>
      <c r="DP140" s="155">
        <f>DP141+DP142</f>
        <v>0</v>
      </c>
      <c r="DQ140" s="155">
        <f>DQ141+DQ142</f>
        <v>0</v>
      </c>
      <c r="DR140" s="155" t="e">
        <f>DQ140/DP140*100</f>
        <v>#DIV/0!</v>
      </c>
      <c r="DS140" s="155">
        <f>DS141+DS142</f>
        <v>0</v>
      </c>
      <c r="DT140" s="155">
        <f>DT141+DT142</f>
        <v>0</v>
      </c>
      <c r="DU140" s="155">
        <f>DU141+DU142</f>
        <v>0</v>
      </c>
      <c r="DV140" s="155"/>
      <c r="DW140" s="155">
        <f>DW141+DW142</f>
        <v>0</v>
      </c>
      <c r="DX140" s="155">
        <f>DX141+DX142</f>
        <v>0</v>
      </c>
      <c r="DY140" s="155"/>
      <c r="DZ140" s="155">
        <f>DZ141+DZ142</f>
        <v>0</v>
      </c>
      <c r="EA140" s="155">
        <f>EA141+EA142</f>
        <v>0</v>
      </c>
      <c r="EB140" s="155"/>
      <c r="EC140" s="155">
        <f>EC141+EC142</f>
        <v>0</v>
      </c>
      <c r="ED140" s="155">
        <f>ED141+ED142</f>
        <v>0</v>
      </c>
      <c r="EE140" s="155">
        <f>EE141+EE142</f>
        <v>0</v>
      </c>
      <c r="EF140" s="155"/>
      <c r="EG140" s="155">
        <f>EG141+EG142</f>
        <v>0</v>
      </c>
      <c r="EH140" s="155">
        <f>EH141+EH142</f>
        <v>0</v>
      </c>
      <c r="EI140" s="155"/>
      <c r="EJ140" s="155">
        <f>EJ141+EJ142</f>
        <v>0</v>
      </c>
      <c r="EK140" s="155">
        <f>EK141+EK142</f>
        <v>0</v>
      </c>
      <c r="EL140" s="155"/>
      <c r="EM140" s="155">
        <f>EM141+EM142</f>
        <v>0</v>
      </c>
      <c r="EN140" s="155">
        <f>EN141+EN142</f>
        <v>0</v>
      </c>
      <c r="EO140" s="155"/>
      <c r="EP140" s="155">
        <f>EP141+EP142</f>
        <v>16072.843000000001</v>
      </c>
      <c r="EQ140" s="155">
        <f>EQ141+EQ142</f>
        <v>16072.843000000001</v>
      </c>
      <c r="ER140" s="155">
        <f>ER141+ER142</f>
        <v>15804.279980000001</v>
      </c>
      <c r="ES140" s="155">
        <f>ER140/EQ140*100</f>
        <v>98.329088263974214</v>
      </c>
      <c r="ET140" s="155">
        <f>ET141+ET142</f>
        <v>16072.843000000001</v>
      </c>
      <c r="EU140" s="155">
        <f>EU141+EU142</f>
        <v>15804.279980000001</v>
      </c>
      <c r="EV140" s="155">
        <f>EU140/ET140*100</f>
        <v>98.329088263974214</v>
      </c>
      <c r="EW140" s="155">
        <f>EW141+EW142</f>
        <v>0</v>
      </c>
      <c r="EX140" s="155">
        <f>EX141+EX142</f>
        <v>0</v>
      </c>
      <c r="EY140" s="155"/>
      <c r="EZ140" s="155">
        <f>EZ141+EZ142</f>
        <v>0</v>
      </c>
      <c r="FA140" s="155">
        <f>FA141+FA142</f>
        <v>0</v>
      </c>
      <c r="FB140" s="155">
        <f>FB141+FB142</f>
        <v>0</v>
      </c>
      <c r="FC140" s="155"/>
      <c r="FD140" s="155">
        <f>FD141+FD142</f>
        <v>0</v>
      </c>
      <c r="FE140" s="155">
        <f>FE141+FE142</f>
        <v>0</v>
      </c>
      <c r="FF140" s="155"/>
      <c r="FG140" s="155">
        <f>FG141+FG142</f>
        <v>0</v>
      </c>
      <c r="FH140" s="155">
        <f>FH141+FH142</f>
        <v>0</v>
      </c>
      <c r="FI140" s="155" t="e">
        <f>FH140/FG140*100</f>
        <v>#DIV/0!</v>
      </c>
      <c r="FJ140" s="155">
        <f>FJ141+FJ142</f>
        <v>109.452</v>
      </c>
      <c r="FK140" s="155">
        <f>FK141+FK142</f>
        <v>109.452</v>
      </c>
      <c r="FL140" s="155">
        <f>FL141+FL142</f>
        <v>109.452</v>
      </c>
      <c r="FM140" s="155"/>
      <c r="FN140" s="155">
        <f>FN141+FN142</f>
        <v>108.35748</v>
      </c>
      <c r="FO140" s="155">
        <f>FO141+FO142</f>
        <v>108.35748</v>
      </c>
      <c r="FP140" s="155">
        <f>FO140/FN140*100</f>
        <v>100</v>
      </c>
      <c r="FQ140" s="155">
        <f>FQ141+FQ142</f>
        <v>1.0945199999999999</v>
      </c>
      <c r="FR140" s="155">
        <f>FR141+FR142</f>
        <v>1.0945199999999999</v>
      </c>
      <c r="FS140" s="155">
        <f>FR140/FQ140*100</f>
        <v>100</v>
      </c>
      <c r="FT140" s="155">
        <f>FT141+FT142</f>
        <v>0</v>
      </c>
      <c r="FU140" s="155">
        <f>FU141+FU142</f>
        <v>0</v>
      </c>
      <c r="FV140" s="155">
        <f>FV141+FV142</f>
        <v>0</v>
      </c>
      <c r="FW140" s="155"/>
      <c r="FX140" s="155">
        <f>FX141+FX142</f>
        <v>0</v>
      </c>
      <c r="FY140" s="155">
        <f>FY141+FY142</f>
        <v>0</v>
      </c>
      <c r="FZ140" s="155"/>
      <c r="GA140" s="155">
        <f>GA141+GA142</f>
        <v>0</v>
      </c>
      <c r="GB140" s="155">
        <f>GB141+GB142</f>
        <v>0</v>
      </c>
      <c r="GC140" s="155"/>
      <c r="GD140" s="155">
        <f>GD141+GD142</f>
        <v>0</v>
      </c>
      <c r="GE140" s="155">
        <f>GE141+GE142</f>
        <v>0</v>
      </c>
      <c r="GF140" s="155">
        <f>GF141+GF142</f>
        <v>0</v>
      </c>
      <c r="GG140" s="155"/>
      <c r="GH140" s="155">
        <f>GH141+GH142</f>
        <v>0</v>
      </c>
      <c r="GI140" s="155">
        <f>GI141+GI142</f>
        <v>0</v>
      </c>
      <c r="GJ140" s="155"/>
      <c r="GK140" s="155">
        <f>GK141+GK142</f>
        <v>0</v>
      </c>
      <c r="GL140" s="155">
        <f>GL141+GL142</f>
        <v>0</v>
      </c>
      <c r="GM140" s="155"/>
      <c r="GN140" s="155">
        <f>GN141+GN142</f>
        <v>11424.467990000001</v>
      </c>
      <c r="GO140" s="155">
        <f>GO141+GO142</f>
        <v>11424.467989999999</v>
      </c>
      <c r="GP140" s="155">
        <f>GP141+GP142</f>
        <v>11424.467989999999</v>
      </c>
      <c r="GQ140" s="155">
        <f>GP140/GN140*100</f>
        <v>99.999999999999986</v>
      </c>
      <c r="GR140" s="155">
        <f>GR141+GR142</f>
        <v>11310.223309999999</v>
      </c>
      <c r="GS140" s="155">
        <f>GS141+GS142</f>
        <v>11310.223309999999</v>
      </c>
      <c r="GT140" s="155">
        <f>GS140/GR140*100</f>
        <v>100</v>
      </c>
      <c r="GU140" s="155">
        <f>GU141+GU142</f>
        <v>114.24468</v>
      </c>
      <c r="GV140" s="155">
        <f>GV141+GV142</f>
        <v>114.24468</v>
      </c>
      <c r="GW140" s="155">
        <f>GV140/GU140*100</f>
        <v>100</v>
      </c>
      <c r="GX140" s="155">
        <f>GX141+GX142</f>
        <v>0</v>
      </c>
      <c r="GY140" s="155">
        <f>GY141+GY142</f>
        <v>0</v>
      </c>
      <c r="GZ140" s="155">
        <f>GZ141+GZ142</f>
        <v>0</v>
      </c>
      <c r="HA140" s="155"/>
      <c r="HB140" s="155">
        <f>HB141+HB142</f>
        <v>0</v>
      </c>
      <c r="HC140" s="155">
        <f>HC141+HC142</f>
        <v>0</v>
      </c>
      <c r="HD140" s="155"/>
      <c r="HE140" s="155">
        <f>HE141+HE142</f>
        <v>0</v>
      </c>
      <c r="HF140" s="155">
        <f>HF141+HF142</f>
        <v>0</v>
      </c>
      <c r="HG140" s="155"/>
      <c r="HH140" s="155">
        <f>HH141+HH142</f>
        <v>34509.797979999996</v>
      </c>
      <c r="HI140" s="155">
        <f>HI141+HI142</f>
        <v>34509.797979999996</v>
      </c>
      <c r="HJ140" s="155">
        <f>HJ141+HJ142</f>
        <v>34509.797979999996</v>
      </c>
      <c r="HK140" s="155">
        <f>HJ140/HH140*100</f>
        <v>100</v>
      </c>
      <c r="HL140" s="155">
        <f>HL141+HL142</f>
        <v>34164.699999999997</v>
      </c>
      <c r="HM140" s="155">
        <f>HM141+HM142</f>
        <v>34164.699999999997</v>
      </c>
      <c r="HN140" s="155">
        <f>HM140/HL140*100</f>
        <v>100</v>
      </c>
      <c r="HO140" s="155">
        <f>HO141+HO142</f>
        <v>345.09798000000001</v>
      </c>
      <c r="HP140" s="155">
        <f>HP141+HP142</f>
        <v>345.09798000000001</v>
      </c>
      <c r="HQ140" s="155">
        <f>HP140/HO140*100</f>
        <v>100</v>
      </c>
      <c r="HR140" s="155">
        <f>HR141+HR142</f>
        <v>0</v>
      </c>
      <c r="HS140" s="155">
        <f>HS141+HS142</f>
        <v>0</v>
      </c>
      <c r="HT140" s="155">
        <f>HT141+HT142</f>
        <v>0</v>
      </c>
      <c r="HU140" s="155"/>
      <c r="HV140" s="155">
        <f>HV141+HV142</f>
        <v>0</v>
      </c>
      <c r="HW140" s="155">
        <f>HW141+HW142</f>
        <v>0</v>
      </c>
      <c r="HX140" s="155"/>
      <c r="HY140" s="155">
        <f>HY141+HY142</f>
        <v>0</v>
      </c>
      <c r="HZ140" s="155">
        <f>HZ141+HZ142</f>
        <v>0</v>
      </c>
      <c r="IA140" s="155"/>
      <c r="IB140" s="155">
        <f>IB141+IB142</f>
        <v>0</v>
      </c>
      <c r="IC140" s="155">
        <f>IC141+IC142</f>
        <v>0</v>
      </c>
      <c r="ID140" s="155">
        <f>ID141+ID142</f>
        <v>0</v>
      </c>
      <c r="IE140" s="155"/>
      <c r="IF140" s="155">
        <f>IF141+IF142</f>
        <v>0</v>
      </c>
      <c r="IG140" s="155">
        <f>IG141+IG142</f>
        <v>0</v>
      </c>
      <c r="IH140" s="155"/>
      <c r="II140" s="155">
        <f>II141+II142</f>
        <v>0</v>
      </c>
      <c r="IJ140" s="155">
        <f>IJ141+IJ142</f>
        <v>0</v>
      </c>
      <c r="IK140" s="155"/>
      <c r="IL140" s="155">
        <f>IL141+IL142</f>
        <v>423.46939000000003</v>
      </c>
      <c r="IM140" s="155">
        <f>IM141+IM142</f>
        <v>423.46938999999998</v>
      </c>
      <c r="IN140" s="155">
        <f>IN141+IN142</f>
        <v>423.46938999999998</v>
      </c>
      <c r="IO140" s="155">
        <f t="shared" ref="IO140:IO141" si="1185">IN140/IM140*100</f>
        <v>100</v>
      </c>
      <c r="IP140" s="155">
        <f>IP141+IP142</f>
        <v>415</v>
      </c>
      <c r="IQ140" s="155">
        <f>IQ141+IQ142</f>
        <v>415</v>
      </c>
      <c r="IR140" s="155">
        <f t="shared" ref="IR140:IR141" si="1186">IQ140/IP140*100</f>
        <v>100</v>
      </c>
      <c r="IS140" s="155">
        <f>IS141+IS142</f>
        <v>8.4693900000000006</v>
      </c>
      <c r="IT140" s="155">
        <f>IT141+IT142</f>
        <v>8.4693900000000006</v>
      </c>
      <c r="IU140" s="155">
        <f t="shared" ref="IU140:IU141" si="1187">IT140/IS140*100</f>
        <v>100</v>
      </c>
      <c r="IV140" s="155">
        <f>IV141+IV142</f>
        <v>9590.6221999999998</v>
      </c>
      <c r="IW140" s="155">
        <f>IW141+IW142</f>
        <v>9590.6221999999998</v>
      </c>
      <c r="IX140" s="155">
        <f>IX141+IX142</f>
        <v>9590.6221999999998</v>
      </c>
      <c r="IY140" s="155">
        <f t="shared" ref="IY140:IY141" si="1188">IX140/IW140*100</f>
        <v>100</v>
      </c>
      <c r="IZ140" s="155">
        <f>IZ141+IZ142</f>
        <v>9398.8097600000001</v>
      </c>
      <c r="JA140" s="155">
        <f>JA141+JA142</f>
        <v>9398.8097600000001</v>
      </c>
      <c r="JB140" s="155">
        <f t="shared" ref="JB140:JB141" si="1189">JA140/IZ140*100</f>
        <v>100</v>
      </c>
      <c r="JC140" s="155">
        <f>JC141+JC142</f>
        <v>191.81244000000001</v>
      </c>
      <c r="JD140" s="155">
        <f>JD141+JD142</f>
        <v>191.81244000000001</v>
      </c>
      <c r="JE140" s="155">
        <f t="shared" ref="JE140:JE141" si="1190">JD140/JC140*100</f>
        <v>100</v>
      </c>
      <c r="JF140" s="155">
        <f>JF141+JF142</f>
        <v>0</v>
      </c>
      <c r="JG140" s="155">
        <f>JG141+JG142</f>
        <v>0</v>
      </c>
      <c r="JH140" s="155">
        <f>JH141+JH142</f>
        <v>0</v>
      </c>
      <c r="JI140" s="155"/>
      <c r="JJ140" s="155">
        <f>JJ141+JJ142</f>
        <v>0</v>
      </c>
      <c r="JK140" s="155">
        <f>JK141+JK142</f>
        <v>0</v>
      </c>
      <c r="JL140" s="155"/>
      <c r="JM140" s="155">
        <f>JM141+JM142</f>
        <v>0</v>
      </c>
      <c r="JN140" s="155">
        <f>JN141+JN142</f>
        <v>0</v>
      </c>
      <c r="JO140" s="155"/>
      <c r="JP140" s="155">
        <f>JP141+JP142</f>
        <v>0</v>
      </c>
      <c r="JQ140" s="155">
        <f>JQ141+JQ142</f>
        <v>0</v>
      </c>
      <c r="JR140" s="155"/>
      <c r="JS140" s="155">
        <f>JS141+JS142</f>
        <v>1161.2862400000004</v>
      </c>
      <c r="JT140" s="155">
        <f>JT141+JT142</f>
        <v>1161.2862400000004</v>
      </c>
      <c r="JU140" s="155">
        <f t="shared" ref="JU140" si="1191">JT140/JS140*100</f>
        <v>100</v>
      </c>
      <c r="JV140" s="155">
        <f>JV141+JV142</f>
        <v>0</v>
      </c>
      <c r="JW140" s="155">
        <f>JW141+JW142</f>
        <v>0</v>
      </c>
      <c r="JX140" s="155" t="e">
        <f t="shared" ref="JX140" si="1192">JW140/JV140*100</f>
        <v>#DIV/0!</v>
      </c>
      <c r="JY140" s="155">
        <f>JY141+JY142</f>
        <v>0</v>
      </c>
      <c r="JZ140" s="155">
        <f>JZ141+JZ142</f>
        <v>0</v>
      </c>
      <c r="KA140" s="155" t="e">
        <f t="shared" ref="KA140" si="1193">JZ140/JY140*100</f>
        <v>#DIV/0!</v>
      </c>
      <c r="KB140" s="155">
        <f>KB141+KB142</f>
        <v>0</v>
      </c>
      <c r="KC140" s="155">
        <f>KC141+KC142</f>
        <v>0</v>
      </c>
      <c r="KD140" s="155" t="e">
        <f t="shared" ref="KD140" si="1194">KC140/KB140*100</f>
        <v>#DIV/0!</v>
      </c>
      <c r="KE140" s="155">
        <f>KE141+KE142</f>
        <v>0</v>
      </c>
      <c r="KF140" s="155">
        <f>KF141+KF142</f>
        <v>0</v>
      </c>
      <c r="KG140" s="155" t="e">
        <f t="shared" ref="KG140" si="1195">KF140/KE140*100</f>
        <v>#DIV/0!</v>
      </c>
      <c r="KH140" s="155">
        <f>KH141+KH142</f>
        <v>0</v>
      </c>
      <c r="KI140" s="155">
        <f>KI141+KI142</f>
        <v>0</v>
      </c>
      <c r="KJ140" s="155" t="e">
        <f t="shared" ref="KJ140" si="1196">KI140/KH140*100</f>
        <v>#DIV/0!</v>
      </c>
      <c r="KK140" s="155">
        <f>KK141+KK142</f>
        <v>0</v>
      </c>
      <c r="KL140" s="155">
        <f>KL141+KL142</f>
        <v>0</v>
      </c>
      <c r="KM140" s="155" t="e">
        <f t="shared" ref="KM140" si="1197">KL140/KK140*100</f>
        <v>#DIV/0!</v>
      </c>
      <c r="KN140" s="155">
        <f>KN141+KN142</f>
        <v>0</v>
      </c>
      <c r="KO140" s="155">
        <f>KO141+KO142</f>
        <v>0</v>
      </c>
      <c r="KP140" s="155"/>
      <c r="KQ140" s="155">
        <f>KQ141+KQ142</f>
        <v>0</v>
      </c>
      <c r="KR140" s="155">
        <f>KR141+KR142</f>
        <v>0</v>
      </c>
      <c r="KS140" s="155"/>
      <c r="KT140" s="155">
        <f>KT141+KT142</f>
        <v>0</v>
      </c>
      <c r="KU140" s="155">
        <f>KU141+KU142</f>
        <v>0</v>
      </c>
      <c r="KV140" s="155"/>
      <c r="KW140" s="155">
        <f>KW141+KW142</f>
        <v>218.27265</v>
      </c>
      <c r="KX140" s="155">
        <f>KX141+KX142</f>
        <v>218.27265</v>
      </c>
      <c r="KY140" s="155">
        <f t="shared" ref="KY140" si="1198">KX140/KW140*100</f>
        <v>100</v>
      </c>
      <c r="KZ140" s="155">
        <f>KZ141+KZ142</f>
        <v>0</v>
      </c>
      <c r="LA140" s="155">
        <f>LA141+LA142</f>
        <v>0</v>
      </c>
      <c r="LB140" s="155"/>
      <c r="LC140" s="155">
        <f>LC141+LC142</f>
        <v>0</v>
      </c>
      <c r="LD140" s="155">
        <f>LD141+LD142</f>
        <v>0</v>
      </c>
      <c r="LE140" s="155"/>
      <c r="LF140" s="155">
        <f>LF141+LF142</f>
        <v>0</v>
      </c>
      <c r="LG140" s="155">
        <f>LG141+LG142</f>
        <v>0</v>
      </c>
      <c r="LH140" s="155"/>
      <c r="LI140" s="155">
        <f>LI141+LI142</f>
        <v>0</v>
      </c>
      <c r="LJ140" s="155">
        <f>LJ141+LJ142</f>
        <v>0</v>
      </c>
      <c r="LK140" s="155"/>
      <c r="LL140" s="155">
        <f>LL141+LL142</f>
        <v>0</v>
      </c>
      <c r="LM140" s="155">
        <f>LM141+LM142</f>
        <v>0</v>
      </c>
      <c r="LN140" s="155"/>
      <c r="LO140" s="155">
        <f>LO141+LO142</f>
        <v>781.43515000000002</v>
      </c>
      <c r="LP140" s="155">
        <f>LP141+LP142</f>
        <v>781.43515000000002</v>
      </c>
      <c r="LQ140" s="155">
        <f>LQ141+LQ142</f>
        <v>781.43515000000002</v>
      </c>
      <c r="LR140" s="155"/>
      <c r="LS140" s="155">
        <f>LS141+LS142</f>
        <v>773.62077999999997</v>
      </c>
      <c r="LT140" s="155">
        <f>LT141+LT142</f>
        <v>773.62077999999997</v>
      </c>
      <c r="LU140" s="155"/>
      <c r="LV140" s="155">
        <f>LV141+LV142</f>
        <v>7.8143699999999994</v>
      </c>
      <c r="LW140" s="155">
        <f>LW141+LW142</f>
        <v>7.8143699999999994</v>
      </c>
      <c r="LX140" s="155"/>
      <c r="LY140" s="155">
        <f>LY141+LY142</f>
        <v>0</v>
      </c>
      <c r="LZ140" s="155">
        <f>LZ141+LZ142</f>
        <v>0</v>
      </c>
      <c r="MA140" s="155"/>
      <c r="MB140" s="155">
        <f>MB141+MB142</f>
        <v>0</v>
      </c>
      <c r="MC140" s="155">
        <f>MC141+MC142</f>
        <v>0</v>
      </c>
      <c r="MD140" s="155"/>
      <c r="ME140" s="34">
        <f>ME141+ME142</f>
        <v>0</v>
      </c>
      <c r="MF140" s="34">
        <f>MF141+MF142</f>
        <v>0</v>
      </c>
      <c r="MG140" s="63"/>
      <c r="MH140" s="108"/>
      <c r="MI140" s="108"/>
      <c r="MK140" s="34"/>
      <c r="ML140" s="34"/>
      <c r="MM140" s="63"/>
      <c r="MN140" s="111"/>
      <c r="MO140" s="92"/>
      <c r="MP140" s="8"/>
      <c r="MQ140" s="92"/>
      <c r="MR140" s="109"/>
      <c r="MS140" s="40"/>
      <c r="MT140" s="35"/>
      <c r="MU140" s="40"/>
      <c r="MV140" s="67"/>
    </row>
    <row r="141" spans="1:360">
      <c r="A141" s="36" t="s">
        <v>137</v>
      </c>
      <c r="B141" s="110">
        <f>I141+S141+V141+Y141+AI141+AS141+BC141+BM141+BW141+CF141+CO141+CY141+DI141+DS141+EC141+EP141+F141+EZ141+FJ141+FT141+GD141+GN141+GX141+HH141+HR141+IB141+IL141+IV141+JF141+JP141+EM141+JS141+JV141+JY141+KB141+KE141+KH141+KK141+KN141+KQ141+KT141+KW141+KZ141+LC141+LF141+LI141+LL141+LO141+LY141+MB141+ME141</f>
        <v>198927.61453000005</v>
      </c>
      <c r="C141" s="110">
        <f>K141+T141+W141+AA141+AK141+AU141+BE141+BO141+BX141+CG141+CQ141+DA141+DK141+DU141+EE141+ER141+G141+FB141+FL141+FV141+GF141+GP141+GZ141+HJ141+HT141+ID141+IN141+IX141+JH141+JQ141+EN141+JT141+JW141+JZ141+KC141+KF141+KI141+KL141+KO141+KR141+KU141+KX141+LA141+LD141+LG141+LJ141+LM141+LQ141+LZ141+MC141+MF141</f>
        <v>191227.76331000004</v>
      </c>
      <c r="D141" s="110">
        <f t="shared" si="1177"/>
        <v>96.129320085503352</v>
      </c>
      <c r="E141" s="110">
        <f>J141+S141+V141+Z141+AJ141+AT141+BD141+BN141+BW141+CF141+CP141+CZ141+DJ141+DT141+ED141+EQ141+F141+FA141+FK141+FU141+GE141+GO141+GY141+HI141+HS141+IC141+IM141+IW141+JG141-B141+EM141+JP141+JS141+JV141+JY141+KB141+KE141+KH141+KK141+KQ141+KN141+KT141+KW141+KZ141+LC141+LF141+LI141+LL141+LP141+LY141+MB141+ME141</f>
        <v>0</v>
      </c>
      <c r="F141" s="153">
        <v>3985.2</v>
      </c>
      <c r="G141" s="153">
        <v>3985.2</v>
      </c>
      <c r="H141" s="110">
        <f>G141/F141*100</f>
        <v>100</v>
      </c>
      <c r="I141" s="110">
        <v>1131.2667099999999</v>
      </c>
      <c r="J141" s="110">
        <f>M141+P141</f>
        <v>1131.2667100000001</v>
      </c>
      <c r="K141" s="110">
        <f>N141+Q141</f>
        <v>1131.2667100000001</v>
      </c>
      <c r="L141" s="110">
        <f>K141/J141*100</f>
        <v>100</v>
      </c>
      <c r="M141" s="110">
        <v>1119.9540400000001</v>
      </c>
      <c r="N141" s="110">
        <v>1119.9540400000001</v>
      </c>
      <c r="O141" s="110">
        <f>N141/M141*100</f>
        <v>100</v>
      </c>
      <c r="P141" s="110">
        <v>11.312670000000001</v>
      </c>
      <c r="Q141" s="110">
        <v>11.312670000000001</v>
      </c>
      <c r="R141" s="110">
        <f>Q141/P141*100</f>
        <v>100</v>
      </c>
      <c r="S141" s="110">
        <v>901</v>
      </c>
      <c r="T141" s="110">
        <v>901</v>
      </c>
      <c r="U141" s="110">
        <f>T141/S141*100</f>
        <v>100</v>
      </c>
      <c r="V141" s="110"/>
      <c r="W141" s="110"/>
      <c r="X141" s="110" t="e">
        <f>W141/V141*100</f>
        <v>#DIV/0!</v>
      </c>
      <c r="Y141" s="110">
        <v>8789.9111999999986</v>
      </c>
      <c r="Z141" s="110">
        <f t="shared" ref="Z141" si="1199">AC141+AF141</f>
        <v>8789.9112000000005</v>
      </c>
      <c r="AA141" s="110">
        <f>AD141+AG141</f>
        <v>8789.9112000000005</v>
      </c>
      <c r="AB141" s="110">
        <f>AA141/Z141*100</f>
        <v>100</v>
      </c>
      <c r="AC141" s="110">
        <v>5544.2485800000004</v>
      </c>
      <c r="AD141" s="110">
        <v>5544.2485800000004</v>
      </c>
      <c r="AE141" s="110">
        <f>AD141/AC141*100</f>
        <v>100</v>
      </c>
      <c r="AF141" s="110">
        <v>3245.6626200000001</v>
      </c>
      <c r="AG141" s="110">
        <v>3245.6626200000001</v>
      </c>
      <c r="AH141" s="110">
        <f t="shared" si="1178"/>
        <v>100</v>
      </c>
      <c r="AI141" s="110"/>
      <c r="AJ141" s="110">
        <f>AM141+AP141</f>
        <v>0</v>
      </c>
      <c r="AK141" s="110">
        <f>AN141+AQ141</f>
        <v>0</v>
      </c>
      <c r="AL141" s="110"/>
      <c r="AM141" s="110"/>
      <c r="AN141" s="110"/>
      <c r="AO141" s="110"/>
      <c r="AP141" s="110"/>
      <c r="AQ141" s="110"/>
      <c r="AR141" s="110"/>
      <c r="AS141" s="110">
        <v>4390.2526699999999</v>
      </c>
      <c r="AT141" s="110">
        <f>AW141+AZ141</f>
        <v>4390.2526699999999</v>
      </c>
      <c r="AU141" s="110">
        <f>AX141+BA141</f>
        <v>4390.2526699999999</v>
      </c>
      <c r="AV141" s="110"/>
      <c r="AW141" s="110">
        <v>4302.4476199999999</v>
      </c>
      <c r="AX141" s="110">
        <v>4302.4476199999999</v>
      </c>
      <c r="AY141" s="110">
        <f>AX141/AW141*100</f>
        <v>100</v>
      </c>
      <c r="AZ141" s="110">
        <v>87.805049999999994</v>
      </c>
      <c r="BA141" s="110">
        <v>87.805049999999994</v>
      </c>
      <c r="BB141" s="110">
        <f>BA141/AZ141*100</f>
        <v>100</v>
      </c>
      <c r="BC141" s="153">
        <v>763.14909</v>
      </c>
      <c r="BD141" s="110">
        <f>BG141+BJ141</f>
        <v>763.14909</v>
      </c>
      <c r="BE141" s="110">
        <f>BH141+BK141</f>
        <v>763.14909</v>
      </c>
      <c r="BF141" s="110">
        <f t="shared" si="1179"/>
        <v>100</v>
      </c>
      <c r="BG141" s="110">
        <v>747.88611000000003</v>
      </c>
      <c r="BH141" s="110">
        <v>747.88611000000003</v>
      </c>
      <c r="BI141" s="110">
        <f t="shared" si="1180"/>
        <v>100</v>
      </c>
      <c r="BJ141" s="110">
        <v>15.262980000000001</v>
      </c>
      <c r="BK141" s="110">
        <v>15.262980000000001</v>
      </c>
      <c r="BL141" s="110">
        <f t="shared" si="1181"/>
        <v>100</v>
      </c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>
        <f t="shared" ref="BW141:BX141" si="1200">BZ141+CC141</f>
        <v>0</v>
      </c>
      <c r="BX141" s="110">
        <f t="shared" si="1200"/>
        <v>0</v>
      </c>
      <c r="BY141" s="110"/>
      <c r="BZ141" s="110"/>
      <c r="CA141" s="110"/>
      <c r="CB141" s="110"/>
      <c r="CC141" s="110"/>
      <c r="CD141" s="110"/>
      <c r="CE141" s="110"/>
      <c r="CF141" s="110">
        <f>CI141+CL141</f>
        <v>116709.02530000001</v>
      </c>
      <c r="CG141" s="110">
        <f>CJ141+CM141</f>
        <v>109277.7371</v>
      </c>
      <c r="CH141" s="110">
        <f t="shared" si="1182"/>
        <v>93.632636224235512</v>
      </c>
      <c r="CI141" s="110">
        <v>106782.90764</v>
      </c>
      <c r="CJ141" s="110">
        <v>101740.33315999999</v>
      </c>
      <c r="CK141" s="110">
        <f t="shared" si="1183"/>
        <v>95.277732559034476</v>
      </c>
      <c r="CL141" s="110">
        <v>9926.1176599999999</v>
      </c>
      <c r="CM141" s="110">
        <v>7537.4039400000001</v>
      </c>
      <c r="CN141" s="110">
        <f t="shared" si="1184"/>
        <v>75.935065432218536</v>
      </c>
      <c r="CO141" s="110"/>
      <c r="CP141" s="110">
        <f>CS141+CV141</f>
        <v>0</v>
      </c>
      <c r="CQ141" s="110">
        <f>CT141+CW141</f>
        <v>0</v>
      </c>
      <c r="CR141" s="110"/>
      <c r="CS141" s="110"/>
      <c r="CT141" s="110"/>
      <c r="CU141" s="110"/>
      <c r="CV141" s="110"/>
      <c r="CW141" s="110"/>
      <c r="CX141" s="110"/>
      <c r="CY141" s="110"/>
      <c r="CZ141" s="110">
        <f>DC141+DF141</f>
        <v>0</v>
      </c>
      <c r="DA141" s="110">
        <f>DD141+DG141</f>
        <v>0</v>
      </c>
      <c r="DB141" s="110"/>
      <c r="DC141" s="110"/>
      <c r="DD141" s="110"/>
      <c r="DE141" s="110"/>
      <c r="DF141" s="110"/>
      <c r="DG141" s="110"/>
      <c r="DH141" s="110"/>
      <c r="DI141" s="110"/>
      <c r="DJ141" s="110">
        <f>DM141+DP141</f>
        <v>0</v>
      </c>
      <c r="DK141" s="110">
        <f>DN141+DQ141</f>
        <v>0</v>
      </c>
      <c r="DL141" s="110"/>
      <c r="DM141" s="110"/>
      <c r="DN141" s="110"/>
      <c r="DO141" s="110"/>
      <c r="DP141" s="110"/>
      <c r="DQ141" s="110"/>
      <c r="DR141" s="110"/>
      <c r="DS141" s="110"/>
      <c r="DT141" s="110">
        <f>DW141+DZ141</f>
        <v>0</v>
      </c>
      <c r="DU141" s="110">
        <f>DX141+EA141</f>
        <v>0</v>
      </c>
      <c r="DV141" s="110"/>
      <c r="DW141" s="110"/>
      <c r="DX141" s="110"/>
      <c r="DY141" s="110"/>
      <c r="DZ141" s="110"/>
      <c r="EA141" s="110"/>
      <c r="EB141" s="110"/>
      <c r="EC141" s="110"/>
      <c r="ED141" s="110">
        <f>EG141+EJ141</f>
        <v>0</v>
      </c>
      <c r="EE141" s="110">
        <f>EH141+EK141</f>
        <v>0</v>
      </c>
      <c r="EF141" s="110"/>
      <c r="EG141" s="110"/>
      <c r="EH141" s="110"/>
      <c r="EI141" s="110"/>
      <c r="EJ141" s="110"/>
      <c r="EK141" s="110"/>
      <c r="EL141" s="110"/>
      <c r="EM141" s="110"/>
      <c r="EN141" s="110"/>
      <c r="EO141" s="110"/>
      <c r="EP141" s="110">
        <v>6200</v>
      </c>
      <c r="EQ141" s="110">
        <f t="shared" ref="EQ141:ER141" si="1201">ET141+EW141</f>
        <v>6200</v>
      </c>
      <c r="ER141" s="110">
        <f t="shared" si="1201"/>
        <v>5931.4369800000004</v>
      </c>
      <c r="ES141" s="110">
        <f>ER141/EQ141*100</f>
        <v>95.668338387096782</v>
      </c>
      <c r="ET141" s="110">
        <v>6200</v>
      </c>
      <c r="EU141" s="110">
        <v>5931.4369800000004</v>
      </c>
      <c r="EV141" s="110"/>
      <c r="EW141" s="110"/>
      <c r="EX141" s="110"/>
      <c r="EY141" s="110"/>
      <c r="EZ141" s="110"/>
      <c r="FA141" s="110">
        <f>FD141+FG141</f>
        <v>0</v>
      </c>
      <c r="FB141" s="110">
        <f>FE141+FH141</f>
        <v>0</v>
      </c>
      <c r="FC141" s="110"/>
      <c r="FD141" s="110"/>
      <c r="FE141" s="110"/>
      <c r="FF141" s="110"/>
      <c r="FG141" s="110"/>
      <c r="FH141" s="110"/>
      <c r="FI141" s="110" t="e">
        <f>FH141/FG141*100</f>
        <v>#DIV/0!</v>
      </c>
      <c r="FJ141" s="156">
        <v>109.452</v>
      </c>
      <c r="FK141" s="110">
        <f>FN141+FQ141</f>
        <v>109.452</v>
      </c>
      <c r="FL141" s="110">
        <f>FO141+FR141</f>
        <v>109.452</v>
      </c>
      <c r="FM141" s="110"/>
      <c r="FN141" s="110">
        <v>108.35748</v>
      </c>
      <c r="FO141" s="110">
        <v>108.35748</v>
      </c>
      <c r="FP141" s="110">
        <f>FO141/FN141*100</f>
        <v>100</v>
      </c>
      <c r="FQ141" s="110">
        <v>1.0945199999999999</v>
      </c>
      <c r="FR141" s="110">
        <v>1.0945199999999999</v>
      </c>
      <c r="FS141" s="110">
        <f>FR141/FQ141*100</f>
        <v>100</v>
      </c>
      <c r="FT141" s="110"/>
      <c r="FU141" s="110">
        <f t="shared" ref="FU141:FV141" si="1202">FX141+GA141</f>
        <v>0</v>
      </c>
      <c r="FV141" s="110">
        <f t="shared" si="1202"/>
        <v>0</v>
      </c>
      <c r="FW141" s="110"/>
      <c r="FX141" s="110"/>
      <c r="FY141" s="110"/>
      <c r="FZ141" s="110"/>
      <c r="GA141" s="110"/>
      <c r="GB141" s="110"/>
      <c r="GC141" s="110"/>
      <c r="GD141" s="110"/>
      <c r="GE141" s="110">
        <f>GH141+GK141</f>
        <v>0</v>
      </c>
      <c r="GF141" s="110">
        <f>GI141+GL141</f>
        <v>0</v>
      </c>
      <c r="GG141" s="110"/>
      <c r="GH141" s="110"/>
      <c r="GI141" s="110"/>
      <c r="GJ141" s="110"/>
      <c r="GK141" s="110"/>
      <c r="GL141" s="110"/>
      <c r="GM141" s="110"/>
      <c r="GN141" s="110">
        <v>11424.467990000001</v>
      </c>
      <c r="GO141" s="110">
        <f>GR141+GU141</f>
        <v>11424.467989999999</v>
      </c>
      <c r="GP141" s="110">
        <f>GS141+GV141</f>
        <v>11424.467989999999</v>
      </c>
      <c r="GQ141" s="110">
        <f>GP141/GN141*100</f>
        <v>99.999999999999986</v>
      </c>
      <c r="GR141" s="110">
        <v>11310.223309999999</v>
      </c>
      <c r="GS141" s="110">
        <v>11310.223309999999</v>
      </c>
      <c r="GT141" s="157">
        <f>GS141/GR141*100</f>
        <v>100</v>
      </c>
      <c r="GU141" s="110">
        <v>114.24468</v>
      </c>
      <c r="GV141" s="110">
        <v>114.24468</v>
      </c>
      <c r="GW141" s="157">
        <f>GV141/GU141*100</f>
        <v>100</v>
      </c>
      <c r="GX141" s="110"/>
      <c r="GY141" s="110">
        <f>HB141+HE141</f>
        <v>0</v>
      </c>
      <c r="GZ141" s="110">
        <f>HC141+HF141</f>
        <v>0</v>
      </c>
      <c r="HA141" s="110"/>
      <c r="HB141" s="110"/>
      <c r="HC141" s="110"/>
      <c r="HD141" s="110"/>
      <c r="HE141" s="110"/>
      <c r="HF141" s="110"/>
      <c r="HG141" s="110"/>
      <c r="HH141" s="110">
        <v>34509.797979999996</v>
      </c>
      <c r="HI141" s="110">
        <f>HL141+HO141</f>
        <v>34509.797979999996</v>
      </c>
      <c r="HJ141" s="110">
        <f>HM141+HP141</f>
        <v>34509.797979999996</v>
      </c>
      <c r="HK141" s="110">
        <f>HJ141/HH141*100</f>
        <v>100</v>
      </c>
      <c r="HL141" s="110">
        <v>34164.699999999997</v>
      </c>
      <c r="HM141" s="110">
        <v>34164.699999999997</v>
      </c>
      <c r="HN141" s="110">
        <f>HM141/HL141*100</f>
        <v>100</v>
      </c>
      <c r="HO141" s="110">
        <v>345.09798000000001</v>
      </c>
      <c r="HP141" s="110">
        <v>345.09798000000001</v>
      </c>
      <c r="HQ141" s="110">
        <f>HP141/HO141*100</f>
        <v>100</v>
      </c>
      <c r="HR141" s="110"/>
      <c r="HS141" s="110">
        <f>HV141+HY141</f>
        <v>0</v>
      </c>
      <c r="HT141" s="110">
        <f>HW141+HZ141</f>
        <v>0</v>
      </c>
      <c r="HU141" s="110"/>
      <c r="HV141" s="110"/>
      <c r="HW141" s="110"/>
      <c r="HX141" s="110"/>
      <c r="HY141" s="110"/>
      <c r="HZ141" s="110"/>
      <c r="IA141" s="110"/>
      <c r="IB141" s="110"/>
      <c r="IC141" s="110">
        <f>IF141+II141</f>
        <v>0</v>
      </c>
      <c r="ID141" s="110">
        <f>IG141+IJ141</f>
        <v>0</v>
      </c>
      <c r="IE141" s="110"/>
      <c r="IF141" s="110"/>
      <c r="IG141" s="110"/>
      <c r="IH141" s="110"/>
      <c r="II141" s="110"/>
      <c r="IJ141" s="110"/>
      <c r="IK141" s="110"/>
      <c r="IL141" s="110">
        <v>423.46939000000003</v>
      </c>
      <c r="IM141" s="110">
        <f>IP141+IS141</f>
        <v>423.46938999999998</v>
      </c>
      <c r="IN141" s="110">
        <f>IQ141+IT141</f>
        <v>423.46938999999998</v>
      </c>
      <c r="IO141" s="110">
        <f t="shared" si="1185"/>
        <v>100</v>
      </c>
      <c r="IP141" s="110">
        <v>415</v>
      </c>
      <c r="IQ141" s="110">
        <v>415</v>
      </c>
      <c r="IR141" s="110">
        <f t="shared" si="1186"/>
        <v>100</v>
      </c>
      <c r="IS141" s="110">
        <v>8.4693900000000006</v>
      </c>
      <c r="IT141" s="110">
        <v>8.4693900000000006</v>
      </c>
      <c r="IU141" s="110">
        <f t="shared" si="1187"/>
        <v>100</v>
      </c>
      <c r="IV141" s="110">
        <v>9590.6221999999998</v>
      </c>
      <c r="IW141" s="110">
        <f>IZ141+JC141</f>
        <v>9590.6221999999998</v>
      </c>
      <c r="IX141" s="110">
        <f>JA141+JD141</f>
        <v>9590.6221999999998</v>
      </c>
      <c r="IY141" s="110">
        <f t="shared" si="1188"/>
        <v>100</v>
      </c>
      <c r="IZ141" s="110">
        <v>9398.8097600000001</v>
      </c>
      <c r="JA141" s="110">
        <v>9398.8097600000001</v>
      </c>
      <c r="JB141" s="110">
        <f t="shared" si="1189"/>
        <v>100</v>
      </c>
      <c r="JC141" s="110">
        <v>191.81244000000001</v>
      </c>
      <c r="JD141" s="110">
        <v>191.81244000000001</v>
      </c>
      <c r="JE141" s="110">
        <f t="shared" si="1190"/>
        <v>100</v>
      </c>
      <c r="JF141" s="110"/>
      <c r="JG141" s="110">
        <f>JJ141+JM141</f>
        <v>0</v>
      </c>
      <c r="JH141" s="110">
        <f>JK141+JN141</f>
        <v>0</v>
      </c>
      <c r="JI141" s="110"/>
      <c r="JJ141" s="110"/>
      <c r="JK141" s="110"/>
      <c r="JL141" s="110"/>
      <c r="JM141" s="110"/>
      <c r="JN141" s="110"/>
      <c r="JO141" s="110"/>
      <c r="JP141" s="110"/>
      <c r="JQ141" s="110"/>
      <c r="JR141" s="110"/>
      <c r="JS141" s="110"/>
      <c r="JT141" s="110"/>
      <c r="JU141" s="110"/>
      <c r="JV141" s="110"/>
      <c r="JW141" s="110"/>
      <c r="JX141" s="110"/>
      <c r="JY141" s="110"/>
      <c r="JZ141" s="110"/>
      <c r="KA141" s="110"/>
      <c r="KB141" s="110"/>
      <c r="KC141" s="110"/>
      <c r="KD141" s="110"/>
      <c r="KE141" s="110"/>
      <c r="KF141" s="110"/>
      <c r="KG141" s="110"/>
      <c r="KH141" s="110"/>
      <c r="KI141" s="110"/>
      <c r="KJ141" s="110"/>
      <c r="KK141" s="110"/>
      <c r="KL141" s="110"/>
      <c r="KM141" s="110"/>
      <c r="KN141" s="110"/>
      <c r="KO141" s="110"/>
      <c r="KP141" s="110"/>
      <c r="KQ141" s="110"/>
      <c r="KR141" s="110"/>
      <c r="KS141" s="110"/>
      <c r="KT141" s="110"/>
      <c r="KU141" s="110"/>
      <c r="KV141" s="110"/>
      <c r="KW141" s="110"/>
      <c r="KX141" s="110"/>
      <c r="KY141" s="110"/>
      <c r="KZ141" s="110"/>
      <c r="LA141" s="110"/>
      <c r="LB141" s="110"/>
      <c r="LC141" s="110"/>
      <c r="LD141" s="110"/>
      <c r="LE141" s="110" t="e">
        <f t="shared" ref="LE141" si="1203">LD141/LC141*100</f>
        <v>#DIV/0!</v>
      </c>
      <c r="LF141" s="110"/>
      <c r="LG141" s="110"/>
      <c r="LH141" s="110" t="e">
        <f t="shared" ref="LH141" si="1204">LG141/LF141*100</f>
        <v>#DIV/0!</v>
      </c>
      <c r="LI141" s="110"/>
      <c r="LJ141" s="110"/>
      <c r="LK141" s="110"/>
      <c r="LL141" s="110"/>
      <c r="LM141" s="110"/>
      <c r="LN141" s="110"/>
      <c r="LO141" s="110"/>
      <c r="LP141" s="110">
        <f>LS141+LV141</f>
        <v>0</v>
      </c>
      <c r="LQ141" s="110">
        <f>LT141+LW141</f>
        <v>0</v>
      </c>
      <c r="LR141" s="110"/>
      <c r="LS141" s="110"/>
      <c r="LT141" s="110"/>
      <c r="LU141" s="110"/>
      <c r="LV141" s="110"/>
      <c r="LW141" s="110"/>
      <c r="LX141" s="110"/>
      <c r="LY141" s="110"/>
      <c r="LZ141" s="110"/>
      <c r="MA141" s="110"/>
      <c r="MB141" s="110"/>
      <c r="MC141" s="110"/>
      <c r="MD141" s="110"/>
      <c r="ME141" s="4"/>
      <c r="MF141" s="4"/>
      <c r="MG141" s="5"/>
      <c r="MH141" s="37"/>
      <c r="MI141" s="37"/>
      <c r="MJ141" s="11"/>
      <c r="MK141" s="4"/>
      <c r="ML141" s="4"/>
      <c r="MM141" s="5"/>
      <c r="MN141" s="112"/>
      <c r="MO141" s="113"/>
      <c r="MP141" s="114"/>
      <c r="MQ141" s="113"/>
      <c r="MR141" s="115"/>
      <c r="MS141" s="40"/>
      <c r="MT141" s="40"/>
      <c r="MU141" s="40"/>
      <c r="MV141" s="10"/>
    </row>
    <row r="142" spans="1:360" s="65" customFormat="1" ht="18.75" customHeight="1">
      <c r="A142" s="62" t="s">
        <v>159</v>
      </c>
      <c r="B142" s="155">
        <f>SUM(B143:B151)</f>
        <v>20748.930250000001</v>
      </c>
      <c r="C142" s="155">
        <f>SUM(C143:C151)</f>
        <v>20748.930250000001</v>
      </c>
      <c r="D142" s="155">
        <f t="shared" si="1177"/>
        <v>100</v>
      </c>
      <c r="E142" s="155">
        <f>J142+S142+V142+Z142+AJ142+AT142+BD142+BN142+BW142+CF142+CP142+CZ142+DJ142+DT142+ED142+EQ142+F142+FA142+FK142+FU142+GE142+GO142+GY142+HI142+HS142+IC142+IM142+IW142+JG142-B142+EM142+JP142+JS142+JV142+JY142+KB142+KE142+KH142+KK142+KQ142+KN142+KT142+KW142+KZ142+LC142+LF142+LI142+LL142+LP142+LY142+MB142+ME142</f>
        <v>-1.0231815394945443E-12</v>
      </c>
      <c r="F142" s="155">
        <f>SUM(F143:F151)</f>
        <v>0</v>
      </c>
      <c r="G142" s="155">
        <f>SUM(G143:G151)</f>
        <v>0</v>
      </c>
      <c r="H142" s="155"/>
      <c r="I142" s="155">
        <f>SUM(I143:I151)</f>
        <v>0</v>
      </c>
      <c r="J142" s="155">
        <f>SUM(J143:J151)</f>
        <v>0</v>
      </c>
      <c r="K142" s="155">
        <f>SUM(K143:K151)</f>
        <v>0</v>
      </c>
      <c r="L142" s="155"/>
      <c r="M142" s="155">
        <f>SUM(M143:M151)</f>
        <v>0</v>
      </c>
      <c r="N142" s="155">
        <f>SUM(N143:N151)</f>
        <v>0</v>
      </c>
      <c r="O142" s="155"/>
      <c r="P142" s="155">
        <f>SUM(P143:P151)</f>
        <v>0</v>
      </c>
      <c r="Q142" s="155">
        <f>SUM(Q143:Q151)</f>
        <v>0</v>
      </c>
      <c r="R142" s="155"/>
      <c r="S142" s="155">
        <f>SUM(S143:S151)</f>
        <v>0</v>
      </c>
      <c r="T142" s="155">
        <f>SUM(T143:T151)</f>
        <v>0</v>
      </c>
      <c r="U142" s="155"/>
      <c r="V142" s="155">
        <f>SUM(V143:V151)</f>
        <v>0</v>
      </c>
      <c r="W142" s="155">
        <f>SUM(W143:W151)</f>
        <v>0</v>
      </c>
      <c r="X142" s="155"/>
      <c r="Y142" s="155">
        <f>SUM(Y143:Y151)</f>
        <v>0</v>
      </c>
      <c r="Z142" s="155">
        <f>SUM(Z143:Z151)</f>
        <v>0</v>
      </c>
      <c r="AA142" s="155">
        <f>SUM(AA143:AA151)</f>
        <v>0</v>
      </c>
      <c r="AB142" s="155"/>
      <c r="AC142" s="155">
        <f>SUM(AC143:AC151)</f>
        <v>0</v>
      </c>
      <c r="AD142" s="155">
        <f>SUM(AD143:AD151)</f>
        <v>0</v>
      </c>
      <c r="AE142" s="155"/>
      <c r="AF142" s="155">
        <f>SUM(AF143:AF151)</f>
        <v>0</v>
      </c>
      <c r="AG142" s="155">
        <f>SUM(AG143:AG151)</f>
        <v>0</v>
      </c>
      <c r="AH142" s="155" t="e">
        <f t="shared" si="1178"/>
        <v>#DIV/0!</v>
      </c>
      <c r="AI142" s="155">
        <f>SUM(AI143:AI151)</f>
        <v>0</v>
      </c>
      <c r="AJ142" s="155">
        <f>SUM(AJ143:AJ151)</f>
        <v>0</v>
      </c>
      <c r="AK142" s="155">
        <f>SUM(AK143:AK151)</f>
        <v>0</v>
      </c>
      <c r="AL142" s="155"/>
      <c r="AM142" s="155">
        <f>SUM(AM143:AM151)</f>
        <v>0</v>
      </c>
      <c r="AN142" s="155">
        <f>SUM(AN143:AN151)</f>
        <v>0</v>
      </c>
      <c r="AO142" s="155"/>
      <c r="AP142" s="155">
        <f>SUM(AP143:AP151)</f>
        <v>0</v>
      </c>
      <c r="AQ142" s="155">
        <f>SUM(AQ143:AQ151)</f>
        <v>0</v>
      </c>
      <c r="AR142" s="155"/>
      <c r="AS142" s="155">
        <f>SUM(AS143:AS151)</f>
        <v>0</v>
      </c>
      <c r="AT142" s="155">
        <f>SUM(AT143:AT151)</f>
        <v>0</v>
      </c>
      <c r="AU142" s="155">
        <f>SUM(AU143:AU151)</f>
        <v>0</v>
      </c>
      <c r="AV142" s="155"/>
      <c r="AW142" s="155">
        <f>SUM(AW143:AW151)</f>
        <v>0</v>
      </c>
      <c r="AX142" s="155">
        <f>SUM(AX143:AX151)</f>
        <v>0</v>
      </c>
      <c r="AY142" s="155"/>
      <c r="AZ142" s="155">
        <f>SUM(AZ143:AZ151)</f>
        <v>0</v>
      </c>
      <c r="BA142" s="155">
        <f>SUM(BA143:BA151)</f>
        <v>0</v>
      </c>
      <c r="BB142" s="155"/>
      <c r="BC142" s="155">
        <f>SUM(BC143:BC151)</f>
        <v>615.99461999999994</v>
      </c>
      <c r="BD142" s="155">
        <f>SUM(BD143:BD151)</f>
        <v>615.99462000000005</v>
      </c>
      <c r="BE142" s="155">
        <f>SUM(BE143:BE151)</f>
        <v>615.99461999999994</v>
      </c>
      <c r="BF142" s="155">
        <f t="shared" si="1179"/>
        <v>99.999999999999972</v>
      </c>
      <c r="BG142" s="155">
        <f>SUM(BG143:BG151)</f>
        <v>603.67471999999998</v>
      </c>
      <c r="BH142" s="155">
        <f>SUM(BH143:BH151)</f>
        <v>603.67471999999998</v>
      </c>
      <c r="BI142" s="155">
        <f t="shared" si="1180"/>
        <v>100</v>
      </c>
      <c r="BJ142" s="155">
        <f>SUM(BJ143:BJ151)</f>
        <v>12.319900000000001</v>
      </c>
      <c r="BK142" s="155">
        <f>SUM(BK143:BK151)</f>
        <v>12.319900000000001</v>
      </c>
      <c r="BL142" s="155">
        <f t="shared" si="1181"/>
        <v>100</v>
      </c>
      <c r="BM142" s="155">
        <f>SUM(BM143:BM151)</f>
        <v>4653.3285999999998</v>
      </c>
      <c r="BN142" s="155">
        <f>SUM(BN143:BN151)</f>
        <v>4653.3285999999998</v>
      </c>
      <c r="BO142" s="155">
        <f>SUM(BO143:BO151)</f>
        <v>4653.3285999999998</v>
      </c>
      <c r="BP142" s="155">
        <f>BO142/BN142*100</f>
        <v>100</v>
      </c>
      <c r="BQ142" s="155">
        <f>SUM(BQ143:BQ151)</f>
        <v>4560.2620299999999</v>
      </c>
      <c r="BR142" s="155">
        <f>SUM(BR143:BR151)</f>
        <v>4560.2620299999999</v>
      </c>
      <c r="BS142" s="155">
        <f>BR142/BQ142*100</f>
        <v>100</v>
      </c>
      <c r="BT142" s="155">
        <f>SUM(BT143:BT151)</f>
        <v>93.066569999999999</v>
      </c>
      <c r="BU142" s="155">
        <f>SUM(BU143:BU151)</f>
        <v>93.066569999999999</v>
      </c>
      <c r="BV142" s="155">
        <f>BU142/BT142*100</f>
        <v>100</v>
      </c>
      <c r="BW142" s="155">
        <f>SUM(BW143:BW151)</f>
        <v>3445.7699899999998</v>
      </c>
      <c r="BX142" s="155">
        <f>SUM(BX143:BX151)</f>
        <v>3445.7699899999998</v>
      </c>
      <c r="BY142" s="155">
        <f>BX142/BW142*100</f>
        <v>100</v>
      </c>
      <c r="BZ142" s="155">
        <f>SUM(BZ143:BZ151)</f>
        <v>3445.7699899999998</v>
      </c>
      <c r="CA142" s="155">
        <f>SUM(CA143:CA151)</f>
        <v>3445.7699899999998</v>
      </c>
      <c r="CB142" s="155">
        <f>CA142/BZ142*100</f>
        <v>100</v>
      </c>
      <c r="CC142" s="155">
        <f>SUM(CC143:CC151)</f>
        <v>0</v>
      </c>
      <c r="CD142" s="155">
        <f>SUM(CD143:CD151)</f>
        <v>0</v>
      </c>
      <c r="CE142" s="155"/>
      <c r="CF142" s="155">
        <f>SUM(CF143:CF151)</f>
        <v>0</v>
      </c>
      <c r="CG142" s="155">
        <f>SUM(CG143:CG151)</f>
        <v>0</v>
      </c>
      <c r="CH142" s="155" t="e">
        <f t="shared" si="1182"/>
        <v>#DIV/0!</v>
      </c>
      <c r="CI142" s="155">
        <f>SUM(CI143:CI151)</f>
        <v>0</v>
      </c>
      <c r="CJ142" s="155">
        <f>SUM(CJ143:CJ151)</f>
        <v>0</v>
      </c>
      <c r="CK142" s="155" t="e">
        <f t="shared" si="1183"/>
        <v>#DIV/0!</v>
      </c>
      <c r="CL142" s="155">
        <f>SUM(CL143:CL151)</f>
        <v>0</v>
      </c>
      <c r="CM142" s="155">
        <f>SUM(CM143:CM151)</f>
        <v>0</v>
      </c>
      <c r="CN142" s="155" t="e">
        <f t="shared" si="1184"/>
        <v>#DIV/0!</v>
      </c>
      <c r="CO142" s="155">
        <f>SUM(CO143:CO151)</f>
        <v>0</v>
      </c>
      <c r="CP142" s="155">
        <f>SUM(CP143:CP151)</f>
        <v>0</v>
      </c>
      <c r="CQ142" s="155">
        <f>SUM(CQ143:CQ151)</f>
        <v>0</v>
      </c>
      <c r="CR142" s="155"/>
      <c r="CS142" s="155">
        <f>SUM(CS143:CS151)</f>
        <v>0</v>
      </c>
      <c r="CT142" s="155">
        <f>SUM(CT143:CT151)</f>
        <v>0</v>
      </c>
      <c r="CU142" s="155"/>
      <c r="CV142" s="155">
        <f>SUM(CV143:CV151)</f>
        <v>0</v>
      </c>
      <c r="CW142" s="155">
        <f>SUM(CW143:CW151)</f>
        <v>0</v>
      </c>
      <c r="CX142" s="155"/>
      <c r="CY142" s="155">
        <f>SUM(CY143:CY151)</f>
        <v>0</v>
      </c>
      <c r="CZ142" s="155">
        <f>SUM(CZ143:CZ151)</f>
        <v>0</v>
      </c>
      <c r="DA142" s="155">
        <f>SUM(DA143:DA151)</f>
        <v>0</v>
      </c>
      <c r="DB142" s="155"/>
      <c r="DC142" s="155"/>
      <c r="DD142" s="155"/>
      <c r="DE142" s="155"/>
      <c r="DF142" s="155"/>
      <c r="DG142" s="155"/>
      <c r="DH142" s="155"/>
      <c r="DI142" s="155">
        <f>SUM(DI143:DI151)</f>
        <v>0</v>
      </c>
      <c r="DJ142" s="155">
        <f>SUM(DJ143:DJ151)</f>
        <v>0</v>
      </c>
      <c r="DK142" s="155">
        <f>SUM(DK143:DK151)</f>
        <v>0</v>
      </c>
      <c r="DL142" s="155" t="e">
        <f>DK142/DJ142*100</f>
        <v>#DIV/0!</v>
      </c>
      <c r="DM142" s="155">
        <f>SUM(DM143:DM151)</f>
        <v>0</v>
      </c>
      <c r="DN142" s="155">
        <f>SUM(DN143:DN151)</f>
        <v>0</v>
      </c>
      <c r="DO142" s="155" t="e">
        <f>DN142/DM142*100</f>
        <v>#DIV/0!</v>
      </c>
      <c r="DP142" s="155">
        <f>SUM(DP143:DP151)</f>
        <v>0</v>
      </c>
      <c r="DQ142" s="155">
        <f>SUM(DQ143:DQ151)</f>
        <v>0</v>
      </c>
      <c r="DR142" s="155" t="e">
        <f>DQ142/DP142*100</f>
        <v>#DIV/0!</v>
      </c>
      <c r="DS142" s="155">
        <f>SUM(DS143:DS151)</f>
        <v>0</v>
      </c>
      <c r="DT142" s="155">
        <f>SUM(DT143:DT151)</f>
        <v>0</v>
      </c>
      <c r="DU142" s="155">
        <f>SUM(DU143:DU151)</f>
        <v>0</v>
      </c>
      <c r="DV142" s="155"/>
      <c r="DW142" s="155">
        <f>SUM(DW143:DW151)</f>
        <v>0</v>
      </c>
      <c r="DX142" s="155">
        <f>SUM(DX143:DX151)</f>
        <v>0</v>
      </c>
      <c r="DY142" s="155"/>
      <c r="DZ142" s="155">
        <f>SUM(DZ143:DZ151)</f>
        <v>0</v>
      </c>
      <c r="EA142" s="155">
        <f>SUM(EA143:EA151)</f>
        <v>0</v>
      </c>
      <c r="EB142" s="155"/>
      <c r="EC142" s="155">
        <f>SUM(EC143:EC151)</f>
        <v>0</v>
      </c>
      <c r="ED142" s="155">
        <f>SUM(ED143:ED151)</f>
        <v>0</v>
      </c>
      <c r="EE142" s="155">
        <f>SUM(EE143:EE151)</f>
        <v>0</v>
      </c>
      <c r="EF142" s="155"/>
      <c r="EG142" s="155">
        <f>SUM(EG143:EG151)</f>
        <v>0</v>
      </c>
      <c r="EH142" s="155">
        <f>SUM(EH143:EH151)</f>
        <v>0</v>
      </c>
      <c r="EI142" s="155"/>
      <c r="EJ142" s="155">
        <f>SUM(EJ143:EJ151)</f>
        <v>0</v>
      </c>
      <c r="EK142" s="155">
        <f>SUM(EK143:EK151)</f>
        <v>0</v>
      </c>
      <c r="EL142" s="155"/>
      <c r="EM142" s="155">
        <f>SUM(EM143:EM151)</f>
        <v>0</v>
      </c>
      <c r="EN142" s="155">
        <f>SUM(EN143:EN151)</f>
        <v>0</v>
      </c>
      <c r="EO142" s="155"/>
      <c r="EP142" s="155">
        <f>SUM(EP143:EP151)</f>
        <v>9872.8430000000008</v>
      </c>
      <c r="EQ142" s="155">
        <f>SUM(EQ143:EQ151)</f>
        <v>9872.8430000000008</v>
      </c>
      <c r="ER142" s="155">
        <f>SUM(ER143:ER151)</f>
        <v>9872.8430000000008</v>
      </c>
      <c r="ES142" s="155"/>
      <c r="ET142" s="155">
        <f>SUM(ET143:ET151)</f>
        <v>9872.8430000000008</v>
      </c>
      <c r="EU142" s="155">
        <f>SUM(EU143:EU151)</f>
        <v>9872.8430000000008</v>
      </c>
      <c r="EV142" s="155">
        <f>EU142/ET142*100</f>
        <v>100</v>
      </c>
      <c r="EW142" s="155">
        <f>SUM(EW143:EW151)</f>
        <v>0</v>
      </c>
      <c r="EX142" s="155">
        <f>SUM(EX143:EX151)</f>
        <v>0</v>
      </c>
      <c r="EY142" s="155"/>
      <c r="EZ142" s="155">
        <f>SUM(EZ143:EZ151)</f>
        <v>0</v>
      </c>
      <c r="FA142" s="155">
        <f>SUM(FA143:FA151)</f>
        <v>0</v>
      </c>
      <c r="FB142" s="155">
        <f>SUM(FB143:FB151)</f>
        <v>0</v>
      </c>
      <c r="FC142" s="155"/>
      <c r="FD142" s="155">
        <f>SUM(FD143:FD151)</f>
        <v>0</v>
      </c>
      <c r="FE142" s="155">
        <f>SUM(FE143:FE151)</f>
        <v>0</v>
      </c>
      <c r="FF142" s="155"/>
      <c r="FG142" s="155">
        <f>SUM(FG143:FG151)</f>
        <v>0</v>
      </c>
      <c r="FH142" s="155">
        <f>SUM(FH143:FH151)</f>
        <v>0</v>
      </c>
      <c r="FI142" s="155"/>
      <c r="FJ142" s="155"/>
      <c r="FK142" s="155">
        <f>FK143+FK144</f>
        <v>0</v>
      </c>
      <c r="FL142" s="155">
        <f>FL143+FL144</f>
        <v>0</v>
      </c>
      <c r="FM142" s="155"/>
      <c r="FN142" s="155">
        <f>FN143+FN144</f>
        <v>0</v>
      </c>
      <c r="FO142" s="155">
        <f>FO143+FO144</f>
        <v>0</v>
      </c>
      <c r="FP142" s="155"/>
      <c r="FQ142" s="155">
        <f>FQ143+FQ144</f>
        <v>0</v>
      </c>
      <c r="FR142" s="155">
        <f>FR143+FR144</f>
        <v>0</v>
      </c>
      <c r="FS142" s="155"/>
      <c r="FT142" s="155">
        <f>SUM(FT143:FT151)</f>
        <v>0</v>
      </c>
      <c r="FU142" s="155">
        <f>SUM(FU143:FU151)</f>
        <v>0</v>
      </c>
      <c r="FV142" s="155">
        <f>SUM(FV143:FV151)</f>
        <v>0</v>
      </c>
      <c r="FW142" s="155"/>
      <c r="FX142" s="155">
        <f>FX143+FX144</f>
        <v>0</v>
      </c>
      <c r="FY142" s="155">
        <f>FY143+FY144</f>
        <v>0</v>
      </c>
      <c r="FZ142" s="155"/>
      <c r="GA142" s="155">
        <f>GA143+GA144</f>
        <v>0</v>
      </c>
      <c r="GB142" s="155">
        <f>GB143+GB144</f>
        <v>0</v>
      </c>
      <c r="GC142" s="155"/>
      <c r="GD142" s="155">
        <f>SUM(GD143:GD151)</f>
        <v>0</v>
      </c>
      <c r="GE142" s="155">
        <f>SUM(GE143:GE151)</f>
        <v>0</v>
      </c>
      <c r="GF142" s="155">
        <f>SUM(GF143:GF151)</f>
        <v>0</v>
      </c>
      <c r="GG142" s="155"/>
      <c r="GH142" s="155">
        <f>GH143+GH144</f>
        <v>0</v>
      </c>
      <c r="GI142" s="155">
        <f>GI143+GI144</f>
        <v>0</v>
      </c>
      <c r="GJ142" s="155"/>
      <c r="GK142" s="155">
        <f>GK143+GK144</f>
        <v>0</v>
      </c>
      <c r="GL142" s="155">
        <f>GL143+GL144</f>
        <v>0</v>
      </c>
      <c r="GM142" s="155"/>
      <c r="GN142" s="155">
        <f>SUM(GN143:GN151)</f>
        <v>0</v>
      </c>
      <c r="GO142" s="155">
        <f>SUM(GO143:GO151)</f>
        <v>0</v>
      </c>
      <c r="GP142" s="155">
        <f>SUM(GP143:GP151)</f>
        <v>0</v>
      </c>
      <c r="GQ142" s="155"/>
      <c r="GR142" s="155">
        <f>GR143+GR144</f>
        <v>0</v>
      </c>
      <c r="GS142" s="155">
        <f>GS143+GS144</f>
        <v>0</v>
      </c>
      <c r="GT142" s="155"/>
      <c r="GU142" s="155">
        <f>GU143+GU144</f>
        <v>0</v>
      </c>
      <c r="GV142" s="155">
        <f>GV143+GV144</f>
        <v>0</v>
      </c>
      <c r="GW142" s="155"/>
      <c r="GX142" s="155">
        <f>SUM(GX143:GX151)</f>
        <v>0</v>
      </c>
      <c r="GY142" s="155">
        <f>SUM(GY143:GY151)</f>
        <v>0</v>
      </c>
      <c r="GZ142" s="155">
        <f>SUM(GZ143:GZ151)</f>
        <v>0</v>
      </c>
      <c r="HA142" s="155"/>
      <c r="HB142" s="155">
        <f>HB143+HB144</f>
        <v>0</v>
      </c>
      <c r="HC142" s="155">
        <f>HC143+HC144</f>
        <v>0</v>
      </c>
      <c r="HD142" s="155"/>
      <c r="HE142" s="155">
        <f>HE143+HE144</f>
        <v>0</v>
      </c>
      <c r="HF142" s="155">
        <f>HF143+HF144</f>
        <v>0</v>
      </c>
      <c r="HG142" s="155"/>
      <c r="HH142" s="155">
        <f>SUM(HH143:HH151)</f>
        <v>0</v>
      </c>
      <c r="HI142" s="155">
        <f>SUM(HI143:HI151)</f>
        <v>0</v>
      </c>
      <c r="HJ142" s="155">
        <f>SUM(HJ143:HJ151)</f>
        <v>0</v>
      </c>
      <c r="HK142" s="155"/>
      <c r="HL142" s="155">
        <f>HL143+HL144</f>
        <v>0</v>
      </c>
      <c r="HM142" s="155">
        <f>HM143+HM144</f>
        <v>0</v>
      </c>
      <c r="HN142" s="155"/>
      <c r="HO142" s="155">
        <f>HO143+HO144</f>
        <v>0</v>
      </c>
      <c r="HP142" s="155">
        <f>HP143+HP144</f>
        <v>0</v>
      </c>
      <c r="HQ142" s="155"/>
      <c r="HR142" s="155">
        <f>SUM(HR143:HR151)</f>
        <v>0</v>
      </c>
      <c r="HS142" s="155">
        <f>SUM(HS143:HS151)</f>
        <v>0</v>
      </c>
      <c r="HT142" s="155">
        <f>SUM(HT143:HT151)</f>
        <v>0</v>
      </c>
      <c r="HU142" s="155"/>
      <c r="HV142" s="155">
        <f>HV143+HV144</f>
        <v>0</v>
      </c>
      <c r="HW142" s="155">
        <f>HW143+HW144</f>
        <v>0</v>
      </c>
      <c r="HX142" s="155"/>
      <c r="HY142" s="155">
        <f>HY143+HY144</f>
        <v>0</v>
      </c>
      <c r="HZ142" s="155">
        <f>HZ143+HZ144</f>
        <v>0</v>
      </c>
      <c r="IA142" s="155"/>
      <c r="IB142" s="155">
        <f>SUM(IB143:IB151)</f>
        <v>0</v>
      </c>
      <c r="IC142" s="155">
        <f>SUM(IC143:IC151)</f>
        <v>0</v>
      </c>
      <c r="ID142" s="155">
        <f>SUM(ID143:ID151)</f>
        <v>0</v>
      </c>
      <c r="IE142" s="155"/>
      <c r="IF142" s="155">
        <f>IF143+IF144</f>
        <v>0</v>
      </c>
      <c r="IG142" s="155">
        <f>IG143+IG144</f>
        <v>0</v>
      </c>
      <c r="IH142" s="155"/>
      <c r="II142" s="155">
        <f>II143+II144</f>
        <v>0</v>
      </c>
      <c r="IJ142" s="155">
        <f>IJ143+IJ144</f>
        <v>0</v>
      </c>
      <c r="IK142" s="155"/>
      <c r="IL142" s="155">
        <f>SUM(IL143:IL151)</f>
        <v>0</v>
      </c>
      <c r="IM142" s="155">
        <f>SUM(IM143:IM151)</f>
        <v>0</v>
      </c>
      <c r="IN142" s="155">
        <f>SUM(IN143:IN151)</f>
        <v>0</v>
      </c>
      <c r="IO142" s="155"/>
      <c r="IP142" s="155">
        <f>IP143+IP144</f>
        <v>0</v>
      </c>
      <c r="IQ142" s="155">
        <f>IQ143+IQ144</f>
        <v>0</v>
      </c>
      <c r="IR142" s="155"/>
      <c r="IS142" s="155">
        <f>IS143+IS144</f>
        <v>0</v>
      </c>
      <c r="IT142" s="155">
        <f>IT143+IT144</f>
        <v>0</v>
      </c>
      <c r="IU142" s="155"/>
      <c r="IV142" s="155">
        <f>SUM(IV143:IV151)</f>
        <v>0</v>
      </c>
      <c r="IW142" s="155">
        <f>SUM(IW143:IW151)</f>
        <v>0</v>
      </c>
      <c r="IX142" s="155">
        <f>SUM(IX143:IX151)</f>
        <v>0</v>
      </c>
      <c r="IY142" s="155"/>
      <c r="IZ142" s="155">
        <f>IZ143+IZ144</f>
        <v>0</v>
      </c>
      <c r="JA142" s="155">
        <f>JA143+JA144</f>
        <v>0</v>
      </c>
      <c r="JB142" s="155"/>
      <c r="JC142" s="155">
        <f>JC143+JC144</f>
        <v>0</v>
      </c>
      <c r="JD142" s="155">
        <f>JD143+JD144</f>
        <v>0</v>
      </c>
      <c r="JE142" s="155"/>
      <c r="JF142" s="155">
        <f>SUM(JF143:JF151)</f>
        <v>0</v>
      </c>
      <c r="JG142" s="155">
        <f>SUM(JG143:JG151)</f>
        <v>0</v>
      </c>
      <c r="JH142" s="155">
        <f>SUM(JH143:JH151)</f>
        <v>0</v>
      </c>
      <c r="JI142" s="155"/>
      <c r="JJ142" s="155">
        <f>SUM(JJ143:JJ151)</f>
        <v>0</v>
      </c>
      <c r="JK142" s="155">
        <f>SUM(JK143:JK151)</f>
        <v>0</v>
      </c>
      <c r="JL142" s="155"/>
      <c r="JM142" s="155">
        <f>SUM(JM143:JM151)</f>
        <v>0</v>
      </c>
      <c r="JN142" s="155">
        <f>SUM(JN143:JN151)</f>
        <v>0</v>
      </c>
      <c r="JO142" s="155"/>
      <c r="JP142" s="155">
        <f>SUM(JP143:JP151)</f>
        <v>0</v>
      </c>
      <c r="JQ142" s="155">
        <f>SUM(JQ143:JQ151)</f>
        <v>0</v>
      </c>
      <c r="JR142" s="155"/>
      <c r="JS142" s="155">
        <f>SUM(JS143:JS151)</f>
        <v>1161.2862400000004</v>
      </c>
      <c r="JT142" s="155">
        <f>SUM(JT143:JT151)</f>
        <v>1161.2862400000004</v>
      </c>
      <c r="JU142" s="155">
        <f t="shared" ref="JU142:JU151" si="1205">JT142/JS142*100</f>
        <v>100</v>
      </c>
      <c r="JV142" s="155">
        <f>SUM(JV143:JV151)</f>
        <v>0</v>
      </c>
      <c r="JW142" s="155">
        <f>SUM(JW143:JW151)</f>
        <v>0</v>
      </c>
      <c r="JX142" s="155" t="e">
        <f t="shared" ref="JX142" si="1206">JW142/JV142*100</f>
        <v>#DIV/0!</v>
      </c>
      <c r="JY142" s="155">
        <f>SUM(JY143:JY151)</f>
        <v>0</v>
      </c>
      <c r="JZ142" s="155">
        <f>SUM(JZ143:JZ151)</f>
        <v>0</v>
      </c>
      <c r="KA142" s="155" t="e">
        <f t="shared" ref="KA142" si="1207">JZ142/JY142*100</f>
        <v>#DIV/0!</v>
      </c>
      <c r="KB142" s="155">
        <f>SUM(KB143:KB151)</f>
        <v>0</v>
      </c>
      <c r="KC142" s="155">
        <f>SUM(KC143:KC151)</f>
        <v>0</v>
      </c>
      <c r="KD142" s="155" t="e">
        <f t="shared" ref="KD142" si="1208">KC142/KB142*100</f>
        <v>#DIV/0!</v>
      </c>
      <c r="KE142" s="155">
        <f>SUM(KE143:KE151)</f>
        <v>0</v>
      </c>
      <c r="KF142" s="155">
        <f>SUM(KF143:KF151)</f>
        <v>0</v>
      </c>
      <c r="KG142" s="155" t="e">
        <f t="shared" ref="KG142" si="1209">KF142/KE142*100</f>
        <v>#DIV/0!</v>
      </c>
      <c r="KH142" s="155">
        <f>SUM(KH143:KH151)</f>
        <v>0</v>
      </c>
      <c r="KI142" s="155">
        <f>SUM(KI143:KI151)</f>
        <v>0</v>
      </c>
      <c r="KJ142" s="155" t="e">
        <f t="shared" ref="KJ142" si="1210">KI142/KH142*100</f>
        <v>#DIV/0!</v>
      </c>
      <c r="KK142" s="155">
        <f>SUM(KK143:KK151)</f>
        <v>0</v>
      </c>
      <c r="KL142" s="155">
        <f>SUM(KL143:KL151)</f>
        <v>0</v>
      </c>
      <c r="KM142" s="155" t="e">
        <f t="shared" ref="KM142" si="1211">KL142/KK142*100</f>
        <v>#DIV/0!</v>
      </c>
      <c r="KN142" s="155">
        <f>SUM(KN143:KN151)</f>
        <v>0</v>
      </c>
      <c r="KO142" s="155">
        <f>SUM(KO143:KO151)</f>
        <v>0</v>
      </c>
      <c r="KP142" s="155"/>
      <c r="KQ142" s="155">
        <f>SUM(KQ143:KQ151)</f>
        <v>0</v>
      </c>
      <c r="KR142" s="155">
        <f>SUM(KR143:KR151)</f>
        <v>0</v>
      </c>
      <c r="KS142" s="155"/>
      <c r="KT142" s="155">
        <f>SUM(KT143:KT151)</f>
        <v>0</v>
      </c>
      <c r="KU142" s="155">
        <f>SUM(KU143:KU151)</f>
        <v>0</v>
      </c>
      <c r="KV142" s="155"/>
      <c r="KW142" s="155">
        <f>SUM(KW143:KW151)</f>
        <v>218.27265</v>
      </c>
      <c r="KX142" s="155">
        <f>SUM(KX143:KX151)</f>
        <v>218.27265</v>
      </c>
      <c r="KY142" s="155">
        <f t="shared" ref="KY142" si="1212">KX142/KW142*100</f>
        <v>100</v>
      </c>
      <c r="KZ142" s="155">
        <f>SUM(KZ143:KZ151)</f>
        <v>0</v>
      </c>
      <c r="LA142" s="155">
        <f>SUM(LA143:LA151)</f>
        <v>0</v>
      </c>
      <c r="LB142" s="155"/>
      <c r="LC142" s="155">
        <f>SUM(LC143:LC151)</f>
        <v>0</v>
      </c>
      <c r="LD142" s="155">
        <f>SUM(LD143:LD151)</f>
        <v>0</v>
      </c>
      <c r="LE142" s="155"/>
      <c r="LF142" s="155">
        <f>SUM(LF143:LF151)</f>
        <v>0</v>
      </c>
      <c r="LG142" s="155">
        <f>SUM(LG143:LG151)</f>
        <v>0</v>
      </c>
      <c r="LH142" s="155"/>
      <c r="LI142" s="155">
        <f>SUM(LI143:LI151)</f>
        <v>0</v>
      </c>
      <c r="LJ142" s="155">
        <f>SUM(LJ143:LJ151)</f>
        <v>0</v>
      </c>
      <c r="LK142" s="155"/>
      <c r="LL142" s="155">
        <f>SUM(LL143:LL151)</f>
        <v>0</v>
      </c>
      <c r="LM142" s="155">
        <f>SUM(LM143:LM151)</f>
        <v>0</v>
      </c>
      <c r="LN142" s="155"/>
      <c r="LO142" s="155">
        <f>SUM(LO143:LO151)</f>
        <v>781.43515000000002</v>
      </c>
      <c r="LP142" s="155">
        <f>SUM(LP143:LP151)</f>
        <v>781.43515000000002</v>
      </c>
      <c r="LQ142" s="155">
        <f>SUM(LQ143:LQ151)</f>
        <v>781.43515000000002</v>
      </c>
      <c r="LR142" s="155"/>
      <c r="LS142" s="155">
        <f>SUM(LS143:LS151)</f>
        <v>773.62077999999997</v>
      </c>
      <c r="LT142" s="155">
        <f>SUM(LT143:LT151)</f>
        <v>773.62077999999997</v>
      </c>
      <c r="LU142" s="155"/>
      <c r="LV142" s="155">
        <f>SUM(LV143:LV151)</f>
        <v>7.8143699999999994</v>
      </c>
      <c r="LW142" s="155">
        <f>SUM(LW143:LW151)</f>
        <v>7.8143699999999994</v>
      </c>
      <c r="LX142" s="155"/>
      <c r="LY142" s="155">
        <f>SUM(LY143:LY151)</f>
        <v>0</v>
      </c>
      <c r="LZ142" s="155">
        <f>SUM(LZ143:LZ151)</f>
        <v>0</v>
      </c>
      <c r="MA142" s="155"/>
      <c r="MB142" s="155">
        <f>SUM(MB143:MB151)</f>
        <v>0</v>
      </c>
      <c r="MC142" s="155">
        <f>SUM(MC143:MC151)</f>
        <v>0</v>
      </c>
      <c r="MD142" s="155"/>
      <c r="ME142" s="34">
        <f>SUM(ME143:ME151)</f>
        <v>0</v>
      </c>
      <c r="MF142" s="34">
        <f>SUM(MF143:MF151)</f>
        <v>0</v>
      </c>
      <c r="MG142" s="63"/>
      <c r="MH142" s="108"/>
      <c r="MI142" s="108"/>
      <c r="MK142" s="34"/>
      <c r="ML142" s="34"/>
      <c r="MM142" s="63"/>
      <c r="MN142" s="111"/>
      <c r="MO142" s="113"/>
      <c r="MP142" s="114"/>
      <c r="MQ142" s="113"/>
      <c r="MR142" s="115"/>
      <c r="MS142" s="40"/>
      <c r="MT142" s="40"/>
      <c r="MU142" s="40"/>
      <c r="MV142" s="67"/>
    </row>
    <row r="143" spans="1:360">
      <c r="A143" s="36" t="s">
        <v>95</v>
      </c>
      <c r="B143" s="110">
        <f t="shared" ref="B143:B151" si="1213">I143+S143+V143+Y143+AI143+AS143+BC143+BM143+BW143+CF143+CO143+CY143+DI143+DS143+EC143+EP143+F143+EZ143+FJ143+FT143+GD143+GN143+GX143+HH143+HR143+IB143+IL143+IV143+JF143+JP143+EM143+JS143+JV143+JY143+KB143+KE143+KH143+KK143+KN143+KQ143+KT143+KW143+KZ143+LC143+LF143+LI143+LL143+LO143+LY143+MB143+ME143</f>
        <v>473.45140000000004</v>
      </c>
      <c r="C143" s="110">
        <f t="shared" ref="C143:C151" si="1214">K143+T143+W143+AA143+AK143+AU143+BE143+BO143+BX143+CG143+CQ143+DA143+DK143+DU143+EE143+ER143+G143+FB143+FL143+FV143+GF143+GP143+GZ143+HJ143+HT143+ID143+IN143+IX143+JH143+JQ143+EN143+JT143+JW143+JZ143+KC143+KF143+KI143+KL143+KO143+KR143+KU143+KX143+LA143+LD143+LG143+LJ143+LM143+LQ143+LZ143+MC143+MF143</f>
        <v>473.45140000000004</v>
      </c>
      <c r="D143" s="110">
        <f t="shared" si="1177"/>
        <v>100</v>
      </c>
      <c r="E143" s="110">
        <f>J143+S143+V143+Z143+AJ143+AT143+BD143+BN143+BW143+CF143+CP143+CZ143+DJ143+DT143+ED143+EQ143+F143+FA143+FK143+FU143+GE143+GO143+GY143+HI143+HS143+IC143+IM143+IW143+JG143-B143+EM143+JP143+JS143+JV143+JY143+KB143+KE143+KH143+KK143+KQ143+KN143+KT143+KW143+KZ143+LC143+LF143+LI143+LL143+LP143+LY143+MB143+ME143</f>
        <v>-2.8421709430404007E-14</v>
      </c>
      <c r="F143" s="110"/>
      <c r="G143" s="110"/>
      <c r="H143" s="110"/>
      <c r="I143" s="110"/>
      <c r="J143" s="110">
        <f t="shared" ref="J143:K151" si="1215">M143+P143</f>
        <v>0</v>
      </c>
      <c r="K143" s="110">
        <f t="shared" si="1215"/>
        <v>0</v>
      </c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>
        <f t="shared" ref="Z143:AA151" si="1216">AC143+AF143</f>
        <v>0</v>
      </c>
      <c r="AA143" s="110">
        <f t="shared" si="1216"/>
        <v>0</v>
      </c>
      <c r="AB143" s="110"/>
      <c r="AC143" s="110"/>
      <c r="AD143" s="110"/>
      <c r="AE143" s="110"/>
      <c r="AF143" s="110"/>
      <c r="AG143" s="110"/>
      <c r="AH143" s="110"/>
      <c r="AI143" s="110"/>
      <c r="AJ143" s="110">
        <f t="shared" ref="AJ143:AK151" si="1217">AM143+AP143</f>
        <v>0</v>
      </c>
      <c r="AK143" s="110">
        <f t="shared" si="1217"/>
        <v>0</v>
      </c>
      <c r="AL143" s="110"/>
      <c r="AM143" s="110"/>
      <c r="AN143" s="110"/>
      <c r="AO143" s="110"/>
      <c r="AP143" s="110"/>
      <c r="AQ143" s="110"/>
      <c r="AR143" s="110"/>
      <c r="AS143" s="110"/>
      <c r="AT143" s="110">
        <f t="shared" ref="AT143:AU145" si="1218">AW143+AZ143</f>
        <v>0</v>
      </c>
      <c r="AU143" s="110">
        <f t="shared" si="1218"/>
        <v>0</v>
      </c>
      <c r="AV143" s="110"/>
      <c r="AW143" s="110"/>
      <c r="AX143" s="110"/>
      <c r="AY143" s="110"/>
      <c r="AZ143" s="110"/>
      <c r="BA143" s="110"/>
      <c r="BB143" s="110"/>
      <c r="BC143" s="110"/>
      <c r="BD143" s="110">
        <f t="shared" ref="BD143:BE151" si="1219">BG143+BJ143</f>
        <v>0</v>
      </c>
      <c r="BE143" s="110">
        <f t="shared" si="1219"/>
        <v>0</v>
      </c>
      <c r="BF143" s="110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>
        <f t="shared" ref="BW143:BX151" si="1220">BZ143+CC143</f>
        <v>0</v>
      </c>
      <c r="BX143" s="110">
        <f t="shared" si="1220"/>
        <v>0</v>
      </c>
      <c r="BY143" s="110"/>
      <c r="BZ143" s="110"/>
      <c r="CA143" s="110"/>
      <c r="CB143" s="110"/>
      <c r="CC143" s="110"/>
      <c r="CD143" s="110"/>
      <c r="CE143" s="110"/>
      <c r="CF143" s="110">
        <f t="shared" ref="CF143:CG151" si="1221">CI143+CL143</f>
        <v>0</v>
      </c>
      <c r="CG143" s="110">
        <f t="shared" si="1221"/>
        <v>0</v>
      </c>
      <c r="CH143" s="110"/>
      <c r="CI143" s="110"/>
      <c r="CJ143" s="110"/>
      <c r="CK143" s="110"/>
      <c r="CL143" s="110"/>
      <c r="CM143" s="110"/>
      <c r="CN143" s="110"/>
      <c r="CO143" s="110"/>
      <c r="CP143" s="110">
        <f t="shared" ref="CP143:CQ151" si="1222">CS143+CV143</f>
        <v>0</v>
      </c>
      <c r="CQ143" s="110">
        <f t="shared" si="1222"/>
        <v>0</v>
      </c>
      <c r="CR143" s="110"/>
      <c r="CS143" s="110"/>
      <c r="CT143" s="110"/>
      <c r="CU143" s="110"/>
      <c r="CV143" s="110"/>
      <c r="CW143" s="110"/>
      <c r="CX143" s="110"/>
      <c r="CY143" s="110"/>
      <c r="CZ143" s="110">
        <f t="shared" ref="CZ143:DA151" si="1223">DC143+DF143</f>
        <v>0</v>
      </c>
      <c r="DA143" s="110">
        <f t="shared" si="1223"/>
        <v>0</v>
      </c>
      <c r="DB143" s="110"/>
      <c r="DC143" s="110"/>
      <c r="DD143" s="110"/>
      <c r="DE143" s="110"/>
      <c r="DF143" s="110"/>
      <c r="DG143" s="110"/>
      <c r="DH143" s="110"/>
      <c r="DI143" s="110"/>
      <c r="DJ143" s="110">
        <f t="shared" ref="DJ143:DK151" si="1224">DM143+DP143</f>
        <v>0</v>
      </c>
      <c r="DK143" s="110">
        <f t="shared" si="1224"/>
        <v>0</v>
      </c>
      <c r="DL143" s="110"/>
      <c r="DM143" s="110"/>
      <c r="DN143" s="110"/>
      <c r="DO143" s="110"/>
      <c r="DP143" s="110"/>
      <c r="DQ143" s="110"/>
      <c r="DR143" s="110"/>
      <c r="DS143" s="110"/>
      <c r="DT143" s="110">
        <f t="shared" ref="DT143:DU151" si="1225">DW143+DZ143</f>
        <v>0</v>
      </c>
      <c r="DU143" s="110">
        <f t="shared" si="1225"/>
        <v>0</v>
      </c>
      <c r="DV143" s="110"/>
      <c r="DW143" s="110"/>
      <c r="DX143" s="110"/>
      <c r="DY143" s="110"/>
      <c r="DZ143" s="110"/>
      <c r="EA143" s="110"/>
      <c r="EB143" s="110"/>
      <c r="EC143" s="110"/>
      <c r="ED143" s="110">
        <f t="shared" ref="ED143:EE151" si="1226">EG143+EJ143</f>
        <v>0</v>
      </c>
      <c r="EE143" s="110">
        <f t="shared" si="1226"/>
        <v>0</v>
      </c>
      <c r="EF143" s="110"/>
      <c r="EG143" s="110"/>
      <c r="EH143" s="110"/>
      <c r="EI143" s="110"/>
      <c r="EJ143" s="110"/>
      <c r="EK143" s="110"/>
      <c r="EL143" s="110"/>
      <c r="EM143" s="110"/>
      <c r="EN143" s="110"/>
      <c r="EO143" s="110"/>
      <c r="EP143" s="110"/>
      <c r="EQ143" s="110">
        <f t="shared" ref="EQ143:ER151" si="1227">ET143+EW143</f>
        <v>0</v>
      </c>
      <c r="ER143" s="110">
        <f t="shared" si="1227"/>
        <v>0</v>
      </c>
      <c r="ES143" s="110"/>
      <c r="ET143" s="110"/>
      <c r="EU143" s="110"/>
      <c r="EV143" s="110"/>
      <c r="EW143" s="110"/>
      <c r="EX143" s="110"/>
      <c r="EY143" s="110"/>
      <c r="EZ143" s="110"/>
      <c r="FA143" s="110">
        <f t="shared" ref="FA143:FB151" si="1228">FD143+FG143</f>
        <v>0</v>
      </c>
      <c r="FB143" s="110">
        <f t="shared" si="1228"/>
        <v>0</v>
      </c>
      <c r="FC143" s="110"/>
      <c r="FD143" s="110"/>
      <c r="FE143" s="110"/>
      <c r="FF143" s="110"/>
      <c r="FG143" s="110"/>
      <c r="FH143" s="110"/>
      <c r="FI143" s="110"/>
      <c r="FJ143" s="156"/>
      <c r="FK143" s="110"/>
      <c r="FL143" s="110"/>
      <c r="FM143" s="110"/>
      <c r="FN143" s="110"/>
      <c r="FO143" s="110"/>
      <c r="FP143" s="110"/>
      <c r="FQ143" s="110"/>
      <c r="FR143" s="110"/>
      <c r="FS143" s="110"/>
      <c r="FT143" s="110"/>
      <c r="FU143" s="110">
        <f t="shared" ref="FU143:FV151" si="1229">FX143+GA143</f>
        <v>0</v>
      </c>
      <c r="FV143" s="110">
        <f t="shared" si="1229"/>
        <v>0</v>
      </c>
      <c r="FW143" s="110"/>
      <c r="FX143" s="110"/>
      <c r="FY143" s="110"/>
      <c r="FZ143" s="110"/>
      <c r="GA143" s="110"/>
      <c r="GB143" s="110"/>
      <c r="GC143" s="110"/>
      <c r="GD143" s="110"/>
      <c r="GE143" s="110">
        <f t="shared" ref="GE143:GF151" si="1230">GH143+GK143</f>
        <v>0</v>
      </c>
      <c r="GF143" s="110">
        <f t="shared" si="1230"/>
        <v>0</v>
      </c>
      <c r="GG143" s="110"/>
      <c r="GH143" s="110"/>
      <c r="GI143" s="110"/>
      <c r="GJ143" s="110"/>
      <c r="GK143" s="110"/>
      <c r="GL143" s="110"/>
      <c r="GM143" s="110"/>
      <c r="GN143" s="110"/>
      <c r="GO143" s="110">
        <f t="shared" ref="GO143:GP151" si="1231">GR143+GU143</f>
        <v>0</v>
      </c>
      <c r="GP143" s="110">
        <f t="shared" si="1231"/>
        <v>0</v>
      </c>
      <c r="GQ143" s="110"/>
      <c r="GR143" s="110"/>
      <c r="GS143" s="110"/>
      <c r="GT143" s="110"/>
      <c r="GU143" s="110"/>
      <c r="GV143" s="110"/>
      <c r="GW143" s="110"/>
      <c r="GX143" s="110"/>
      <c r="GY143" s="110">
        <f t="shared" ref="GY143:GZ151" si="1232">HB143+HE143</f>
        <v>0</v>
      </c>
      <c r="GZ143" s="110">
        <f t="shared" si="1232"/>
        <v>0</v>
      </c>
      <c r="HA143" s="110"/>
      <c r="HB143" s="110"/>
      <c r="HC143" s="110"/>
      <c r="HD143" s="110"/>
      <c r="HE143" s="110"/>
      <c r="HF143" s="110"/>
      <c r="HG143" s="110"/>
      <c r="HH143" s="110"/>
      <c r="HI143" s="110">
        <f t="shared" ref="HI143:HJ151" si="1233">HL143+HO143</f>
        <v>0</v>
      </c>
      <c r="HJ143" s="110">
        <f t="shared" si="1233"/>
        <v>0</v>
      </c>
      <c r="HK143" s="110"/>
      <c r="HL143" s="110"/>
      <c r="HM143" s="110"/>
      <c r="HN143" s="110"/>
      <c r="HO143" s="110"/>
      <c r="HP143" s="110"/>
      <c r="HQ143" s="110"/>
      <c r="HR143" s="110"/>
      <c r="HS143" s="110">
        <f t="shared" ref="HS143:HT151" si="1234">HV143+HY143</f>
        <v>0</v>
      </c>
      <c r="HT143" s="110">
        <f t="shared" si="1234"/>
        <v>0</v>
      </c>
      <c r="HU143" s="110"/>
      <c r="HV143" s="110"/>
      <c r="HW143" s="110"/>
      <c r="HX143" s="110"/>
      <c r="HY143" s="110"/>
      <c r="HZ143" s="110"/>
      <c r="IA143" s="110"/>
      <c r="IB143" s="110"/>
      <c r="IC143" s="110">
        <f t="shared" ref="IC143:ID145" si="1235">IF143+II143</f>
        <v>0</v>
      </c>
      <c r="ID143" s="110">
        <f t="shared" si="1235"/>
        <v>0</v>
      </c>
      <c r="IE143" s="110"/>
      <c r="IF143" s="110"/>
      <c r="IG143" s="110"/>
      <c r="IH143" s="110"/>
      <c r="II143" s="110"/>
      <c r="IJ143" s="110"/>
      <c r="IK143" s="110"/>
      <c r="IL143" s="110"/>
      <c r="IM143" s="110">
        <f t="shared" ref="IM143:IN145" si="1236">IP143+IS143</f>
        <v>0</v>
      </c>
      <c r="IN143" s="110">
        <f t="shared" si="1236"/>
        <v>0</v>
      </c>
      <c r="IO143" s="110"/>
      <c r="IP143" s="110"/>
      <c r="IQ143" s="110"/>
      <c r="IR143" s="110"/>
      <c r="IS143" s="110"/>
      <c r="IT143" s="110"/>
      <c r="IU143" s="110"/>
      <c r="IV143" s="110"/>
      <c r="IW143" s="110">
        <f t="shared" ref="IW143:IX145" si="1237">IZ143+JC143</f>
        <v>0</v>
      </c>
      <c r="IX143" s="110">
        <f t="shared" si="1237"/>
        <v>0</v>
      </c>
      <c r="IY143" s="110"/>
      <c r="IZ143" s="110"/>
      <c r="JA143" s="110"/>
      <c r="JB143" s="110"/>
      <c r="JC143" s="110"/>
      <c r="JD143" s="110"/>
      <c r="JE143" s="110"/>
      <c r="JF143" s="110"/>
      <c r="JG143" s="110">
        <f t="shared" ref="JG143:JH145" si="1238">JJ143+JM143</f>
        <v>0</v>
      </c>
      <c r="JH143" s="110">
        <f t="shared" si="1238"/>
        <v>0</v>
      </c>
      <c r="JI143" s="110"/>
      <c r="JJ143" s="110"/>
      <c r="JK143" s="110"/>
      <c r="JL143" s="110"/>
      <c r="JM143" s="110"/>
      <c r="JN143" s="110"/>
      <c r="JO143" s="110"/>
      <c r="JP143" s="110"/>
      <c r="JQ143" s="110"/>
      <c r="JR143" s="110"/>
      <c r="JS143" s="110">
        <v>291.8854</v>
      </c>
      <c r="JT143" s="110">
        <v>291.8854</v>
      </c>
      <c r="JU143" s="110">
        <f t="shared" si="1205"/>
        <v>100</v>
      </c>
      <c r="JV143" s="110"/>
      <c r="JW143" s="110"/>
      <c r="JX143" s="110"/>
      <c r="JY143" s="110"/>
      <c r="JZ143" s="110"/>
      <c r="KA143" s="110"/>
      <c r="KB143" s="110"/>
      <c r="KC143" s="110"/>
      <c r="KD143" s="110"/>
      <c r="KE143" s="110"/>
      <c r="KF143" s="110"/>
      <c r="KG143" s="110"/>
      <c r="KH143" s="110"/>
      <c r="KI143" s="110"/>
      <c r="KJ143" s="110"/>
      <c r="KK143" s="110"/>
      <c r="KL143" s="110"/>
      <c r="KM143" s="110"/>
      <c r="KN143" s="110"/>
      <c r="KO143" s="110"/>
      <c r="KP143" s="110"/>
      <c r="KQ143" s="110"/>
      <c r="KR143" s="110"/>
      <c r="KS143" s="110"/>
      <c r="KT143" s="110"/>
      <c r="KU143" s="110"/>
      <c r="KV143" s="110"/>
      <c r="KW143" s="110"/>
      <c r="KX143" s="110"/>
      <c r="KY143" s="110"/>
      <c r="KZ143" s="110"/>
      <c r="LA143" s="110"/>
      <c r="LB143" s="110"/>
      <c r="LC143" s="110"/>
      <c r="LD143" s="110"/>
      <c r="LE143" s="110"/>
      <c r="LF143" s="110"/>
      <c r="LG143" s="110"/>
      <c r="LH143" s="110"/>
      <c r="LI143" s="110"/>
      <c r="LJ143" s="110"/>
      <c r="LK143" s="110"/>
      <c r="LL143" s="110"/>
      <c r="LM143" s="110"/>
      <c r="LN143" s="110"/>
      <c r="LO143" s="110">
        <v>181.566</v>
      </c>
      <c r="LP143" s="110">
        <f t="shared" ref="LP143:LQ145" si="1239">LS143+LV143</f>
        <v>181.566</v>
      </c>
      <c r="LQ143" s="110">
        <f t="shared" si="1239"/>
        <v>181.566</v>
      </c>
      <c r="LR143" s="110"/>
      <c r="LS143" s="110">
        <v>179.75032999999999</v>
      </c>
      <c r="LT143" s="110">
        <v>179.75032999999999</v>
      </c>
      <c r="LU143" s="110"/>
      <c r="LV143" s="110">
        <v>1.8156699999999999</v>
      </c>
      <c r="LW143" s="110">
        <v>1.8156699999999999</v>
      </c>
      <c r="LX143" s="110"/>
      <c r="LY143" s="110"/>
      <c r="LZ143" s="110"/>
      <c r="MA143" s="110"/>
      <c r="MB143" s="110"/>
      <c r="MC143" s="110"/>
      <c r="MD143" s="110"/>
      <c r="ME143" s="4"/>
      <c r="MF143" s="4"/>
      <c r="MG143" s="5"/>
      <c r="MH143" s="37"/>
      <c r="MI143" s="37"/>
      <c r="MJ143" s="38"/>
      <c r="MK143" s="4"/>
      <c r="ML143" s="4"/>
      <c r="MM143" s="5"/>
      <c r="MN143" s="112"/>
      <c r="MO143" s="113"/>
      <c r="MP143" s="114"/>
      <c r="MQ143" s="113"/>
      <c r="MR143" s="115"/>
      <c r="MS143" s="40"/>
      <c r="MT143" s="40"/>
      <c r="MU143" s="40"/>
      <c r="MV143" s="10"/>
    </row>
    <row r="144" spans="1:360" ht="18.75" customHeight="1">
      <c r="A144" s="36" t="s">
        <v>19</v>
      </c>
      <c r="B144" s="110">
        <f t="shared" si="1213"/>
        <v>15363.78507</v>
      </c>
      <c r="C144" s="110">
        <f t="shared" si="1214"/>
        <v>15363.78507</v>
      </c>
      <c r="D144" s="110">
        <f t="shared" si="1177"/>
        <v>100</v>
      </c>
      <c r="E144" s="110">
        <f t="shared" si="1175"/>
        <v>7.673861546209082E-13</v>
      </c>
      <c r="F144" s="110"/>
      <c r="G144" s="110"/>
      <c r="H144" s="110"/>
      <c r="I144" s="110"/>
      <c r="J144" s="110">
        <f t="shared" si="1215"/>
        <v>0</v>
      </c>
      <c r="K144" s="110">
        <f t="shared" si="1215"/>
        <v>0</v>
      </c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>
        <f t="shared" si="1216"/>
        <v>0</v>
      </c>
      <c r="AA144" s="110">
        <f t="shared" si="1216"/>
        <v>0</v>
      </c>
      <c r="AB144" s="110"/>
      <c r="AC144" s="110"/>
      <c r="AD144" s="110"/>
      <c r="AE144" s="110"/>
      <c r="AF144" s="110"/>
      <c r="AG144" s="110"/>
      <c r="AH144" s="110"/>
      <c r="AI144" s="110"/>
      <c r="AJ144" s="110">
        <f t="shared" si="1217"/>
        <v>0</v>
      </c>
      <c r="AK144" s="110">
        <f t="shared" si="1217"/>
        <v>0</v>
      </c>
      <c r="AL144" s="110"/>
      <c r="AM144" s="110"/>
      <c r="AN144" s="110"/>
      <c r="AO144" s="110"/>
      <c r="AP144" s="110"/>
      <c r="AQ144" s="110"/>
      <c r="AR144" s="110"/>
      <c r="AS144" s="110"/>
      <c r="AT144" s="110">
        <f t="shared" si="1218"/>
        <v>0</v>
      </c>
      <c r="AU144" s="110">
        <f t="shared" si="1218"/>
        <v>0</v>
      </c>
      <c r="AV144" s="110"/>
      <c r="AW144" s="110"/>
      <c r="AX144" s="110"/>
      <c r="AY144" s="110"/>
      <c r="AZ144" s="110"/>
      <c r="BA144" s="110"/>
      <c r="BB144" s="110"/>
      <c r="BC144" s="110"/>
      <c r="BD144" s="110">
        <f t="shared" si="1219"/>
        <v>0</v>
      </c>
      <c r="BE144" s="110">
        <f t="shared" si="1219"/>
        <v>0</v>
      </c>
      <c r="BF144" s="110"/>
      <c r="BG144" s="110"/>
      <c r="BH144" s="110"/>
      <c r="BI144" s="110"/>
      <c r="BJ144" s="110"/>
      <c r="BK144" s="110"/>
      <c r="BL144" s="110"/>
      <c r="BM144" s="110">
        <v>4277.3020500000002</v>
      </c>
      <c r="BN144" s="110">
        <f t="shared" ref="BN144:BO148" si="1240">BQ144+BT144</f>
        <v>4277.3020500000002</v>
      </c>
      <c r="BO144" s="110">
        <f t="shared" si="1240"/>
        <v>4277.3020500000002</v>
      </c>
      <c r="BP144" s="110">
        <f>BO144/BN144*100</f>
        <v>100</v>
      </c>
      <c r="BQ144" s="110">
        <v>4191.7560100000001</v>
      </c>
      <c r="BR144" s="110">
        <v>4191.7560100000001</v>
      </c>
      <c r="BS144" s="110">
        <f>BR144/BQ144*100</f>
        <v>100</v>
      </c>
      <c r="BT144" s="110">
        <v>85.546040000000005</v>
      </c>
      <c r="BU144" s="110">
        <v>85.546040000000005</v>
      </c>
      <c r="BV144" s="110">
        <f>BU144/BT144*100</f>
        <v>100</v>
      </c>
      <c r="BW144" s="110">
        <f>BZ144+CC144</f>
        <v>1116.3059599999999</v>
      </c>
      <c r="BX144" s="110">
        <f t="shared" si="1220"/>
        <v>1116.3059599999999</v>
      </c>
      <c r="BY144" s="110">
        <f>BX144/BW144*100</f>
        <v>100</v>
      </c>
      <c r="BZ144" s="110">
        <v>1116.3059599999999</v>
      </c>
      <c r="CA144" s="110">
        <v>1116.3059599999999</v>
      </c>
      <c r="CB144" s="110">
        <f>CA144/BZ144*100</f>
        <v>100</v>
      </c>
      <c r="CC144" s="110"/>
      <c r="CD144" s="110"/>
      <c r="CE144" s="110"/>
      <c r="CF144" s="110">
        <f t="shared" si="1221"/>
        <v>0</v>
      </c>
      <c r="CG144" s="110">
        <f t="shared" si="1221"/>
        <v>0</v>
      </c>
      <c r="CH144" s="110"/>
      <c r="CI144" s="110"/>
      <c r="CJ144" s="110"/>
      <c r="CK144" s="110"/>
      <c r="CL144" s="110"/>
      <c r="CM144" s="110"/>
      <c r="CN144" s="110"/>
      <c r="CO144" s="110"/>
      <c r="CP144" s="110">
        <f t="shared" si="1222"/>
        <v>0</v>
      </c>
      <c r="CQ144" s="110">
        <f t="shared" si="1222"/>
        <v>0</v>
      </c>
      <c r="CR144" s="110"/>
      <c r="CS144" s="110"/>
      <c r="CT144" s="110"/>
      <c r="CU144" s="110"/>
      <c r="CV144" s="110"/>
      <c r="CW144" s="110"/>
      <c r="CX144" s="110"/>
      <c r="CY144" s="110"/>
      <c r="CZ144" s="110">
        <f t="shared" si="1223"/>
        <v>0</v>
      </c>
      <c r="DA144" s="110">
        <f t="shared" si="1223"/>
        <v>0</v>
      </c>
      <c r="DB144" s="110"/>
      <c r="DC144" s="110"/>
      <c r="DD144" s="110"/>
      <c r="DE144" s="110"/>
      <c r="DF144" s="110"/>
      <c r="DG144" s="110"/>
      <c r="DH144" s="110"/>
      <c r="DI144" s="110"/>
      <c r="DJ144" s="110">
        <f t="shared" si="1224"/>
        <v>0</v>
      </c>
      <c r="DK144" s="110">
        <f t="shared" si="1224"/>
        <v>0</v>
      </c>
      <c r="DL144" s="110"/>
      <c r="DM144" s="110"/>
      <c r="DN144" s="110"/>
      <c r="DO144" s="110"/>
      <c r="DP144" s="110"/>
      <c r="DQ144" s="110"/>
      <c r="DR144" s="110"/>
      <c r="DS144" s="110"/>
      <c r="DT144" s="110">
        <f t="shared" si="1225"/>
        <v>0</v>
      </c>
      <c r="DU144" s="110">
        <f t="shared" si="1225"/>
        <v>0</v>
      </c>
      <c r="DV144" s="110"/>
      <c r="DW144" s="110"/>
      <c r="DX144" s="110"/>
      <c r="DY144" s="110"/>
      <c r="DZ144" s="110"/>
      <c r="EA144" s="110"/>
      <c r="EB144" s="110"/>
      <c r="EC144" s="110"/>
      <c r="ED144" s="110">
        <f t="shared" si="1226"/>
        <v>0</v>
      </c>
      <c r="EE144" s="110">
        <f t="shared" si="1226"/>
        <v>0</v>
      </c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>
        <v>9872.8430000000008</v>
      </c>
      <c r="EQ144" s="110">
        <f>ET144+EW144</f>
        <v>9872.8430000000008</v>
      </c>
      <c r="ER144" s="110">
        <f t="shared" si="1227"/>
        <v>9872.8430000000008</v>
      </c>
      <c r="ES144" s="110"/>
      <c r="ET144" s="155">
        <v>9872.8430000000008</v>
      </c>
      <c r="EU144" s="155">
        <v>9872.8430000000008</v>
      </c>
      <c r="EV144" s="110">
        <f>EU144/ET144*100</f>
        <v>100</v>
      </c>
      <c r="EW144" s="110"/>
      <c r="EX144" s="110"/>
      <c r="EY144" s="110"/>
      <c r="EZ144" s="110"/>
      <c r="FA144" s="110">
        <f t="shared" si="1228"/>
        <v>0</v>
      </c>
      <c r="FB144" s="110">
        <f t="shared" si="1228"/>
        <v>0</v>
      </c>
      <c r="FC144" s="110"/>
      <c r="FD144" s="110"/>
      <c r="FE144" s="110"/>
      <c r="FF144" s="110"/>
      <c r="FG144" s="110"/>
      <c r="FH144" s="110"/>
      <c r="FI144" s="110"/>
      <c r="FJ144" s="156"/>
      <c r="FK144" s="110"/>
      <c r="FL144" s="110"/>
      <c r="FM144" s="110"/>
      <c r="FN144" s="110"/>
      <c r="FO144" s="110"/>
      <c r="FP144" s="110"/>
      <c r="FQ144" s="110"/>
      <c r="FR144" s="110"/>
      <c r="FS144" s="110"/>
      <c r="FT144" s="110"/>
      <c r="FU144" s="110">
        <f t="shared" si="1229"/>
        <v>0</v>
      </c>
      <c r="FV144" s="110">
        <f t="shared" si="1229"/>
        <v>0</v>
      </c>
      <c r="FW144" s="110"/>
      <c r="FX144" s="110"/>
      <c r="FY144" s="110"/>
      <c r="FZ144" s="110"/>
      <c r="GA144" s="110"/>
      <c r="GB144" s="110"/>
      <c r="GC144" s="110"/>
      <c r="GD144" s="110"/>
      <c r="GE144" s="110">
        <f t="shared" si="1230"/>
        <v>0</v>
      </c>
      <c r="GF144" s="110">
        <f t="shared" si="1230"/>
        <v>0</v>
      </c>
      <c r="GG144" s="110"/>
      <c r="GH144" s="110"/>
      <c r="GI144" s="110"/>
      <c r="GJ144" s="110"/>
      <c r="GK144" s="110"/>
      <c r="GL144" s="110"/>
      <c r="GM144" s="110"/>
      <c r="GN144" s="110"/>
      <c r="GO144" s="110">
        <f t="shared" si="1231"/>
        <v>0</v>
      </c>
      <c r="GP144" s="110">
        <f t="shared" si="1231"/>
        <v>0</v>
      </c>
      <c r="GQ144" s="110"/>
      <c r="GR144" s="110"/>
      <c r="GS144" s="110"/>
      <c r="GT144" s="110"/>
      <c r="GU144" s="110"/>
      <c r="GV144" s="110"/>
      <c r="GW144" s="110"/>
      <c r="GX144" s="110"/>
      <c r="GY144" s="110">
        <f t="shared" si="1232"/>
        <v>0</v>
      </c>
      <c r="GZ144" s="110">
        <f t="shared" si="1232"/>
        <v>0</v>
      </c>
      <c r="HA144" s="110"/>
      <c r="HB144" s="110"/>
      <c r="HC144" s="110"/>
      <c r="HD144" s="110"/>
      <c r="HE144" s="110"/>
      <c r="HF144" s="110"/>
      <c r="HG144" s="110"/>
      <c r="HH144" s="110"/>
      <c r="HI144" s="110">
        <f t="shared" si="1233"/>
        <v>0</v>
      </c>
      <c r="HJ144" s="110">
        <f t="shared" si="1233"/>
        <v>0</v>
      </c>
      <c r="HK144" s="110"/>
      <c r="HL144" s="110"/>
      <c r="HM144" s="110"/>
      <c r="HN144" s="110"/>
      <c r="HO144" s="110"/>
      <c r="HP144" s="110"/>
      <c r="HQ144" s="110"/>
      <c r="HR144" s="110"/>
      <c r="HS144" s="110">
        <f t="shared" si="1234"/>
        <v>0</v>
      </c>
      <c r="HT144" s="110">
        <f t="shared" si="1234"/>
        <v>0</v>
      </c>
      <c r="HU144" s="110"/>
      <c r="HV144" s="110"/>
      <c r="HW144" s="110"/>
      <c r="HX144" s="110"/>
      <c r="HY144" s="110"/>
      <c r="HZ144" s="110"/>
      <c r="IA144" s="110"/>
      <c r="IB144" s="110"/>
      <c r="IC144" s="110">
        <f t="shared" si="1235"/>
        <v>0</v>
      </c>
      <c r="ID144" s="110">
        <f t="shared" si="1235"/>
        <v>0</v>
      </c>
      <c r="IE144" s="110"/>
      <c r="IF144" s="110"/>
      <c r="IG144" s="110"/>
      <c r="IH144" s="110"/>
      <c r="II144" s="110"/>
      <c r="IJ144" s="110"/>
      <c r="IK144" s="110"/>
      <c r="IL144" s="110"/>
      <c r="IM144" s="110">
        <f t="shared" si="1236"/>
        <v>0</v>
      </c>
      <c r="IN144" s="110">
        <f t="shared" si="1236"/>
        <v>0</v>
      </c>
      <c r="IO144" s="110"/>
      <c r="IP144" s="110"/>
      <c r="IQ144" s="110"/>
      <c r="IR144" s="110"/>
      <c r="IS144" s="110"/>
      <c r="IT144" s="110"/>
      <c r="IU144" s="110"/>
      <c r="IV144" s="110"/>
      <c r="IW144" s="110">
        <f t="shared" si="1237"/>
        <v>0</v>
      </c>
      <c r="IX144" s="110">
        <f t="shared" si="1237"/>
        <v>0</v>
      </c>
      <c r="IY144" s="110"/>
      <c r="IZ144" s="110"/>
      <c r="JA144" s="110"/>
      <c r="JB144" s="110"/>
      <c r="JC144" s="110"/>
      <c r="JD144" s="110"/>
      <c r="JE144" s="110"/>
      <c r="JF144" s="110"/>
      <c r="JG144" s="110">
        <f t="shared" si="1238"/>
        <v>0</v>
      </c>
      <c r="JH144" s="110">
        <f t="shared" si="1238"/>
        <v>0</v>
      </c>
      <c r="JI144" s="110"/>
      <c r="JJ144" s="110"/>
      <c r="JK144" s="110"/>
      <c r="JL144" s="110"/>
      <c r="JM144" s="110"/>
      <c r="JN144" s="110"/>
      <c r="JO144" s="110"/>
      <c r="JP144" s="110"/>
      <c r="JQ144" s="110"/>
      <c r="JR144" s="110"/>
      <c r="JS144" s="110">
        <v>97.334059999999994</v>
      </c>
      <c r="JT144" s="110">
        <v>97.334059999999994</v>
      </c>
      <c r="JU144" s="110">
        <f t="shared" si="1205"/>
        <v>100</v>
      </c>
      <c r="JV144" s="110"/>
      <c r="JW144" s="110"/>
      <c r="JX144" s="110"/>
      <c r="JY144" s="110"/>
      <c r="JZ144" s="110"/>
      <c r="KA144" s="110"/>
      <c r="KB144" s="110"/>
      <c r="KC144" s="110"/>
      <c r="KD144" s="110"/>
      <c r="KE144" s="110"/>
      <c r="KF144" s="110"/>
      <c r="KG144" s="110"/>
      <c r="KH144" s="110"/>
      <c r="KI144" s="110"/>
      <c r="KJ144" s="110"/>
      <c r="KK144" s="110"/>
      <c r="KL144" s="110"/>
      <c r="KM144" s="110"/>
      <c r="KN144" s="110"/>
      <c r="KO144" s="110"/>
      <c r="KP144" s="110"/>
      <c r="KQ144" s="110"/>
      <c r="KR144" s="110"/>
      <c r="KS144" s="110"/>
      <c r="KT144" s="110"/>
      <c r="KU144" s="110"/>
      <c r="KV144" s="110"/>
      <c r="KW144" s="110"/>
      <c r="KX144" s="110"/>
      <c r="KY144" s="110"/>
      <c r="KZ144" s="110"/>
      <c r="LA144" s="110"/>
      <c r="LB144" s="110"/>
      <c r="LC144" s="110"/>
      <c r="LD144" s="110"/>
      <c r="LE144" s="110"/>
      <c r="LF144" s="110"/>
      <c r="LG144" s="110"/>
      <c r="LH144" s="110"/>
      <c r="LI144" s="110"/>
      <c r="LJ144" s="110"/>
      <c r="LK144" s="110"/>
      <c r="LL144" s="110"/>
      <c r="LM144" s="110"/>
      <c r="LN144" s="110"/>
      <c r="LO144" s="110"/>
      <c r="LP144" s="110">
        <f t="shared" si="1239"/>
        <v>0</v>
      </c>
      <c r="LQ144" s="110">
        <f t="shared" si="1239"/>
        <v>0</v>
      </c>
      <c r="LR144" s="110"/>
      <c r="LS144" s="110"/>
      <c r="LT144" s="110"/>
      <c r="LU144" s="110"/>
      <c r="LV144" s="110"/>
      <c r="LW144" s="110"/>
      <c r="LX144" s="110"/>
      <c r="LY144" s="110"/>
      <c r="LZ144" s="110"/>
      <c r="MA144" s="110"/>
      <c r="MB144" s="110"/>
      <c r="MC144" s="110"/>
      <c r="MD144" s="110"/>
      <c r="ME144" s="4"/>
      <c r="MF144" s="4"/>
      <c r="MG144" s="5"/>
      <c r="MH144" s="37"/>
      <c r="MI144" s="37"/>
      <c r="MJ144" s="38"/>
      <c r="MK144" s="4"/>
      <c r="ML144" s="4"/>
      <c r="MM144" s="5"/>
      <c r="MN144" s="112"/>
      <c r="MO144" s="113"/>
      <c r="MP144" s="114"/>
      <c r="MQ144" s="113"/>
      <c r="MR144" s="115"/>
      <c r="MS144" s="40"/>
      <c r="MT144" s="40"/>
      <c r="MU144" s="40"/>
      <c r="MV144" s="10"/>
    </row>
    <row r="145" spans="1:360">
      <c r="A145" s="36" t="s">
        <v>65</v>
      </c>
      <c r="B145" s="110">
        <f t="shared" si="1213"/>
        <v>1375.5796399999999</v>
      </c>
      <c r="C145" s="110">
        <f t="shared" si="1214"/>
        <v>1375.5796400000002</v>
      </c>
      <c r="D145" s="110">
        <f t="shared" si="1177"/>
        <v>100.00000000000003</v>
      </c>
      <c r="E145" s="110">
        <f t="shared" si="1175"/>
        <v>-5.6843418860808015E-14</v>
      </c>
      <c r="F145" s="110"/>
      <c r="G145" s="110"/>
      <c r="H145" s="110"/>
      <c r="I145" s="110"/>
      <c r="J145" s="110">
        <f t="shared" si="1215"/>
        <v>0</v>
      </c>
      <c r="K145" s="110">
        <f t="shared" si="1215"/>
        <v>0</v>
      </c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>
        <f t="shared" si="1216"/>
        <v>0</v>
      </c>
      <c r="AA145" s="110">
        <f t="shared" si="1216"/>
        <v>0</v>
      </c>
      <c r="AB145" s="110"/>
      <c r="AC145" s="110"/>
      <c r="AD145" s="110"/>
      <c r="AE145" s="110"/>
      <c r="AF145" s="110"/>
      <c r="AG145" s="110"/>
      <c r="AH145" s="110"/>
      <c r="AI145" s="110"/>
      <c r="AJ145" s="110">
        <f t="shared" si="1217"/>
        <v>0</v>
      </c>
      <c r="AK145" s="110">
        <f t="shared" si="1217"/>
        <v>0</v>
      </c>
      <c r="AL145" s="110"/>
      <c r="AM145" s="110"/>
      <c r="AN145" s="110"/>
      <c r="AO145" s="110"/>
      <c r="AP145" s="110"/>
      <c r="AQ145" s="110"/>
      <c r="AR145" s="110"/>
      <c r="AS145" s="110"/>
      <c r="AT145" s="110">
        <f t="shared" si="1218"/>
        <v>0</v>
      </c>
      <c r="AU145" s="110">
        <f t="shared" si="1218"/>
        <v>0</v>
      </c>
      <c r="AV145" s="110"/>
      <c r="AW145" s="110"/>
      <c r="AX145" s="110"/>
      <c r="AY145" s="110"/>
      <c r="AZ145" s="110"/>
      <c r="BA145" s="110"/>
      <c r="BB145" s="110"/>
      <c r="BC145" s="110"/>
      <c r="BD145" s="110">
        <f t="shared" si="1219"/>
        <v>0</v>
      </c>
      <c r="BE145" s="110">
        <f t="shared" si="1219"/>
        <v>0</v>
      </c>
      <c r="BF145" s="110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>
        <f t="shared" si="1220"/>
        <v>1116.0221299999998</v>
      </c>
      <c r="BX145" s="110">
        <f t="shared" si="1220"/>
        <v>1116.0221300000001</v>
      </c>
      <c r="BY145" s="110"/>
      <c r="BZ145" s="110">
        <v>1116.0221299999998</v>
      </c>
      <c r="CA145" s="110">
        <v>1116.0221300000001</v>
      </c>
      <c r="CB145" s="110">
        <f t="shared" ref="CB145" si="1241">CA145/BZ145*100</f>
        <v>100.00000000000003</v>
      </c>
      <c r="CC145" s="110"/>
      <c r="CD145" s="110"/>
      <c r="CE145" s="110"/>
      <c r="CF145" s="110">
        <f t="shared" si="1221"/>
        <v>0</v>
      </c>
      <c r="CG145" s="110">
        <f t="shared" si="1221"/>
        <v>0</v>
      </c>
      <c r="CH145" s="110"/>
      <c r="CI145" s="110"/>
      <c r="CJ145" s="110"/>
      <c r="CK145" s="110"/>
      <c r="CL145" s="110"/>
      <c r="CM145" s="110"/>
      <c r="CN145" s="90"/>
      <c r="CO145" s="110"/>
      <c r="CP145" s="110">
        <f t="shared" si="1222"/>
        <v>0</v>
      </c>
      <c r="CQ145" s="110">
        <f t="shared" si="1222"/>
        <v>0</v>
      </c>
      <c r="CR145" s="110"/>
      <c r="CS145" s="110"/>
      <c r="CT145" s="110"/>
      <c r="CU145" s="110"/>
      <c r="CV145" s="110"/>
      <c r="CW145" s="110"/>
      <c r="CX145" s="110"/>
      <c r="CY145" s="110"/>
      <c r="CZ145" s="110">
        <f t="shared" si="1223"/>
        <v>0</v>
      </c>
      <c r="DA145" s="110">
        <f t="shared" si="1223"/>
        <v>0</v>
      </c>
      <c r="DB145" s="110"/>
      <c r="DC145" s="110"/>
      <c r="DD145" s="110"/>
      <c r="DE145" s="110"/>
      <c r="DF145" s="110"/>
      <c r="DG145" s="110"/>
      <c r="DH145" s="110"/>
      <c r="DI145" s="110"/>
      <c r="DJ145" s="110">
        <f t="shared" si="1224"/>
        <v>0</v>
      </c>
      <c r="DK145" s="110">
        <f t="shared" si="1224"/>
        <v>0</v>
      </c>
      <c r="DL145" s="110"/>
      <c r="DM145" s="110"/>
      <c r="DN145" s="110"/>
      <c r="DO145" s="110"/>
      <c r="DP145" s="110"/>
      <c r="DQ145" s="110"/>
      <c r="DR145" s="110"/>
      <c r="DS145" s="110"/>
      <c r="DT145" s="110">
        <f t="shared" si="1225"/>
        <v>0</v>
      </c>
      <c r="DU145" s="110">
        <f t="shared" si="1225"/>
        <v>0</v>
      </c>
      <c r="DV145" s="110"/>
      <c r="DW145" s="110"/>
      <c r="DX145" s="110"/>
      <c r="DY145" s="110"/>
      <c r="DZ145" s="110"/>
      <c r="EA145" s="110"/>
      <c r="EB145" s="110"/>
      <c r="EC145" s="110"/>
      <c r="ED145" s="110">
        <f t="shared" si="1226"/>
        <v>0</v>
      </c>
      <c r="EE145" s="110">
        <f t="shared" si="1226"/>
        <v>0</v>
      </c>
      <c r="EF145" s="110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>
        <f t="shared" si="1227"/>
        <v>0</v>
      </c>
      <c r="ER145" s="110">
        <f t="shared" si="1227"/>
        <v>0</v>
      </c>
      <c r="ES145" s="110"/>
      <c r="ET145" s="110"/>
      <c r="EU145" s="110"/>
      <c r="EV145" s="110"/>
      <c r="EW145" s="110"/>
      <c r="EX145" s="110"/>
      <c r="EY145" s="110"/>
      <c r="EZ145" s="110"/>
      <c r="FA145" s="110">
        <f t="shared" si="1228"/>
        <v>0</v>
      </c>
      <c r="FB145" s="110">
        <f t="shared" si="1228"/>
        <v>0</v>
      </c>
      <c r="FC145" s="110"/>
      <c r="FD145" s="110"/>
      <c r="FE145" s="110"/>
      <c r="FF145" s="110"/>
      <c r="FG145" s="110"/>
      <c r="FH145" s="110"/>
      <c r="FI145" s="110"/>
      <c r="FJ145" s="156"/>
      <c r="FK145" s="110"/>
      <c r="FL145" s="110"/>
      <c r="FM145" s="110"/>
      <c r="FN145" s="110"/>
      <c r="FO145" s="110"/>
      <c r="FP145" s="110"/>
      <c r="FQ145" s="110"/>
      <c r="FR145" s="110"/>
      <c r="FS145" s="110"/>
      <c r="FT145" s="110"/>
      <c r="FU145" s="110">
        <f t="shared" si="1229"/>
        <v>0</v>
      </c>
      <c r="FV145" s="110">
        <f t="shared" si="1229"/>
        <v>0</v>
      </c>
      <c r="FW145" s="110"/>
      <c r="FX145" s="110"/>
      <c r="FY145" s="110"/>
      <c r="FZ145" s="110"/>
      <c r="GA145" s="110"/>
      <c r="GB145" s="110"/>
      <c r="GC145" s="110"/>
      <c r="GD145" s="110"/>
      <c r="GE145" s="110">
        <f t="shared" si="1230"/>
        <v>0</v>
      </c>
      <c r="GF145" s="110">
        <f t="shared" si="1230"/>
        <v>0</v>
      </c>
      <c r="GG145" s="110"/>
      <c r="GH145" s="110"/>
      <c r="GI145" s="110"/>
      <c r="GJ145" s="110"/>
      <c r="GK145" s="110"/>
      <c r="GL145" s="110"/>
      <c r="GM145" s="110"/>
      <c r="GN145" s="110"/>
      <c r="GO145" s="110">
        <f t="shared" si="1231"/>
        <v>0</v>
      </c>
      <c r="GP145" s="110">
        <f t="shared" si="1231"/>
        <v>0</v>
      </c>
      <c r="GQ145" s="110"/>
      <c r="GR145" s="110"/>
      <c r="GS145" s="110"/>
      <c r="GT145" s="110"/>
      <c r="GU145" s="110"/>
      <c r="GV145" s="110"/>
      <c r="GW145" s="110"/>
      <c r="GX145" s="110"/>
      <c r="GY145" s="110">
        <f t="shared" si="1232"/>
        <v>0</v>
      </c>
      <c r="GZ145" s="110">
        <f t="shared" si="1232"/>
        <v>0</v>
      </c>
      <c r="HA145" s="110"/>
      <c r="HB145" s="110"/>
      <c r="HC145" s="110"/>
      <c r="HD145" s="110"/>
      <c r="HE145" s="110"/>
      <c r="HF145" s="110"/>
      <c r="HG145" s="110"/>
      <c r="HH145" s="110"/>
      <c r="HI145" s="110">
        <f t="shared" si="1233"/>
        <v>0</v>
      </c>
      <c r="HJ145" s="110">
        <f t="shared" si="1233"/>
        <v>0</v>
      </c>
      <c r="HK145" s="110"/>
      <c r="HL145" s="110"/>
      <c r="HM145" s="110"/>
      <c r="HN145" s="110"/>
      <c r="HO145" s="110"/>
      <c r="HP145" s="110"/>
      <c r="HQ145" s="110"/>
      <c r="HR145" s="110"/>
      <c r="HS145" s="110">
        <f t="shared" si="1234"/>
        <v>0</v>
      </c>
      <c r="HT145" s="110">
        <f t="shared" si="1234"/>
        <v>0</v>
      </c>
      <c r="HU145" s="110"/>
      <c r="HV145" s="110"/>
      <c r="HW145" s="110"/>
      <c r="HX145" s="110"/>
      <c r="HY145" s="110"/>
      <c r="HZ145" s="110"/>
      <c r="IA145" s="110"/>
      <c r="IB145" s="110"/>
      <c r="IC145" s="110">
        <f t="shared" si="1235"/>
        <v>0</v>
      </c>
      <c r="ID145" s="110">
        <f t="shared" si="1235"/>
        <v>0</v>
      </c>
      <c r="IE145" s="110"/>
      <c r="IF145" s="110"/>
      <c r="IG145" s="110"/>
      <c r="IH145" s="110"/>
      <c r="II145" s="110"/>
      <c r="IJ145" s="110"/>
      <c r="IK145" s="110"/>
      <c r="IL145" s="110"/>
      <c r="IM145" s="110">
        <f t="shared" si="1236"/>
        <v>0</v>
      </c>
      <c r="IN145" s="110">
        <f t="shared" si="1236"/>
        <v>0</v>
      </c>
      <c r="IO145" s="110"/>
      <c r="IP145" s="110"/>
      <c r="IQ145" s="110"/>
      <c r="IR145" s="110"/>
      <c r="IS145" s="110"/>
      <c r="IT145" s="110"/>
      <c r="IU145" s="110"/>
      <c r="IV145" s="110"/>
      <c r="IW145" s="110">
        <f t="shared" si="1237"/>
        <v>0</v>
      </c>
      <c r="IX145" s="110">
        <f t="shared" si="1237"/>
        <v>0</v>
      </c>
      <c r="IY145" s="110"/>
      <c r="IZ145" s="110"/>
      <c r="JA145" s="110"/>
      <c r="JB145" s="110"/>
      <c r="JC145" s="110"/>
      <c r="JD145" s="110"/>
      <c r="JE145" s="110"/>
      <c r="JF145" s="110"/>
      <c r="JG145" s="110">
        <f t="shared" si="1238"/>
        <v>0</v>
      </c>
      <c r="JH145" s="110">
        <f t="shared" si="1238"/>
        <v>0</v>
      </c>
      <c r="JI145" s="110"/>
      <c r="JJ145" s="110"/>
      <c r="JK145" s="110"/>
      <c r="JL145" s="110"/>
      <c r="JM145" s="110"/>
      <c r="JN145" s="110"/>
      <c r="JO145" s="110"/>
      <c r="JP145" s="110"/>
      <c r="JQ145" s="110"/>
      <c r="JR145" s="110"/>
      <c r="JS145" s="110">
        <v>259.55751000000004</v>
      </c>
      <c r="JT145" s="110">
        <v>259.55751000000004</v>
      </c>
      <c r="JU145" s="110">
        <f t="shared" si="1205"/>
        <v>100</v>
      </c>
      <c r="JV145" s="110"/>
      <c r="JW145" s="110"/>
      <c r="JX145" s="110"/>
      <c r="JY145" s="110"/>
      <c r="JZ145" s="110"/>
      <c r="KA145" s="110"/>
      <c r="KB145" s="110"/>
      <c r="KC145" s="110"/>
      <c r="KD145" s="110"/>
      <c r="KE145" s="110"/>
      <c r="KF145" s="110"/>
      <c r="KG145" s="110"/>
      <c r="KH145" s="110"/>
      <c r="KI145" s="110"/>
      <c r="KJ145" s="110"/>
      <c r="KK145" s="110"/>
      <c r="KL145" s="110"/>
      <c r="KM145" s="110"/>
      <c r="KN145" s="110"/>
      <c r="KO145" s="110"/>
      <c r="KP145" s="110"/>
      <c r="KQ145" s="110"/>
      <c r="KR145" s="110"/>
      <c r="KS145" s="110"/>
      <c r="KT145" s="110"/>
      <c r="KU145" s="110"/>
      <c r="KV145" s="110"/>
      <c r="KW145" s="110"/>
      <c r="KX145" s="110"/>
      <c r="KY145" s="110"/>
      <c r="KZ145" s="110"/>
      <c r="LA145" s="110"/>
      <c r="LB145" s="110"/>
      <c r="LC145" s="110"/>
      <c r="LD145" s="110"/>
      <c r="LE145" s="110"/>
      <c r="LF145" s="110"/>
      <c r="LG145" s="110"/>
      <c r="LH145" s="110"/>
      <c r="LI145" s="110"/>
      <c r="LJ145" s="110"/>
      <c r="LK145" s="110"/>
      <c r="LL145" s="110"/>
      <c r="LM145" s="110"/>
      <c r="LN145" s="110"/>
      <c r="LO145" s="110"/>
      <c r="LP145" s="110">
        <f t="shared" si="1239"/>
        <v>0</v>
      </c>
      <c r="LQ145" s="110">
        <f t="shared" si="1239"/>
        <v>0</v>
      </c>
      <c r="LR145" s="110"/>
      <c r="LS145" s="110"/>
      <c r="LT145" s="110"/>
      <c r="LU145" s="110"/>
      <c r="LV145" s="110"/>
      <c r="LW145" s="110"/>
      <c r="LX145" s="110"/>
      <c r="LY145" s="110"/>
      <c r="LZ145" s="110"/>
      <c r="MA145" s="110"/>
      <c r="MB145" s="110"/>
      <c r="MC145" s="110"/>
      <c r="MD145" s="110"/>
      <c r="ME145" s="4"/>
      <c r="MF145" s="4"/>
      <c r="MG145" s="5"/>
      <c r="MH145" s="37"/>
      <c r="MI145" s="37"/>
      <c r="MJ145" s="38"/>
      <c r="MK145" s="4"/>
      <c r="ML145" s="4"/>
      <c r="MM145" s="5"/>
      <c r="MN145" s="112"/>
      <c r="MO145" s="113"/>
      <c r="MP145" s="114"/>
      <c r="MQ145" s="113"/>
      <c r="MR145" s="115"/>
      <c r="MS145" s="40"/>
      <c r="MT145" s="40"/>
      <c r="MU145" s="40"/>
      <c r="MV145" s="10"/>
    </row>
    <row r="146" spans="1:360">
      <c r="A146" s="36" t="s">
        <v>98</v>
      </c>
      <c r="B146" s="110">
        <f t="shared" si="1213"/>
        <v>16.222339999999999</v>
      </c>
      <c r="C146" s="110">
        <f t="shared" si="1214"/>
        <v>16.222339999999999</v>
      </c>
      <c r="D146" s="110">
        <f t="shared" si="1177"/>
        <v>100</v>
      </c>
      <c r="E146" s="110">
        <f t="shared" si="1175"/>
        <v>0</v>
      </c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>
        <f t="shared" si="1220"/>
        <v>0</v>
      </c>
      <c r="BX146" s="110">
        <f t="shared" si="1220"/>
        <v>0</v>
      </c>
      <c r="BY146" s="110"/>
      <c r="BZ146" s="110"/>
      <c r="CA146" s="110"/>
      <c r="CB146" s="110"/>
      <c r="CC146" s="110"/>
      <c r="CD146" s="110"/>
      <c r="CE146" s="110"/>
      <c r="CF146" s="110">
        <f t="shared" si="1221"/>
        <v>0</v>
      </c>
      <c r="CG146" s="110">
        <f t="shared" si="1221"/>
        <v>0</v>
      </c>
      <c r="CH146" s="110"/>
      <c r="CI146" s="110"/>
      <c r="CJ146" s="110"/>
      <c r="CK146" s="110"/>
      <c r="CL146" s="110"/>
      <c r="CM146" s="110"/>
      <c r="CN146" s="110"/>
      <c r="CO146" s="110"/>
      <c r="CP146" s="110"/>
      <c r="CQ146" s="110"/>
      <c r="CR146" s="110"/>
      <c r="CS146" s="110"/>
      <c r="CT146" s="110"/>
      <c r="CU146" s="110"/>
      <c r="CV146" s="110"/>
      <c r="CW146" s="110"/>
      <c r="CX146" s="110"/>
      <c r="CY146" s="110"/>
      <c r="CZ146" s="110"/>
      <c r="DA146" s="110"/>
      <c r="DB146" s="110"/>
      <c r="DC146" s="110"/>
      <c r="DD146" s="110"/>
      <c r="DE146" s="110"/>
      <c r="DF146" s="110"/>
      <c r="DG146" s="110"/>
      <c r="DH146" s="110"/>
      <c r="DI146" s="110"/>
      <c r="DJ146" s="110"/>
      <c r="DK146" s="110"/>
      <c r="DL146" s="110"/>
      <c r="DM146" s="110"/>
      <c r="DN146" s="110"/>
      <c r="DO146" s="110"/>
      <c r="DP146" s="110"/>
      <c r="DQ146" s="110"/>
      <c r="DR146" s="110"/>
      <c r="DS146" s="110"/>
      <c r="DT146" s="110"/>
      <c r="DU146" s="110"/>
      <c r="DV146" s="110"/>
      <c r="DW146" s="110"/>
      <c r="DX146" s="110"/>
      <c r="DY146" s="110"/>
      <c r="DZ146" s="110"/>
      <c r="EA146" s="110"/>
      <c r="EB146" s="110"/>
      <c r="EC146" s="110"/>
      <c r="ED146" s="110"/>
      <c r="EE146" s="110"/>
      <c r="EF146" s="110"/>
      <c r="EG146" s="110"/>
      <c r="EH146" s="110"/>
      <c r="EI146" s="110"/>
      <c r="EJ146" s="110"/>
      <c r="EK146" s="110"/>
      <c r="EL146" s="110"/>
      <c r="EM146" s="110"/>
      <c r="EN146" s="110"/>
      <c r="EO146" s="110"/>
      <c r="EP146" s="110"/>
      <c r="EQ146" s="110"/>
      <c r="ER146" s="110"/>
      <c r="ES146" s="110"/>
      <c r="ET146" s="110"/>
      <c r="EU146" s="110"/>
      <c r="EV146" s="110"/>
      <c r="EW146" s="110"/>
      <c r="EX146" s="110"/>
      <c r="EY146" s="110"/>
      <c r="EZ146" s="110"/>
      <c r="FA146" s="110"/>
      <c r="FB146" s="110"/>
      <c r="FC146" s="110"/>
      <c r="FD146" s="110"/>
      <c r="FE146" s="110"/>
      <c r="FF146" s="110"/>
      <c r="FG146" s="110"/>
      <c r="FH146" s="110"/>
      <c r="FI146" s="110"/>
      <c r="FJ146" s="156"/>
      <c r="FK146" s="110"/>
      <c r="FL146" s="110"/>
      <c r="FM146" s="110"/>
      <c r="FN146" s="110"/>
      <c r="FO146" s="110"/>
      <c r="FP146" s="110"/>
      <c r="FQ146" s="110"/>
      <c r="FR146" s="110"/>
      <c r="FS146" s="110"/>
      <c r="FT146" s="110"/>
      <c r="FU146" s="110"/>
      <c r="FV146" s="110"/>
      <c r="FW146" s="110"/>
      <c r="FX146" s="110"/>
      <c r="FY146" s="110"/>
      <c r="FZ146" s="110"/>
      <c r="GA146" s="110"/>
      <c r="GB146" s="110"/>
      <c r="GC146" s="110"/>
      <c r="GD146" s="110"/>
      <c r="GE146" s="110"/>
      <c r="GF146" s="110"/>
      <c r="GG146" s="110"/>
      <c r="GH146" s="110"/>
      <c r="GI146" s="110"/>
      <c r="GJ146" s="110"/>
      <c r="GK146" s="110"/>
      <c r="GL146" s="110"/>
      <c r="GM146" s="110"/>
      <c r="GN146" s="110"/>
      <c r="GO146" s="110"/>
      <c r="GP146" s="110"/>
      <c r="GQ146" s="110"/>
      <c r="GR146" s="110"/>
      <c r="GS146" s="110"/>
      <c r="GT146" s="110"/>
      <c r="GU146" s="110"/>
      <c r="GV146" s="110"/>
      <c r="GW146" s="110"/>
      <c r="GX146" s="110"/>
      <c r="GY146" s="110"/>
      <c r="GZ146" s="110"/>
      <c r="HA146" s="110"/>
      <c r="HB146" s="110"/>
      <c r="HC146" s="110"/>
      <c r="HD146" s="110"/>
      <c r="HE146" s="110"/>
      <c r="HF146" s="110"/>
      <c r="HG146" s="110"/>
      <c r="HH146" s="110"/>
      <c r="HI146" s="110"/>
      <c r="HJ146" s="110"/>
      <c r="HK146" s="110"/>
      <c r="HL146" s="110"/>
      <c r="HM146" s="110"/>
      <c r="HN146" s="110"/>
      <c r="HO146" s="110"/>
      <c r="HP146" s="110"/>
      <c r="HQ146" s="110"/>
      <c r="HR146" s="110"/>
      <c r="HS146" s="110"/>
      <c r="HT146" s="110"/>
      <c r="HU146" s="110"/>
      <c r="HV146" s="110"/>
      <c r="HW146" s="110"/>
      <c r="HX146" s="110"/>
      <c r="HY146" s="110"/>
      <c r="HZ146" s="110"/>
      <c r="IA146" s="110"/>
      <c r="IB146" s="110"/>
      <c r="IC146" s="110"/>
      <c r="ID146" s="110"/>
      <c r="IE146" s="110"/>
      <c r="IF146" s="110"/>
      <c r="IG146" s="110"/>
      <c r="IH146" s="110"/>
      <c r="II146" s="110"/>
      <c r="IJ146" s="110"/>
      <c r="IK146" s="110"/>
      <c r="IL146" s="110"/>
      <c r="IM146" s="110"/>
      <c r="IN146" s="110"/>
      <c r="IO146" s="110"/>
      <c r="IP146" s="110"/>
      <c r="IQ146" s="110"/>
      <c r="IR146" s="110"/>
      <c r="IS146" s="110"/>
      <c r="IT146" s="110"/>
      <c r="IU146" s="110"/>
      <c r="IV146" s="110"/>
      <c r="IW146" s="110"/>
      <c r="IX146" s="110"/>
      <c r="IY146" s="110"/>
      <c r="IZ146" s="110"/>
      <c r="JA146" s="110"/>
      <c r="JB146" s="110"/>
      <c r="JC146" s="110"/>
      <c r="JD146" s="110"/>
      <c r="JE146" s="110"/>
      <c r="JF146" s="110"/>
      <c r="JG146" s="110"/>
      <c r="JH146" s="110"/>
      <c r="JI146" s="110"/>
      <c r="JJ146" s="110"/>
      <c r="JK146" s="110"/>
      <c r="JL146" s="110"/>
      <c r="JM146" s="110"/>
      <c r="JN146" s="110"/>
      <c r="JO146" s="110"/>
      <c r="JP146" s="110"/>
      <c r="JQ146" s="110"/>
      <c r="JR146" s="110"/>
      <c r="JS146" s="110">
        <v>16.222339999999999</v>
      </c>
      <c r="JT146" s="110">
        <v>16.222339999999999</v>
      </c>
      <c r="JU146" s="110">
        <f t="shared" si="1205"/>
        <v>100</v>
      </c>
      <c r="JV146" s="110"/>
      <c r="JW146" s="110"/>
      <c r="JX146" s="110"/>
      <c r="JY146" s="110"/>
      <c r="JZ146" s="110"/>
      <c r="KA146" s="110"/>
      <c r="KB146" s="110"/>
      <c r="KC146" s="110"/>
      <c r="KD146" s="110"/>
      <c r="KE146" s="110"/>
      <c r="KF146" s="110"/>
      <c r="KG146" s="110"/>
      <c r="KH146" s="110"/>
      <c r="KI146" s="110"/>
      <c r="KJ146" s="110"/>
      <c r="KK146" s="110"/>
      <c r="KL146" s="110"/>
      <c r="KM146" s="110"/>
      <c r="KN146" s="110"/>
      <c r="KO146" s="110"/>
      <c r="KP146" s="110"/>
      <c r="KQ146" s="110"/>
      <c r="KR146" s="110"/>
      <c r="KS146" s="110"/>
      <c r="KT146" s="110"/>
      <c r="KU146" s="110"/>
      <c r="KV146" s="110"/>
      <c r="KW146" s="110"/>
      <c r="KX146" s="110"/>
      <c r="KY146" s="110"/>
      <c r="KZ146" s="110"/>
      <c r="LA146" s="110"/>
      <c r="LB146" s="110"/>
      <c r="LC146" s="110"/>
      <c r="LD146" s="110"/>
      <c r="LE146" s="110"/>
      <c r="LF146" s="110"/>
      <c r="LG146" s="110"/>
      <c r="LH146" s="110"/>
      <c r="LI146" s="110"/>
      <c r="LJ146" s="110"/>
      <c r="LK146" s="110"/>
      <c r="LL146" s="110"/>
      <c r="LM146" s="110"/>
      <c r="LN146" s="110"/>
      <c r="LO146" s="110"/>
      <c r="LP146" s="110"/>
      <c r="LQ146" s="110"/>
      <c r="LR146" s="110"/>
      <c r="LS146" s="110"/>
      <c r="LT146" s="110"/>
      <c r="LU146" s="110"/>
      <c r="LV146" s="110"/>
      <c r="LW146" s="110"/>
      <c r="LX146" s="110"/>
      <c r="LY146" s="110"/>
      <c r="LZ146" s="110"/>
      <c r="MA146" s="110"/>
      <c r="MB146" s="110"/>
      <c r="MC146" s="110"/>
      <c r="MD146" s="110"/>
      <c r="ME146" s="4"/>
      <c r="MF146" s="4"/>
      <c r="MG146" s="5"/>
      <c r="MH146" s="37"/>
      <c r="MI146" s="37"/>
      <c r="MJ146" s="38"/>
      <c r="MK146" s="4"/>
      <c r="ML146" s="4"/>
      <c r="MM146" s="5"/>
      <c r="MN146" s="112"/>
      <c r="MO146" s="113"/>
      <c r="MP146" s="114"/>
      <c r="MQ146" s="113"/>
      <c r="MR146" s="115"/>
      <c r="MS146" s="40"/>
      <c r="MT146" s="40"/>
      <c r="MU146" s="40"/>
      <c r="MV146" s="10"/>
    </row>
    <row r="147" spans="1:360" ht="18" customHeight="1">
      <c r="A147" s="36" t="s">
        <v>106</v>
      </c>
      <c r="B147" s="110">
        <f t="shared" si="1213"/>
        <v>390.53713999999997</v>
      </c>
      <c r="C147" s="110">
        <f t="shared" si="1214"/>
        <v>390.53713999999997</v>
      </c>
      <c r="D147" s="110">
        <f t="shared" si="1177"/>
        <v>100</v>
      </c>
      <c r="E147" s="110">
        <f t="shared" si="1175"/>
        <v>2.8421709430404007E-14</v>
      </c>
      <c r="F147" s="110"/>
      <c r="G147" s="110"/>
      <c r="H147" s="110"/>
      <c r="I147" s="110"/>
      <c r="J147" s="110">
        <f t="shared" si="1215"/>
        <v>0</v>
      </c>
      <c r="K147" s="110">
        <f t="shared" si="1215"/>
        <v>0</v>
      </c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>
        <f t="shared" si="1216"/>
        <v>0</v>
      </c>
      <c r="AA147" s="110">
        <f t="shared" si="1216"/>
        <v>0</v>
      </c>
      <c r="AB147" s="110"/>
      <c r="AC147" s="110"/>
      <c r="AD147" s="110"/>
      <c r="AE147" s="110"/>
      <c r="AF147" s="110"/>
      <c r="AG147" s="110"/>
      <c r="AH147" s="110"/>
      <c r="AI147" s="110"/>
      <c r="AJ147" s="110">
        <f t="shared" si="1217"/>
        <v>0</v>
      </c>
      <c r="AK147" s="110">
        <f t="shared" si="1217"/>
        <v>0</v>
      </c>
      <c r="AL147" s="110"/>
      <c r="AM147" s="110"/>
      <c r="AN147" s="110"/>
      <c r="AO147" s="110"/>
      <c r="AP147" s="110"/>
      <c r="AQ147" s="110"/>
      <c r="AR147" s="110"/>
      <c r="AS147" s="110"/>
      <c r="AT147" s="110">
        <f t="shared" ref="AT147:AU149" si="1242">AW147+AZ147</f>
        <v>0</v>
      </c>
      <c r="AU147" s="110">
        <f t="shared" si="1242"/>
        <v>0</v>
      </c>
      <c r="AV147" s="110"/>
      <c r="AW147" s="110"/>
      <c r="AX147" s="110"/>
      <c r="AY147" s="110"/>
      <c r="AZ147" s="110"/>
      <c r="BA147" s="110"/>
      <c r="BB147" s="110"/>
      <c r="BC147" s="110"/>
      <c r="BD147" s="110">
        <f t="shared" si="1219"/>
        <v>0</v>
      </c>
      <c r="BE147" s="110">
        <f t="shared" si="1219"/>
        <v>0</v>
      </c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>
        <f t="shared" si="1220"/>
        <v>308.85599999999999</v>
      </c>
      <c r="BX147" s="110">
        <f t="shared" si="1220"/>
        <v>308.85599999999999</v>
      </c>
      <c r="BY147" s="110"/>
      <c r="BZ147" s="110">
        <v>308.85599999999999</v>
      </c>
      <c r="CA147" s="110">
        <v>308.85599999999999</v>
      </c>
      <c r="CB147" s="110">
        <f t="shared" ref="CB147:CB149" si="1243">CA147/BZ147*100</f>
        <v>100</v>
      </c>
      <c r="CC147" s="110"/>
      <c r="CD147" s="110"/>
      <c r="CE147" s="110"/>
      <c r="CF147" s="110">
        <f t="shared" si="1221"/>
        <v>0</v>
      </c>
      <c r="CG147" s="110">
        <f t="shared" si="1221"/>
        <v>0</v>
      </c>
      <c r="CH147" s="110"/>
      <c r="CI147" s="110"/>
      <c r="CJ147" s="110"/>
      <c r="CK147" s="110"/>
      <c r="CL147" s="110"/>
      <c r="CM147" s="110"/>
      <c r="CN147" s="110"/>
      <c r="CO147" s="110"/>
      <c r="CP147" s="110">
        <f t="shared" si="1222"/>
        <v>0</v>
      </c>
      <c r="CQ147" s="110">
        <f t="shared" si="1222"/>
        <v>0</v>
      </c>
      <c r="CR147" s="110"/>
      <c r="CS147" s="110"/>
      <c r="CT147" s="110"/>
      <c r="CU147" s="110"/>
      <c r="CV147" s="110"/>
      <c r="CW147" s="110"/>
      <c r="CX147" s="110"/>
      <c r="CY147" s="110"/>
      <c r="CZ147" s="110">
        <f t="shared" si="1223"/>
        <v>0</v>
      </c>
      <c r="DA147" s="110">
        <f t="shared" si="1223"/>
        <v>0</v>
      </c>
      <c r="DB147" s="110"/>
      <c r="DC147" s="110"/>
      <c r="DD147" s="110"/>
      <c r="DE147" s="110"/>
      <c r="DF147" s="110"/>
      <c r="DG147" s="110"/>
      <c r="DH147" s="110"/>
      <c r="DI147" s="110"/>
      <c r="DJ147" s="110">
        <f t="shared" si="1224"/>
        <v>0</v>
      </c>
      <c r="DK147" s="110">
        <f t="shared" si="1224"/>
        <v>0</v>
      </c>
      <c r="DL147" s="110"/>
      <c r="DM147" s="110"/>
      <c r="DN147" s="110"/>
      <c r="DO147" s="110"/>
      <c r="DP147" s="110"/>
      <c r="DQ147" s="110"/>
      <c r="DR147" s="110"/>
      <c r="DS147" s="110"/>
      <c r="DT147" s="110">
        <f t="shared" si="1225"/>
        <v>0</v>
      </c>
      <c r="DU147" s="110">
        <f t="shared" si="1225"/>
        <v>0</v>
      </c>
      <c r="DV147" s="110"/>
      <c r="DW147" s="110"/>
      <c r="DX147" s="110"/>
      <c r="DY147" s="110"/>
      <c r="DZ147" s="110"/>
      <c r="EA147" s="110"/>
      <c r="EB147" s="110"/>
      <c r="EC147" s="110"/>
      <c r="ED147" s="110">
        <f t="shared" si="1226"/>
        <v>0</v>
      </c>
      <c r="EE147" s="110">
        <f t="shared" si="1226"/>
        <v>0</v>
      </c>
      <c r="EF147" s="110"/>
      <c r="EG147" s="110"/>
      <c r="EH147" s="110"/>
      <c r="EI147" s="110"/>
      <c r="EJ147" s="110"/>
      <c r="EK147" s="110"/>
      <c r="EL147" s="110"/>
      <c r="EM147" s="110"/>
      <c r="EN147" s="110"/>
      <c r="EO147" s="110"/>
      <c r="EP147" s="110"/>
      <c r="EQ147" s="110">
        <f t="shared" si="1227"/>
        <v>0</v>
      </c>
      <c r="ER147" s="110">
        <f t="shared" si="1227"/>
        <v>0</v>
      </c>
      <c r="ES147" s="110"/>
      <c r="ET147" s="110"/>
      <c r="EU147" s="110"/>
      <c r="EV147" s="110"/>
      <c r="EW147" s="110"/>
      <c r="EX147" s="110"/>
      <c r="EY147" s="110"/>
      <c r="EZ147" s="110"/>
      <c r="FA147" s="110">
        <f t="shared" si="1228"/>
        <v>0</v>
      </c>
      <c r="FB147" s="110">
        <f t="shared" si="1228"/>
        <v>0</v>
      </c>
      <c r="FC147" s="110"/>
      <c r="FD147" s="110"/>
      <c r="FE147" s="110"/>
      <c r="FF147" s="110"/>
      <c r="FG147" s="110"/>
      <c r="FH147" s="110"/>
      <c r="FI147" s="110"/>
      <c r="FJ147" s="156"/>
      <c r="FK147" s="110"/>
      <c r="FL147" s="110"/>
      <c r="FM147" s="110"/>
      <c r="FN147" s="110"/>
      <c r="FO147" s="110"/>
      <c r="FP147" s="110"/>
      <c r="FQ147" s="110"/>
      <c r="FR147" s="110"/>
      <c r="FS147" s="110"/>
      <c r="FT147" s="110"/>
      <c r="FU147" s="110">
        <f t="shared" si="1229"/>
        <v>0</v>
      </c>
      <c r="FV147" s="110">
        <f t="shared" si="1229"/>
        <v>0</v>
      </c>
      <c r="FW147" s="110"/>
      <c r="FX147" s="110"/>
      <c r="FY147" s="110"/>
      <c r="FZ147" s="110"/>
      <c r="GA147" s="110"/>
      <c r="GB147" s="110"/>
      <c r="GC147" s="110"/>
      <c r="GD147" s="110"/>
      <c r="GE147" s="110">
        <f t="shared" si="1230"/>
        <v>0</v>
      </c>
      <c r="GF147" s="110">
        <f t="shared" si="1230"/>
        <v>0</v>
      </c>
      <c r="GG147" s="110"/>
      <c r="GH147" s="110"/>
      <c r="GI147" s="110"/>
      <c r="GJ147" s="110"/>
      <c r="GK147" s="110"/>
      <c r="GL147" s="110"/>
      <c r="GM147" s="110"/>
      <c r="GN147" s="110"/>
      <c r="GO147" s="110">
        <f t="shared" si="1231"/>
        <v>0</v>
      </c>
      <c r="GP147" s="110">
        <f t="shared" si="1231"/>
        <v>0</v>
      </c>
      <c r="GQ147" s="110"/>
      <c r="GR147" s="110"/>
      <c r="GS147" s="110"/>
      <c r="GT147" s="110"/>
      <c r="GU147" s="110"/>
      <c r="GV147" s="110"/>
      <c r="GW147" s="110"/>
      <c r="GX147" s="110"/>
      <c r="GY147" s="110">
        <f t="shared" si="1232"/>
        <v>0</v>
      </c>
      <c r="GZ147" s="110">
        <f t="shared" si="1232"/>
        <v>0</v>
      </c>
      <c r="HA147" s="110"/>
      <c r="HB147" s="110"/>
      <c r="HC147" s="110"/>
      <c r="HD147" s="110"/>
      <c r="HE147" s="110"/>
      <c r="HF147" s="110"/>
      <c r="HG147" s="110"/>
      <c r="HH147" s="110"/>
      <c r="HI147" s="110">
        <f t="shared" si="1233"/>
        <v>0</v>
      </c>
      <c r="HJ147" s="110">
        <f t="shared" si="1233"/>
        <v>0</v>
      </c>
      <c r="HK147" s="110"/>
      <c r="HL147" s="110"/>
      <c r="HM147" s="110"/>
      <c r="HN147" s="110"/>
      <c r="HO147" s="110"/>
      <c r="HP147" s="110"/>
      <c r="HQ147" s="110"/>
      <c r="HR147" s="110"/>
      <c r="HS147" s="110">
        <f t="shared" si="1234"/>
        <v>0</v>
      </c>
      <c r="HT147" s="110">
        <f t="shared" si="1234"/>
        <v>0</v>
      </c>
      <c r="HU147" s="110"/>
      <c r="HV147" s="110"/>
      <c r="HW147" s="110"/>
      <c r="HX147" s="110"/>
      <c r="HY147" s="110"/>
      <c r="HZ147" s="110"/>
      <c r="IA147" s="110"/>
      <c r="IB147" s="110"/>
      <c r="IC147" s="110">
        <f t="shared" ref="IC147:ID149" si="1244">IF147+II147</f>
        <v>0</v>
      </c>
      <c r="ID147" s="110">
        <f t="shared" si="1244"/>
        <v>0</v>
      </c>
      <c r="IE147" s="110"/>
      <c r="IF147" s="110"/>
      <c r="IG147" s="110"/>
      <c r="IH147" s="110"/>
      <c r="II147" s="110"/>
      <c r="IJ147" s="110"/>
      <c r="IK147" s="110"/>
      <c r="IL147" s="110"/>
      <c r="IM147" s="110">
        <f t="shared" ref="IM147:IN149" si="1245">IP147+IS147</f>
        <v>0</v>
      </c>
      <c r="IN147" s="110">
        <f t="shared" si="1245"/>
        <v>0</v>
      </c>
      <c r="IO147" s="110"/>
      <c r="IP147" s="110"/>
      <c r="IQ147" s="110"/>
      <c r="IR147" s="110"/>
      <c r="IS147" s="110"/>
      <c r="IT147" s="110"/>
      <c r="IU147" s="110"/>
      <c r="IV147" s="110"/>
      <c r="IW147" s="110">
        <f t="shared" ref="IW147:IX149" si="1246">IZ147+JC147</f>
        <v>0</v>
      </c>
      <c r="IX147" s="110">
        <f t="shared" si="1246"/>
        <v>0</v>
      </c>
      <c r="IY147" s="110"/>
      <c r="IZ147" s="110"/>
      <c r="JA147" s="110"/>
      <c r="JB147" s="110"/>
      <c r="JC147" s="110"/>
      <c r="JD147" s="110"/>
      <c r="JE147" s="110"/>
      <c r="JF147" s="110"/>
      <c r="JG147" s="110">
        <f t="shared" ref="JG147:JH149" si="1247">JJ147+JM147</f>
        <v>0</v>
      </c>
      <c r="JH147" s="110">
        <f t="shared" si="1247"/>
        <v>0</v>
      </c>
      <c r="JI147" s="110"/>
      <c r="JJ147" s="110"/>
      <c r="JK147" s="110"/>
      <c r="JL147" s="110"/>
      <c r="JM147" s="110"/>
      <c r="JN147" s="110"/>
      <c r="JO147" s="110"/>
      <c r="JP147" s="110"/>
      <c r="JQ147" s="110"/>
      <c r="JR147" s="110"/>
      <c r="JS147" s="110">
        <v>16.222339999999999</v>
      </c>
      <c r="JT147" s="110">
        <v>16.222339999999999</v>
      </c>
      <c r="JU147" s="110">
        <f t="shared" si="1205"/>
        <v>100</v>
      </c>
      <c r="JV147" s="110"/>
      <c r="JW147" s="110"/>
      <c r="JX147" s="110"/>
      <c r="JY147" s="110"/>
      <c r="JZ147" s="110"/>
      <c r="KA147" s="110"/>
      <c r="KB147" s="110"/>
      <c r="KC147" s="110"/>
      <c r="KD147" s="110"/>
      <c r="KE147" s="110"/>
      <c r="KF147" s="110"/>
      <c r="KG147" s="110"/>
      <c r="KH147" s="110"/>
      <c r="KI147" s="110"/>
      <c r="KJ147" s="110"/>
      <c r="KK147" s="110"/>
      <c r="KL147" s="110"/>
      <c r="KM147" s="110"/>
      <c r="KN147" s="110"/>
      <c r="KO147" s="110"/>
      <c r="KP147" s="110"/>
      <c r="KQ147" s="110"/>
      <c r="KR147" s="110"/>
      <c r="KS147" s="110"/>
      <c r="KT147" s="110"/>
      <c r="KU147" s="110"/>
      <c r="KV147" s="110"/>
      <c r="KW147" s="110"/>
      <c r="KX147" s="110"/>
      <c r="KY147" s="110"/>
      <c r="KZ147" s="110"/>
      <c r="LA147" s="110"/>
      <c r="LB147" s="110"/>
      <c r="LC147" s="110"/>
      <c r="LD147" s="110"/>
      <c r="LE147" s="110"/>
      <c r="LF147" s="110"/>
      <c r="LG147" s="110"/>
      <c r="LH147" s="110"/>
      <c r="LI147" s="110"/>
      <c r="LJ147" s="110"/>
      <c r="LK147" s="110"/>
      <c r="LL147" s="110"/>
      <c r="LM147" s="110"/>
      <c r="LN147" s="110"/>
      <c r="LO147" s="110">
        <v>65.458799999999997</v>
      </c>
      <c r="LP147" s="110">
        <f t="shared" ref="LP147:LQ149" si="1248">LS147+LV147</f>
        <v>65.458799999999997</v>
      </c>
      <c r="LQ147" s="110">
        <f t="shared" si="1248"/>
        <v>65.458799999999997</v>
      </c>
      <c r="LR147" s="110"/>
      <c r="LS147" s="110">
        <v>64.804209999999998</v>
      </c>
      <c r="LT147" s="110">
        <v>64.804209999999998</v>
      </c>
      <c r="LU147" s="110"/>
      <c r="LV147" s="110">
        <v>0.65459000000000001</v>
      </c>
      <c r="LW147" s="110">
        <v>0.65459000000000001</v>
      </c>
      <c r="LX147" s="110"/>
      <c r="LY147" s="110"/>
      <c r="LZ147" s="110"/>
      <c r="MA147" s="110"/>
      <c r="MB147" s="110"/>
      <c r="MC147" s="110"/>
      <c r="MD147" s="110"/>
      <c r="ME147" s="4"/>
      <c r="MF147" s="4"/>
      <c r="MG147" s="5"/>
      <c r="MH147" s="37"/>
      <c r="MI147" s="37"/>
      <c r="MJ147" s="38"/>
      <c r="MK147" s="4"/>
      <c r="ML147" s="4"/>
      <c r="MM147" s="5"/>
      <c r="MN147" s="112"/>
      <c r="MO147" s="113"/>
      <c r="MP147" s="114"/>
      <c r="MQ147" s="113"/>
      <c r="MR147" s="115"/>
      <c r="MS147" s="40"/>
      <c r="MT147" s="40"/>
      <c r="MU147" s="40"/>
      <c r="MV147" s="10"/>
    </row>
    <row r="148" spans="1:360">
      <c r="A148" s="36" t="s">
        <v>39</v>
      </c>
      <c r="B148" s="110">
        <f t="shared" si="1213"/>
        <v>1930.5931599999999</v>
      </c>
      <c r="C148" s="110">
        <f t="shared" si="1214"/>
        <v>1930.5931599999999</v>
      </c>
      <c r="D148" s="110">
        <f t="shared" si="1177"/>
        <v>100</v>
      </c>
      <c r="E148" s="110">
        <f t="shared" si="1175"/>
        <v>1.4210854715202004E-13</v>
      </c>
      <c r="F148" s="110"/>
      <c r="G148" s="110"/>
      <c r="H148" s="110"/>
      <c r="I148" s="110"/>
      <c r="J148" s="110">
        <f t="shared" si="1215"/>
        <v>0</v>
      </c>
      <c r="K148" s="110">
        <f t="shared" si="1215"/>
        <v>0</v>
      </c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>
        <f t="shared" si="1216"/>
        <v>0</v>
      </c>
      <c r="AA148" s="110">
        <f t="shared" si="1216"/>
        <v>0</v>
      </c>
      <c r="AB148" s="110"/>
      <c r="AC148" s="110"/>
      <c r="AD148" s="110"/>
      <c r="AE148" s="110"/>
      <c r="AF148" s="110"/>
      <c r="AG148" s="110"/>
      <c r="AH148" s="110"/>
      <c r="AI148" s="110"/>
      <c r="AJ148" s="110">
        <f t="shared" si="1217"/>
        <v>0</v>
      </c>
      <c r="AK148" s="110">
        <f t="shared" si="1217"/>
        <v>0</v>
      </c>
      <c r="AL148" s="110"/>
      <c r="AM148" s="110"/>
      <c r="AN148" s="110"/>
      <c r="AO148" s="110"/>
      <c r="AP148" s="110"/>
      <c r="AQ148" s="110"/>
      <c r="AR148" s="110"/>
      <c r="AS148" s="110"/>
      <c r="AT148" s="110">
        <f t="shared" si="1242"/>
        <v>0</v>
      </c>
      <c r="AU148" s="110">
        <f t="shared" si="1242"/>
        <v>0</v>
      </c>
      <c r="AV148" s="110"/>
      <c r="AW148" s="110"/>
      <c r="AX148" s="110"/>
      <c r="AY148" s="110"/>
      <c r="AZ148" s="110"/>
      <c r="BA148" s="110"/>
      <c r="BB148" s="110"/>
      <c r="BC148" s="153">
        <v>615.99461999999994</v>
      </c>
      <c r="BD148" s="110">
        <v>615.99462000000005</v>
      </c>
      <c r="BE148" s="110">
        <f t="shared" si="1219"/>
        <v>615.99461999999994</v>
      </c>
      <c r="BF148" s="110"/>
      <c r="BG148" s="110">
        <v>603.67471999999998</v>
      </c>
      <c r="BH148" s="110">
        <v>603.67471999999998</v>
      </c>
      <c r="BI148" s="110">
        <f>BH148/BG148*100</f>
        <v>100</v>
      </c>
      <c r="BJ148" s="110">
        <v>12.319900000000001</v>
      </c>
      <c r="BK148" s="110">
        <v>12.319900000000001</v>
      </c>
      <c r="BL148" s="110">
        <f>BK148/BJ148*100</f>
        <v>100</v>
      </c>
      <c r="BM148" s="110">
        <v>376.02654999999999</v>
      </c>
      <c r="BN148" s="110">
        <f t="shared" si="1240"/>
        <v>376.02654999999999</v>
      </c>
      <c r="BO148" s="110">
        <f t="shared" si="1240"/>
        <v>376.02654999999999</v>
      </c>
      <c r="BP148" s="110">
        <f>BO148/BN148*100</f>
        <v>100</v>
      </c>
      <c r="BQ148" s="110">
        <v>368.50601999999998</v>
      </c>
      <c r="BR148" s="110">
        <v>368.50601999999998</v>
      </c>
      <c r="BS148" s="110">
        <f>BR148/BQ148*100</f>
        <v>100</v>
      </c>
      <c r="BT148" s="110">
        <v>7.5205299999999999</v>
      </c>
      <c r="BU148" s="110">
        <v>7.5205299999999999</v>
      </c>
      <c r="BV148" s="110">
        <f>BU148/BT148*100</f>
        <v>100</v>
      </c>
      <c r="BW148" s="110">
        <f t="shared" si="1220"/>
        <v>558.07590000000005</v>
      </c>
      <c r="BX148" s="110">
        <f t="shared" si="1220"/>
        <v>558.07590000000005</v>
      </c>
      <c r="BY148" s="110">
        <f>BX148/BW148*100</f>
        <v>100</v>
      </c>
      <c r="BZ148" s="110">
        <v>558.07590000000005</v>
      </c>
      <c r="CA148" s="110">
        <v>558.07590000000005</v>
      </c>
      <c r="CB148" s="110">
        <f t="shared" si="1243"/>
        <v>100</v>
      </c>
      <c r="CC148" s="110"/>
      <c r="CD148" s="110"/>
      <c r="CE148" s="110"/>
      <c r="CF148" s="110">
        <f t="shared" si="1221"/>
        <v>0</v>
      </c>
      <c r="CG148" s="110">
        <f t="shared" si="1221"/>
        <v>0</v>
      </c>
      <c r="CH148" s="110"/>
      <c r="CI148" s="110"/>
      <c r="CJ148" s="110"/>
      <c r="CK148" s="110"/>
      <c r="CL148" s="110"/>
      <c r="CM148" s="110"/>
      <c r="CN148" s="110"/>
      <c r="CO148" s="110"/>
      <c r="CP148" s="110">
        <f t="shared" si="1222"/>
        <v>0</v>
      </c>
      <c r="CQ148" s="110">
        <f t="shared" si="1222"/>
        <v>0</v>
      </c>
      <c r="CR148" s="110"/>
      <c r="CS148" s="110"/>
      <c r="CT148" s="110"/>
      <c r="CU148" s="110"/>
      <c r="CV148" s="110"/>
      <c r="CW148" s="110"/>
      <c r="CX148" s="110"/>
      <c r="CY148" s="110"/>
      <c r="CZ148" s="110">
        <f t="shared" si="1223"/>
        <v>0</v>
      </c>
      <c r="DA148" s="110">
        <f t="shared" si="1223"/>
        <v>0</v>
      </c>
      <c r="DB148" s="110"/>
      <c r="DC148" s="110"/>
      <c r="DD148" s="110"/>
      <c r="DE148" s="110"/>
      <c r="DF148" s="110"/>
      <c r="DG148" s="110"/>
      <c r="DH148" s="110"/>
      <c r="DI148" s="110"/>
      <c r="DJ148" s="110">
        <f t="shared" si="1224"/>
        <v>0</v>
      </c>
      <c r="DK148" s="110">
        <f t="shared" si="1224"/>
        <v>0</v>
      </c>
      <c r="DL148" s="110"/>
      <c r="DM148" s="110"/>
      <c r="DN148" s="110"/>
      <c r="DO148" s="110"/>
      <c r="DP148" s="110"/>
      <c r="DQ148" s="110"/>
      <c r="DR148" s="110"/>
      <c r="DS148" s="110"/>
      <c r="DT148" s="110">
        <f t="shared" si="1225"/>
        <v>0</v>
      </c>
      <c r="DU148" s="110">
        <f t="shared" si="1225"/>
        <v>0</v>
      </c>
      <c r="DV148" s="110"/>
      <c r="DW148" s="110"/>
      <c r="DX148" s="110"/>
      <c r="DY148" s="110"/>
      <c r="DZ148" s="110"/>
      <c r="EA148" s="110"/>
      <c r="EB148" s="110"/>
      <c r="EC148" s="110"/>
      <c r="ED148" s="110">
        <f t="shared" si="1226"/>
        <v>0</v>
      </c>
      <c r="EE148" s="110">
        <f t="shared" si="1226"/>
        <v>0</v>
      </c>
      <c r="EF148" s="110"/>
      <c r="EG148" s="110"/>
      <c r="EH148" s="110"/>
      <c r="EI148" s="110"/>
      <c r="EJ148" s="110"/>
      <c r="EK148" s="110"/>
      <c r="EL148" s="110"/>
      <c r="EM148" s="110"/>
      <c r="EN148" s="110"/>
      <c r="EO148" s="110"/>
      <c r="EP148" s="110"/>
      <c r="EQ148" s="110">
        <f t="shared" si="1227"/>
        <v>0</v>
      </c>
      <c r="ER148" s="110">
        <f t="shared" si="1227"/>
        <v>0</v>
      </c>
      <c r="ES148" s="110"/>
      <c r="ET148" s="110"/>
      <c r="EU148" s="110"/>
      <c r="EV148" s="110" t="e">
        <f>EU148/ET148*100</f>
        <v>#DIV/0!</v>
      </c>
      <c r="EW148" s="110"/>
      <c r="EX148" s="110"/>
      <c r="EY148" s="110"/>
      <c r="EZ148" s="110"/>
      <c r="FA148" s="110">
        <f t="shared" si="1228"/>
        <v>0</v>
      </c>
      <c r="FB148" s="110">
        <f t="shared" si="1228"/>
        <v>0</v>
      </c>
      <c r="FC148" s="110"/>
      <c r="FD148" s="110"/>
      <c r="FE148" s="110"/>
      <c r="FF148" s="110"/>
      <c r="FG148" s="110"/>
      <c r="FH148" s="110"/>
      <c r="FI148" s="110"/>
      <c r="FJ148" s="156"/>
      <c r="FK148" s="110"/>
      <c r="FL148" s="110"/>
      <c r="FM148" s="110"/>
      <c r="FN148" s="110"/>
      <c r="FO148" s="110"/>
      <c r="FP148" s="110"/>
      <c r="FQ148" s="110"/>
      <c r="FR148" s="110"/>
      <c r="FS148" s="110"/>
      <c r="FT148" s="110"/>
      <c r="FU148" s="110">
        <f t="shared" si="1229"/>
        <v>0</v>
      </c>
      <c r="FV148" s="110">
        <f t="shared" si="1229"/>
        <v>0</v>
      </c>
      <c r="FW148" s="110"/>
      <c r="FX148" s="110"/>
      <c r="FY148" s="110"/>
      <c r="FZ148" s="110"/>
      <c r="GA148" s="110"/>
      <c r="GB148" s="110"/>
      <c r="GC148" s="110"/>
      <c r="GD148" s="110"/>
      <c r="GE148" s="110">
        <f t="shared" si="1230"/>
        <v>0</v>
      </c>
      <c r="GF148" s="110">
        <f t="shared" si="1230"/>
        <v>0</v>
      </c>
      <c r="GG148" s="110"/>
      <c r="GH148" s="110"/>
      <c r="GI148" s="110"/>
      <c r="GJ148" s="110"/>
      <c r="GK148" s="110"/>
      <c r="GL148" s="110"/>
      <c r="GM148" s="110"/>
      <c r="GN148" s="110"/>
      <c r="GO148" s="110">
        <f t="shared" si="1231"/>
        <v>0</v>
      </c>
      <c r="GP148" s="110">
        <f t="shared" si="1231"/>
        <v>0</v>
      </c>
      <c r="GQ148" s="110"/>
      <c r="GR148" s="110"/>
      <c r="GS148" s="110"/>
      <c r="GT148" s="110"/>
      <c r="GU148" s="110"/>
      <c r="GV148" s="110"/>
      <c r="GW148" s="110"/>
      <c r="GX148" s="110"/>
      <c r="GY148" s="110">
        <f t="shared" si="1232"/>
        <v>0</v>
      </c>
      <c r="GZ148" s="110">
        <f t="shared" si="1232"/>
        <v>0</v>
      </c>
      <c r="HA148" s="110"/>
      <c r="HB148" s="110"/>
      <c r="HC148" s="110"/>
      <c r="HD148" s="110"/>
      <c r="HE148" s="110"/>
      <c r="HF148" s="110"/>
      <c r="HG148" s="110"/>
      <c r="HH148" s="110"/>
      <c r="HI148" s="110">
        <f t="shared" si="1233"/>
        <v>0</v>
      </c>
      <c r="HJ148" s="110">
        <f t="shared" si="1233"/>
        <v>0</v>
      </c>
      <c r="HK148" s="110"/>
      <c r="HL148" s="110"/>
      <c r="HM148" s="110"/>
      <c r="HN148" s="110"/>
      <c r="HO148" s="110"/>
      <c r="HP148" s="110"/>
      <c r="HQ148" s="110"/>
      <c r="HR148" s="110"/>
      <c r="HS148" s="110">
        <f t="shared" si="1234"/>
        <v>0</v>
      </c>
      <c r="HT148" s="110">
        <f t="shared" si="1234"/>
        <v>0</v>
      </c>
      <c r="HU148" s="110"/>
      <c r="HV148" s="110"/>
      <c r="HW148" s="110"/>
      <c r="HX148" s="110"/>
      <c r="HY148" s="110"/>
      <c r="HZ148" s="110"/>
      <c r="IA148" s="110"/>
      <c r="IB148" s="110"/>
      <c r="IC148" s="110">
        <f t="shared" si="1244"/>
        <v>0</v>
      </c>
      <c r="ID148" s="110">
        <f t="shared" si="1244"/>
        <v>0</v>
      </c>
      <c r="IE148" s="110"/>
      <c r="IF148" s="110"/>
      <c r="IG148" s="110"/>
      <c r="IH148" s="110"/>
      <c r="II148" s="110"/>
      <c r="IJ148" s="110"/>
      <c r="IK148" s="110"/>
      <c r="IL148" s="110"/>
      <c r="IM148" s="110">
        <f t="shared" si="1245"/>
        <v>0</v>
      </c>
      <c r="IN148" s="110">
        <f t="shared" si="1245"/>
        <v>0</v>
      </c>
      <c r="IO148" s="110"/>
      <c r="IP148" s="110"/>
      <c r="IQ148" s="110"/>
      <c r="IR148" s="110"/>
      <c r="IS148" s="110"/>
      <c r="IT148" s="110"/>
      <c r="IU148" s="110"/>
      <c r="IV148" s="110"/>
      <c r="IW148" s="110">
        <f t="shared" si="1246"/>
        <v>0</v>
      </c>
      <c r="IX148" s="110">
        <f t="shared" si="1246"/>
        <v>0</v>
      </c>
      <c r="IY148" s="110"/>
      <c r="IZ148" s="110"/>
      <c r="JA148" s="110"/>
      <c r="JB148" s="110"/>
      <c r="JC148" s="110"/>
      <c r="JD148" s="110"/>
      <c r="JE148" s="110"/>
      <c r="JF148" s="110"/>
      <c r="JG148" s="110">
        <f t="shared" si="1247"/>
        <v>0</v>
      </c>
      <c r="JH148" s="110">
        <f t="shared" si="1247"/>
        <v>0</v>
      </c>
      <c r="JI148" s="110"/>
      <c r="JJ148" s="110"/>
      <c r="JK148" s="110"/>
      <c r="JL148" s="110"/>
      <c r="JM148" s="110"/>
      <c r="JN148" s="110"/>
      <c r="JO148" s="110"/>
      <c r="JP148" s="110"/>
      <c r="JQ148" s="110"/>
      <c r="JR148" s="110"/>
      <c r="JS148" s="110">
        <v>162.22344000000001</v>
      </c>
      <c r="JT148" s="110">
        <v>162.22344000000001</v>
      </c>
      <c r="JU148" s="110">
        <f t="shared" si="1205"/>
        <v>100</v>
      </c>
      <c r="JV148" s="110"/>
      <c r="JW148" s="110"/>
      <c r="JX148" s="110"/>
      <c r="JY148" s="110"/>
      <c r="JZ148" s="110"/>
      <c r="KA148" s="110"/>
      <c r="KB148" s="110"/>
      <c r="KC148" s="110"/>
      <c r="KD148" s="110"/>
      <c r="KE148" s="110"/>
      <c r="KF148" s="110"/>
      <c r="KG148" s="110"/>
      <c r="KH148" s="110"/>
      <c r="KI148" s="110"/>
      <c r="KJ148" s="110"/>
      <c r="KK148" s="110"/>
      <c r="KL148" s="110"/>
      <c r="KM148" s="110"/>
      <c r="KN148" s="110"/>
      <c r="KO148" s="110"/>
      <c r="KP148" s="110"/>
      <c r="KQ148" s="110"/>
      <c r="KR148" s="110"/>
      <c r="KS148" s="110"/>
      <c r="KT148" s="110"/>
      <c r="KU148" s="110"/>
      <c r="KV148" s="110"/>
      <c r="KW148" s="110">
        <v>218.27265</v>
      </c>
      <c r="KX148" s="110">
        <v>218.27265</v>
      </c>
      <c r="KY148" s="110">
        <f t="shared" ref="KY148" si="1249">KX148/KW148*100</f>
        <v>100</v>
      </c>
      <c r="KZ148" s="110"/>
      <c r="LA148" s="110"/>
      <c r="LB148" s="110"/>
      <c r="LC148" s="110"/>
      <c r="LD148" s="110"/>
      <c r="LE148" s="110"/>
      <c r="LF148" s="110"/>
      <c r="LG148" s="110"/>
      <c r="LH148" s="110"/>
      <c r="LI148" s="110"/>
      <c r="LJ148" s="110"/>
      <c r="LK148" s="110"/>
      <c r="LL148" s="110"/>
      <c r="LM148" s="110"/>
      <c r="LN148" s="110"/>
      <c r="LO148" s="110"/>
      <c r="LP148" s="110">
        <f t="shared" si="1248"/>
        <v>0</v>
      </c>
      <c r="LQ148" s="110">
        <f t="shared" si="1248"/>
        <v>0</v>
      </c>
      <c r="LR148" s="110"/>
      <c r="LS148" s="110"/>
      <c r="LT148" s="110"/>
      <c r="LU148" s="110"/>
      <c r="LV148" s="110"/>
      <c r="LW148" s="110"/>
      <c r="LX148" s="110"/>
      <c r="LY148" s="110"/>
      <c r="LZ148" s="110"/>
      <c r="MA148" s="110"/>
      <c r="MB148" s="110"/>
      <c r="MC148" s="110"/>
      <c r="MD148" s="110"/>
      <c r="ME148" s="4"/>
      <c r="MF148" s="4"/>
      <c r="MG148" s="5"/>
      <c r="MH148" s="37"/>
      <c r="MI148" s="37"/>
      <c r="MJ148" s="38"/>
      <c r="MK148" s="4"/>
      <c r="ML148" s="4"/>
      <c r="MM148" s="5"/>
      <c r="MN148" s="112"/>
      <c r="MO148" s="113"/>
      <c r="MP148" s="114"/>
      <c r="MQ148" s="113"/>
      <c r="MR148" s="115"/>
      <c r="MS148" s="40"/>
      <c r="MT148" s="40"/>
      <c r="MU148" s="40"/>
      <c r="MV148" s="10"/>
    </row>
    <row r="149" spans="1:360" ht="18.75" customHeight="1">
      <c r="A149" s="36" t="s">
        <v>68</v>
      </c>
      <c r="B149" s="110">
        <f t="shared" si="1213"/>
        <v>1172.80575</v>
      </c>
      <c r="C149" s="110">
        <f t="shared" si="1214"/>
        <v>1172.80575</v>
      </c>
      <c r="D149" s="110">
        <f t="shared" si="1177"/>
        <v>100</v>
      </c>
      <c r="E149" s="110">
        <f t="shared" si="1175"/>
        <v>0</v>
      </c>
      <c r="F149" s="110"/>
      <c r="G149" s="110"/>
      <c r="H149" s="110"/>
      <c r="I149" s="110"/>
      <c r="J149" s="110">
        <f t="shared" si="1215"/>
        <v>0</v>
      </c>
      <c r="K149" s="110">
        <f t="shared" si="1215"/>
        <v>0</v>
      </c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>
        <f t="shared" si="1216"/>
        <v>0</v>
      </c>
      <c r="AA149" s="110">
        <f t="shared" si="1216"/>
        <v>0</v>
      </c>
      <c r="AB149" s="110"/>
      <c r="AC149" s="110"/>
      <c r="AD149" s="110"/>
      <c r="AE149" s="110"/>
      <c r="AF149" s="110"/>
      <c r="AG149" s="110"/>
      <c r="AH149" s="110"/>
      <c r="AI149" s="110"/>
      <c r="AJ149" s="110">
        <f t="shared" si="1217"/>
        <v>0</v>
      </c>
      <c r="AK149" s="110">
        <f t="shared" si="1217"/>
        <v>0</v>
      </c>
      <c r="AL149" s="110"/>
      <c r="AM149" s="110"/>
      <c r="AN149" s="110"/>
      <c r="AO149" s="110"/>
      <c r="AP149" s="110"/>
      <c r="AQ149" s="110"/>
      <c r="AR149" s="110"/>
      <c r="AS149" s="110"/>
      <c r="AT149" s="110">
        <f t="shared" si="1242"/>
        <v>0</v>
      </c>
      <c r="AU149" s="110">
        <f t="shared" si="1242"/>
        <v>0</v>
      </c>
      <c r="AV149" s="110"/>
      <c r="AW149" s="110"/>
      <c r="AX149" s="110"/>
      <c r="AY149" s="110"/>
      <c r="AZ149" s="110"/>
      <c r="BA149" s="110"/>
      <c r="BB149" s="110"/>
      <c r="BC149" s="110"/>
      <c r="BD149" s="110">
        <f t="shared" si="1219"/>
        <v>0</v>
      </c>
      <c r="BE149" s="110">
        <f t="shared" si="1219"/>
        <v>0</v>
      </c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>
        <f t="shared" si="1220"/>
        <v>346.51</v>
      </c>
      <c r="BX149" s="110">
        <f t="shared" si="1220"/>
        <v>346.51</v>
      </c>
      <c r="BY149" s="110"/>
      <c r="BZ149" s="110">
        <v>346.51</v>
      </c>
      <c r="CA149" s="110">
        <v>346.51</v>
      </c>
      <c r="CB149" s="110">
        <f t="shared" si="1243"/>
        <v>100</v>
      </c>
      <c r="CC149" s="110"/>
      <c r="CD149" s="110"/>
      <c r="CE149" s="110"/>
      <c r="CF149" s="110">
        <f t="shared" si="1221"/>
        <v>0</v>
      </c>
      <c r="CG149" s="110">
        <f t="shared" si="1221"/>
        <v>0</v>
      </c>
      <c r="CH149" s="110"/>
      <c r="CI149" s="110"/>
      <c r="CJ149" s="110"/>
      <c r="CK149" s="110"/>
      <c r="CL149" s="110"/>
      <c r="CM149" s="110"/>
      <c r="CN149" s="110"/>
      <c r="CO149" s="110"/>
      <c r="CP149" s="110">
        <f t="shared" si="1222"/>
        <v>0</v>
      </c>
      <c r="CQ149" s="110">
        <f t="shared" si="1222"/>
        <v>0</v>
      </c>
      <c r="CR149" s="110"/>
      <c r="CS149" s="110"/>
      <c r="CT149" s="110"/>
      <c r="CU149" s="110"/>
      <c r="CV149" s="110"/>
      <c r="CW149" s="110"/>
      <c r="CX149" s="110"/>
      <c r="CY149" s="110"/>
      <c r="CZ149" s="110">
        <f t="shared" si="1223"/>
        <v>0</v>
      </c>
      <c r="DA149" s="110">
        <f t="shared" si="1223"/>
        <v>0</v>
      </c>
      <c r="DB149" s="110"/>
      <c r="DC149" s="110"/>
      <c r="DD149" s="110"/>
      <c r="DE149" s="110"/>
      <c r="DF149" s="110"/>
      <c r="DG149" s="110"/>
      <c r="DH149" s="110"/>
      <c r="DI149" s="110"/>
      <c r="DJ149" s="110">
        <f t="shared" si="1224"/>
        <v>0</v>
      </c>
      <c r="DK149" s="110">
        <f t="shared" si="1224"/>
        <v>0</v>
      </c>
      <c r="DL149" s="110"/>
      <c r="DM149" s="110"/>
      <c r="DN149" s="110"/>
      <c r="DO149" s="110"/>
      <c r="DP149" s="110"/>
      <c r="DQ149" s="110"/>
      <c r="DR149" s="110"/>
      <c r="DS149" s="110"/>
      <c r="DT149" s="110">
        <f t="shared" si="1225"/>
        <v>0</v>
      </c>
      <c r="DU149" s="110">
        <f t="shared" si="1225"/>
        <v>0</v>
      </c>
      <c r="DV149" s="110"/>
      <c r="DW149" s="110"/>
      <c r="DX149" s="110"/>
      <c r="DY149" s="110"/>
      <c r="DZ149" s="110"/>
      <c r="EA149" s="110"/>
      <c r="EB149" s="110"/>
      <c r="EC149" s="110"/>
      <c r="ED149" s="110">
        <f t="shared" si="1226"/>
        <v>0</v>
      </c>
      <c r="EE149" s="110">
        <f t="shared" si="1226"/>
        <v>0</v>
      </c>
      <c r="EF149" s="110"/>
      <c r="EG149" s="110"/>
      <c r="EH149" s="110"/>
      <c r="EI149" s="110"/>
      <c r="EJ149" s="110"/>
      <c r="EK149" s="110"/>
      <c r="EL149" s="110"/>
      <c r="EM149" s="110"/>
      <c r="EN149" s="110"/>
      <c r="EO149" s="110"/>
      <c r="EP149" s="110"/>
      <c r="EQ149" s="110">
        <f t="shared" si="1227"/>
        <v>0</v>
      </c>
      <c r="ER149" s="110">
        <f t="shared" si="1227"/>
        <v>0</v>
      </c>
      <c r="ES149" s="110"/>
      <c r="ET149" s="110"/>
      <c r="EU149" s="110"/>
      <c r="EV149" s="110"/>
      <c r="EW149" s="110"/>
      <c r="EX149" s="110"/>
      <c r="EY149" s="110"/>
      <c r="EZ149" s="110"/>
      <c r="FA149" s="110">
        <f t="shared" si="1228"/>
        <v>0</v>
      </c>
      <c r="FB149" s="110">
        <f t="shared" si="1228"/>
        <v>0</v>
      </c>
      <c r="FC149" s="110"/>
      <c r="FD149" s="110"/>
      <c r="FE149" s="110"/>
      <c r="FF149" s="110"/>
      <c r="FG149" s="110"/>
      <c r="FH149" s="110"/>
      <c r="FI149" s="110"/>
      <c r="FJ149" s="156"/>
      <c r="FK149" s="110"/>
      <c r="FL149" s="110"/>
      <c r="FM149" s="110"/>
      <c r="FN149" s="110"/>
      <c r="FO149" s="110"/>
      <c r="FP149" s="110"/>
      <c r="FQ149" s="110"/>
      <c r="FR149" s="110"/>
      <c r="FS149" s="110"/>
      <c r="FT149" s="110"/>
      <c r="FU149" s="110">
        <f t="shared" si="1229"/>
        <v>0</v>
      </c>
      <c r="FV149" s="110">
        <f t="shared" si="1229"/>
        <v>0</v>
      </c>
      <c r="FW149" s="110"/>
      <c r="FX149" s="110"/>
      <c r="FY149" s="110"/>
      <c r="FZ149" s="110"/>
      <c r="GA149" s="110"/>
      <c r="GB149" s="110"/>
      <c r="GC149" s="110"/>
      <c r="GD149" s="110"/>
      <c r="GE149" s="110">
        <f t="shared" si="1230"/>
        <v>0</v>
      </c>
      <c r="GF149" s="110">
        <f t="shared" si="1230"/>
        <v>0</v>
      </c>
      <c r="GG149" s="110"/>
      <c r="GH149" s="110"/>
      <c r="GI149" s="110"/>
      <c r="GJ149" s="110"/>
      <c r="GK149" s="110"/>
      <c r="GL149" s="110"/>
      <c r="GM149" s="110"/>
      <c r="GN149" s="110"/>
      <c r="GO149" s="110">
        <f t="shared" si="1231"/>
        <v>0</v>
      </c>
      <c r="GP149" s="110">
        <f t="shared" si="1231"/>
        <v>0</v>
      </c>
      <c r="GQ149" s="110"/>
      <c r="GR149" s="110"/>
      <c r="GS149" s="110"/>
      <c r="GT149" s="110"/>
      <c r="GU149" s="110"/>
      <c r="GV149" s="110"/>
      <c r="GW149" s="110"/>
      <c r="GX149" s="110"/>
      <c r="GY149" s="110">
        <f t="shared" si="1232"/>
        <v>0</v>
      </c>
      <c r="GZ149" s="110">
        <f t="shared" si="1232"/>
        <v>0</v>
      </c>
      <c r="HA149" s="110"/>
      <c r="HB149" s="110"/>
      <c r="HC149" s="110"/>
      <c r="HD149" s="110"/>
      <c r="HE149" s="110"/>
      <c r="HF149" s="110"/>
      <c r="HG149" s="110"/>
      <c r="HH149" s="110"/>
      <c r="HI149" s="110">
        <f t="shared" si="1233"/>
        <v>0</v>
      </c>
      <c r="HJ149" s="110">
        <f t="shared" si="1233"/>
        <v>0</v>
      </c>
      <c r="HK149" s="110"/>
      <c r="HL149" s="110"/>
      <c r="HM149" s="110"/>
      <c r="HN149" s="110"/>
      <c r="HO149" s="110"/>
      <c r="HP149" s="110"/>
      <c r="HQ149" s="110"/>
      <c r="HR149" s="110"/>
      <c r="HS149" s="110">
        <f t="shared" si="1234"/>
        <v>0</v>
      </c>
      <c r="HT149" s="110">
        <f t="shared" si="1234"/>
        <v>0</v>
      </c>
      <c r="HU149" s="110"/>
      <c r="HV149" s="110"/>
      <c r="HW149" s="110"/>
      <c r="HX149" s="110"/>
      <c r="HY149" s="110"/>
      <c r="HZ149" s="110"/>
      <c r="IA149" s="110"/>
      <c r="IB149" s="110"/>
      <c r="IC149" s="110">
        <f t="shared" si="1244"/>
        <v>0</v>
      </c>
      <c r="ID149" s="110">
        <f t="shared" si="1244"/>
        <v>0</v>
      </c>
      <c r="IE149" s="110"/>
      <c r="IF149" s="110"/>
      <c r="IG149" s="110"/>
      <c r="IH149" s="110"/>
      <c r="II149" s="110"/>
      <c r="IJ149" s="110"/>
      <c r="IK149" s="110"/>
      <c r="IL149" s="110"/>
      <c r="IM149" s="110">
        <f t="shared" si="1245"/>
        <v>0</v>
      </c>
      <c r="IN149" s="110">
        <f t="shared" si="1245"/>
        <v>0</v>
      </c>
      <c r="IO149" s="110"/>
      <c r="IP149" s="110"/>
      <c r="IQ149" s="110"/>
      <c r="IR149" s="110"/>
      <c r="IS149" s="110"/>
      <c r="IT149" s="110"/>
      <c r="IU149" s="110"/>
      <c r="IV149" s="110"/>
      <c r="IW149" s="110">
        <f t="shared" si="1246"/>
        <v>0</v>
      </c>
      <c r="IX149" s="110">
        <f t="shared" si="1246"/>
        <v>0</v>
      </c>
      <c r="IY149" s="110"/>
      <c r="IZ149" s="110"/>
      <c r="JA149" s="110"/>
      <c r="JB149" s="110"/>
      <c r="JC149" s="110"/>
      <c r="JD149" s="110"/>
      <c r="JE149" s="110"/>
      <c r="JF149" s="110"/>
      <c r="JG149" s="110">
        <f t="shared" si="1247"/>
        <v>0</v>
      </c>
      <c r="JH149" s="110">
        <f t="shared" si="1247"/>
        <v>0</v>
      </c>
      <c r="JI149" s="110"/>
      <c r="JJ149" s="110"/>
      <c r="JK149" s="110"/>
      <c r="JL149" s="110"/>
      <c r="JM149" s="110"/>
      <c r="JN149" s="110"/>
      <c r="JO149" s="110"/>
      <c r="JP149" s="110"/>
      <c r="JQ149" s="110"/>
      <c r="JR149" s="110"/>
      <c r="JS149" s="110">
        <v>291.8854</v>
      </c>
      <c r="JT149" s="110">
        <v>291.8854</v>
      </c>
      <c r="JU149" s="110">
        <f t="shared" si="1205"/>
        <v>100</v>
      </c>
      <c r="JV149" s="110"/>
      <c r="JW149" s="110"/>
      <c r="JX149" s="110"/>
      <c r="JY149" s="110"/>
      <c r="JZ149" s="110"/>
      <c r="KA149" s="110"/>
      <c r="KB149" s="110"/>
      <c r="KC149" s="110"/>
      <c r="KD149" s="110"/>
      <c r="KE149" s="110"/>
      <c r="KF149" s="110"/>
      <c r="KG149" s="110"/>
      <c r="KH149" s="110"/>
      <c r="KI149" s="110"/>
      <c r="KJ149" s="110"/>
      <c r="KK149" s="110"/>
      <c r="KL149" s="110"/>
      <c r="KM149" s="110"/>
      <c r="KN149" s="110"/>
      <c r="KO149" s="110"/>
      <c r="KP149" s="110"/>
      <c r="KQ149" s="110"/>
      <c r="KR149" s="110"/>
      <c r="KS149" s="110"/>
      <c r="KT149" s="110"/>
      <c r="KU149" s="110"/>
      <c r="KV149" s="110"/>
      <c r="KW149" s="110"/>
      <c r="KX149" s="110"/>
      <c r="KY149" s="110"/>
      <c r="KZ149" s="110"/>
      <c r="LA149" s="110"/>
      <c r="LB149" s="110"/>
      <c r="LC149" s="110"/>
      <c r="LD149" s="110"/>
      <c r="LE149" s="110"/>
      <c r="LF149" s="110"/>
      <c r="LG149" s="110"/>
      <c r="LH149" s="110"/>
      <c r="LI149" s="110"/>
      <c r="LJ149" s="110"/>
      <c r="LK149" s="110"/>
      <c r="LL149" s="110"/>
      <c r="LM149" s="110"/>
      <c r="LN149" s="110"/>
      <c r="LO149" s="110">
        <v>534.41034999999999</v>
      </c>
      <c r="LP149" s="110">
        <f t="shared" si="1248"/>
        <v>534.41034999999999</v>
      </c>
      <c r="LQ149" s="110">
        <f t="shared" si="1248"/>
        <v>534.41034999999999</v>
      </c>
      <c r="LR149" s="110"/>
      <c r="LS149" s="110">
        <v>529.06623999999999</v>
      </c>
      <c r="LT149" s="110">
        <v>529.06623999999999</v>
      </c>
      <c r="LU149" s="110"/>
      <c r="LV149" s="110">
        <v>5.3441099999999997</v>
      </c>
      <c r="LW149" s="110">
        <v>5.3441099999999997</v>
      </c>
      <c r="LX149" s="110"/>
      <c r="LY149" s="110"/>
      <c r="LZ149" s="110"/>
      <c r="MA149" s="110"/>
      <c r="MB149" s="110"/>
      <c r="MC149" s="110"/>
      <c r="MD149" s="110"/>
      <c r="ME149" s="4"/>
      <c r="MF149" s="4"/>
      <c r="MG149" s="5"/>
      <c r="MH149" s="37"/>
      <c r="MI149" s="37"/>
      <c r="MJ149" s="38"/>
      <c r="MK149" s="4"/>
      <c r="ML149" s="4"/>
      <c r="MM149" s="5"/>
      <c r="MN149" s="112"/>
      <c r="MO149" s="113"/>
      <c r="MP149" s="114"/>
      <c r="MQ149" s="113"/>
      <c r="MR149" s="115"/>
      <c r="MS149" s="40"/>
      <c r="MT149" s="40"/>
      <c r="MU149" s="40"/>
      <c r="MV149" s="10"/>
    </row>
    <row r="150" spans="1:360" ht="18.75" customHeight="1">
      <c r="A150" s="36" t="s">
        <v>119</v>
      </c>
      <c r="B150" s="110">
        <f t="shared" si="1213"/>
        <v>0</v>
      </c>
      <c r="C150" s="110">
        <f t="shared" si="1214"/>
        <v>0</v>
      </c>
      <c r="D150" s="110"/>
      <c r="E150" s="110">
        <f t="shared" si="1175"/>
        <v>0</v>
      </c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>
        <f t="shared" si="1220"/>
        <v>0</v>
      </c>
      <c r="BX150" s="110">
        <f t="shared" si="1220"/>
        <v>0</v>
      </c>
      <c r="BY150" s="110"/>
      <c r="BZ150" s="110"/>
      <c r="CA150" s="110"/>
      <c r="CB150" s="110"/>
      <c r="CC150" s="110"/>
      <c r="CD150" s="110"/>
      <c r="CE150" s="110"/>
      <c r="CF150" s="110">
        <f t="shared" si="1221"/>
        <v>0</v>
      </c>
      <c r="CG150" s="110">
        <f t="shared" si="1221"/>
        <v>0</v>
      </c>
      <c r="CH150" s="110"/>
      <c r="CI150" s="110"/>
      <c r="CJ150" s="110"/>
      <c r="CK150" s="110"/>
      <c r="CL150" s="110"/>
      <c r="CM150" s="110"/>
      <c r="CN150" s="110"/>
      <c r="CO150" s="110"/>
      <c r="CP150" s="110"/>
      <c r="CQ150" s="110"/>
      <c r="CR150" s="110"/>
      <c r="CS150" s="110"/>
      <c r="CT150" s="110"/>
      <c r="CU150" s="110"/>
      <c r="CV150" s="110"/>
      <c r="CW150" s="110"/>
      <c r="CX150" s="110"/>
      <c r="CY150" s="110"/>
      <c r="CZ150" s="110"/>
      <c r="DA150" s="110"/>
      <c r="DB150" s="110"/>
      <c r="DC150" s="110"/>
      <c r="DD150" s="110"/>
      <c r="DE150" s="110"/>
      <c r="DF150" s="110"/>
      <c r="DG150" s="110"/>
      <c r="DH150" s="110"/>
      <c r="DI150" s="110"/>
      <c r="DJ150" s="110"/>
      <c r="DK150" s="110"/>
      <c r="DL150" s="110"/>
      <c r="DM150" s="110"/>
      <c r="DN150" s="110"/>
      <c r="DO150" s="110"/>
      <c r="DP150" s="110"/>
      <c r="DQ150" s="110"/>
      <c r="DR150" s="110"/>
      <c r="DS150" s="110"/>
      <c r="DT150" s="110"/>
      <c r="DU150" s="110"/>
      <c r="DV150" s="110"/>
      <c r="DW150" s="110"/>
      <c r="DX150" s="110"/>
      <c r="DY150" s="110"/>
      <c r="DZ150" s="110"/>
      <c r="EA150" s="110"/>
      <c r="EB150" s="110"/>
      <c r="EC150" s="110"/>
      <c r="ED150" s="110"/>
      <c r="EE150" s="110"/>
      <c r="EF150" s="110"/>
      <c r="EG150" s="110"/>
      <c r="EH150" s="110"/>
      <c r="EI150" s="110"/>
      <c r="EJ150" s="110"/>
      <c r="EK150" s="110"/>
      <c r="EL150" s="110"/>
      <c r="EM150" s="110"/>
      <c r="EN150" s="110"/>
      <c r="EO150" s="110"/>
      <c r="EP150" s="110"/>
      <c r="EQ150" s="110"/>
      <c r="ER150" s="110"/>
      <c r="ES150" s="110"/>
      <c r="ET150" s="110"/>
      <c r="EU150" s="110"/>
      <c r="EV150" s="110"/>
      <c r="EW150" s="110"/>
      <c r="EX150" s="110"/>
      <c r="EY150" s="110"/>
      <c r="EZ150" s="110"/>
      <c r="FA150" s="110"/>
      <c r="FB150" s="110"/>
      <c r="FC150" s="110"/>
      <c r="FD150" s="110"/>
      <c r="FE150" s="110"/>
      <c r="FF150" s="110"/>
      <c r="FG150" s="110"/>
      <c r="FH150" s="110"/>
      <c r="FI150" s="110"/>
      <c r="FJ150" s="156"/>
      <c r="FK150" s="110"/>
      <c r="FL150" s="110"/>
      <c r="FM150" s="110"/>
      <c r="FN150" s="110"/>
      <c r="FO150" s="110"/>
      <c r="FP150" s="110"/>
      <c r="FQ150" s="110"/>
      <c r="FR150" s="110"/>
      <c r="FS150" s="110"/>
      <c r="FT150" s="110"/>
      <c r="FU150" s="110"/>
      <c r="FV150" s="110"/>
      <c r="FW150" s="110"/>
      <c r="FX150" s="110"/>
      <c r="FY150" s="110"/>
      <c r="FZ150" s="110"/>
      <c r="GA150" s="110"/>
      <c r="GB150" s="110"/>
      <c r="GC150" s="110"/>
      <c r="GD150" s="110"/>
      <c r="GE150" s="110"/>
      <c r="GF150" s="110"/>
      <c r="GG150" s="110"/>
      <c r="GH150" s="110"/>
      <c r="GI150" s="110"/>
      <c r="GJ150" s="110"/>
      <c r="GK150" s="110"/>
      <c r="GL150" s="110"/>
      <c r="GM150" s="110"/>
      <c r="GN150" s="110"/>
      <c r="GO150" s="110"/>
      <c r="GP150" s="110"/>
      <c r="GQ150" s="110"/>
      <c r="GR150" s="110"/>
      <c r="GS150" s="110"/>
      <c r="GT150" s="110"/>
      <c r="GU150" s="110"/>
      <c r="GV150" s="110"/>
      <c r="GW150" s="110"/>
      <c r="GX150" s="110"/>
      <c r="GY150" s="110"/>
      <c r="GZ150" s="110"/>
      <c r="HA150" s="110"/>
      <c r="HB150" s="110"/>
      <c r="HC150" s="110"/>
      <c r="HD150" s="110"/>
      <c r="HE150" s="110"/>
      <c r="HF150" s="110"/>
      <c r="HG150" s="110"/>
      <c r="HH150" s="110"/>
      <c r="HI150" s="110"/>
      <c r="HJ150" s="110"/>
      <c r="HK150" s="110"/>
      <c r="HL150" s="110"/>
      <c r="HM150" s="110"/>
      <c r="HN150" s="110"/>
      <c r="HO150" s="110"/>
      <c r="HP150" s="110"/>
      <c r="HQ150" s="110"/>
      <c r="HR150" s="110"/>
      <c r="HS150" s="110"/>
      <c r="HT150" s="110"/>
      <c r="HU150" s="110"/>
      <c r="HV150" s="110"/>
      <c r="HW150" s="110"/>
      <c r="HX150" s="110"/>
      <c r="HY150" s="110"/>
      <c r="HZ150" s="110"/>
      <c r="IA150" s="110"/>
      <c r="IB150" s="110"/>
      <c r="IC150" s="110"/>
      <c r="ID150" s="110"/>
      <c r="IE150" s="110"/>
      <c r="IF150" s="110"/>
      <c r="IG150" s="110"/>
      <c r="IH150" s="110"/>
      <c r="II150" s="110"/>
      <c r="IJ150" s="110"/>
      <c r="IK150" s="110"/>
      <c r="IL150" s="110"/>
      <c r="IM150" s="110"/>
      <c r="IN150" s="110"/>
      <c r="IO150" s="110"/>
      <c r="IP150" s="110"/>
      <c r="IQ150" s="110"/>
      <c r="IR150" s="110"/>
      <c r="IS150" s="110"/>
      <c r="IT150" s="110"/>
      <c r="IU150" s="110"/>
      <c r="IV150" s="110"/>
      <c r="IW150" s="110"/>
      <c r="IX150" s="110"/>
      <c r="IY150" s="110"/>
      <c r="IZ150" s="110"/>
      <c r="JA150" s="110"/>
      <c r="JB150" s="110"/>
      <c r="JC150" s="110"/>
      <c r="JD150" s="110"/>
      <c r="JE150" s="110"/>
      <c r="JF150" s="110"/>
      <c r="JG150" s="110"/>
      <c r="JH150" s="110"/>
      <c r="JI150" s="110"/>
      <c r="JJ150" s="110"/>
      <c r="JK150" s="110"/>
      <c r="JL150" s="110"/>
      <c r="JM150" s="110"/>
      <c r="JN150" s="110"/>
      <c r="JO150" s="110"/>
      <c r="JP150" s="110"/>
      <c r="JQ150" s="110"/>
      <c r="JR150" s="110"/>
      <c r="JS150" s="110"/>
      <c r="JT150" s="110"/>
      <c r="JU150" s="110"/>
      <c r="JV150" s="110"/>
      <c r="JW150" s="110"/>
      <c r="JX150" s="110"/>
      <c r="JY150" s="110"/>
      <c r="JZ150" s="110"/>
      <c r="KA150" s="110"/>
      <c r="KB150" s="110"/>
      <c r="KC150" s="110"/>
      <c r="KD150" s="110"/>
      <c r="KE150" s="110"/>
      <c r="KF150" s="110"/>
      <c r="KG150" s="110"/>
      <c r="KH150" s="110"/>
      <c r="KI150" s="110"/>
      <c r="KJ150" s="110"/>
      <c r="KK150" s="110"/>
      <c r="KL150" s="110"/>
      <c r="KM150" s="110"/>
      <c r="KN150" s="110"/>
      <c r="KO150" s="110"/>
      <c r="KP150" s="110"/>
      <c r="KQ150" s="110"/>
      <c r="KR150" s="110"/>
      <c r="KS150" s="110"/>
      <c r="KT150" s="110"/>
      <c r="KU150" s="110"/>
      <c r="KV150" s="110"/>
      <c r="KW150" s="110"/>
      <c r="KX150" s="110"/>
      <c r="KY150" s="110"/>
      <c r="KZ150" s="110"/>
      <c r="LA150" s="110"/>
      <c r="LB150" s="110"/>
      <c r="LC150" s="110"/>
      <c r="LD150" s="110"/>
      <c r="LE150" s="110"/>
      <c r="LF150" s="110"/>
      <c r="LG150" s="110"/>
      <c r="LH150" s="110"/>
      <c r="LI150" s="110"/>
      <c r="LJ150" s="110"/>
      <c r="LK150" s="110"/>
      <c r="LL150" s="110"/>
      <c r="LM150" s="110"/>
      <c r="LN150" s="110"/>
      <c r="LO150" s="110"/>
      <c r="LP150" s="110"/>
      <c r="LQ150" s="110"/>
      <c r="LR150" s="110"/>
      <c r="LS150" s="110"/>
      <c r="LT150" s="110"/>
      <c r="LU150" s="110"/>
      <c r="LV150" s="110"/>
      <c r="LW150" s="110"/>
      <c r="LX150" s="110"/>
      <c r="LY150" s="110"/>
      <c r="LZ150" s="110"/>
      <c r="MA150" s="110"/>
      <c r="MB150" s="110"/>
      <c r="MC150" s="110"/>
      <c r="MD150" s="110"/>
      <c r="ME150" s="4"/>
      <c r="MF150" s="4"/>
      <c r="MG150" s="5"/>
      <c r="MH150" s="37"/>
      <c r="MI150" s="37"/>
      <c r="MJ150" s="38"/>
      <c r="MK150" s="4"/>
      <c r="ML150" s="4"/>
      <c r="MM150" s="5"/>
      <c r="MN150" s="112"/>
      <c r="MO150" s="113"/>
      <c r="MP150" s="114"/>
      <c r="MQ150" s="113"/>
      <c r="MR150" s="115"/>
      <c r="MS150" s="40"/>
      <c r="MT150" s="40"/>
      <c r="MU150" s="40"/>
      <c r="MV150" s="10"/>
    </row>
    <row r="151" spans="1:360" ht="18">
      <c r="A151" s="36" t="s">
        <v>124</v>
      </c>
      <c r="B151" s="110">
        <f t="shared" si="1213"/>
        <v>25.955749999999998</v>
      </c>
      <c r="C151" s="110">
        <f t="shared" si="1214"/>
        <v>25.955749999999998</v>
      </c>
      <c r="D151" s="110">
        <f t="shared" si="1177"/>
        <v>100</v>
      </c>
      <c r="E151" s="110">
        <f t="shared" si="1175"/>
        <v>0</v>
      </c>
      <c r="F151" s="110"/>
      <c r="G151" s="110"/>
      <c r="H151" s="110"/>
      <c r="I151" s="110"/>
      <c r="J151" s="110">
        <f t="shared" si="1215"/>
        <v>0</v>
      </c>
      <c r="K151" s="110">
        <f t="shared" si="1215"/>
        <v>0</v>
      </c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>
        <f t="shared" si="1216"/>
        <v>0</v>
      </c>
      <c r="AA151" s="110">
        <f t="shared" si="1216"/>
        <v>0</v>
      </c>
      <c r="AB151" s="110"/>
      <c r="AC151" s="110"/>
      <c r="AD151" s="110"/>
      <c r="AE151" s="110"/>
      <c r="AF151" s="110"/>
      <c r="AG151" s="110"/>
      <c r="AH151" s="110"/>
      <c r="AI151" s="110"/>
      <c r="AJ151" s="110">
        <f t="shared" si="1217"/>
        <v>0</v>
      </c>
      <c r="AK151" s="110">
        <f t="shared" si="1217"/>
        <v>0</v>
      </c>
      <c r="AL151" s="110"/>
      <c r="AM151" s="110"/>
      <c r="AN151" s="110"/>
      <c r="AO151" s="110"/>
      <c r="AP151" s="110"/>
      <c r="AQ151" s="110"/>
      <c r="AR151" s="110"/>
      <c r="AS151" s="110"/>
      <c r="AT151" s="110">
        <f t="shared" ref="AT151:AU151" si="1250">AW151+AZ151</f>
        <v>0</v>
      </c>
      <c r="AU151" s="110">
        <f t="shared" si="1250"/>
        <v>0</v>
      </c>
      <c r="AV151" s="110"/>
      <c r="AW151" s="110"/>
      <c r="AX151" s="110"/>
      <c r="AY151" s="110"/>
      <c r="AZ151" s="110"/>
      <c r="BA151" s="110"/>
      <c r="BB151" s="110"/>
      <c r="BC151" s="110"/>
      <c r="BD151" s="110">
        <f t="shared" si="1219"/>
        <v>0</v>
      </c>
      <c r="BE151" s="110">
        <f t="shared" si="1219"/>
        <v>0</v>
      </c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>
        <f t="shared" si="1220"/>
        <v>0</v>
      </c>
      <c r="BX151" s="110">
        <f t="shared" si="1220"/>
        <v>0</v>
      </c>
      <c r="BY151" s="110" t="e">
        <f>BX151/BW151*100</f>
        <v>#DIV/0!</v>
      </c>
      <c r="BZ151" s="110"/>
      <c r="CA151" s="110"/>
      <c r="CB151" s="110" t="e">
        <f>CA151/BZ151*100</f>
        <v>#DIV/0!</v>
      </c>
      <c r="CC151" s="110"/>
      <c r="CD151" s="110"/>
      <c r="CE151" s="110"/>
      <c r="CF151" s="110">
        <f t="shared" si="1221"/>
        <v>0</v>
      </c>
      <c r="CG151" s="110">
        <f t="shared" si="1221"/>
        <v>0</v>
      </c>
      <c r="CH151" s="110"/>
      <c r="CI151" s="110"/>
      <c r="CJ151" s="110"/>
      <c r="CK151" s="110"/>
      <c r="CL151" s="110"/>
      <c r="CM151" s="110"/>
      <c r="CN151" s="110"/>
      <c r="CO151" s="110"/>
      <c r="CP151" s="110">
        <f t="shared" si="1222"/>
        <v>0</v>
      </c>
      <c r="CQ151" s="110">
        <f t="shared" si="1222"/>
        <v>0</v>
      </c>
      <c r="CR151" s="110"/>
      <c r="CS151" s="110"/>
      <c r="CT151" s="110"/>
      <c r="CU151" s="110"/>
      <c r="CV151" s="110"/>
      <c r="CW151" s="110"/>
      <c r="CX151" s="110"/>
      <c r="CY151" s="110"/>
      <c r="CZ151" s="110">
        <f t="shared" si="1223"/>
        <v>0</v>
      </c>
      <c r="DA151" s="110">
        <f t="shared" si="1223"/>
        <v>0</v>
      </c>
      <c r="DB151" s="110"/>
      <c r="DC151" s="110"/>
      <c r="DD151" s="110"/>
      <c r="DE151" s="110"/>
      <c r="DF151" s="110"/>
      <c r="DG151" s="110"/>
      <c r="DH151" s="110"/>
      <c r="DI151" s="110"/>
      <c r="DJ151" s="110">
        <f t="shared" si="1224"/>
        <v>0</v>
      </c>
      <c r="DK151" s="110">
        <f t="shared" si="1224"/>
        <v>0</v>
      </c>
      <c r="DL151" s="110"/>
      <c r="DM151" s="110"/>
      <c r="DN151" s="110"/>
      <c r="DO151" s="110"/>
      <c r="DP151" s="110"/>
      <c r="DQ151" s="110"/>
      <c r="DR151" s="110"/>
      <c r="DS151" s="110"/>
      <c r="DT151" s="110">
        <f t="shared" si="1225"/>
        <v>0</v>
      </c>
      <c r="DU151" s="110">
        <f t="shared" si="1225"/>
        <v>0</v>
      </c>
      <c r="DV151" s="110"/>
      <c r="DW151" s="110"/>
      <c r="DX151" s="110"/>
      <c r="DY151" s="110"/>
      <c r="DZ151" s="110"/>
      <c r="EA151" s="110"/>
      <c r="EB151" s="110"/>
      <c r="EC151" s="110"/>
      <c r="ED151" s="110">
        <f t="shared" si="1226"/>
        <v>0</v>
      </c>
      <c r="EE151" s="110">
        <f t="shared" si="1226"/>
        <v>0</v>
      </c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>
        <f t="shared" si="1227"/>
        <v>0</v>
      </c>
      <c r="ER151" s="110">
        <f t="shared" si="1227"/>
        <v>0</v>
      </c>
      <c r="ES151" s="110"/>
      <c r="ET151" s="110"/>
      <c r="EU151" s="110"/>
      <c r="EV151" s="110" t="e">
        <f>EU151/ET151*100</f>
        <v>#DIV/0!</v>
      </c>
      <c r="EW151" s="110"/>
      <c r="EX151" s="110"/>
      <c r="EY151" s="110"/>
      <c r="EZ151" s="110"/>
      <c r="FA151" s="110">
        <f t="shared" si="1228"/>
        <v>0</v>
      </c>
      <c r="FB151" s="110">
        <f t="shared" si="1228"/>
        <v>0</v>
      </c>
      <c r="FC151" s="110"/>
      <c r="FD151" s="110"/>
      <c r="FE151" s="110"/>
      <c r="FF151" s="110"/>
      <c r="FG151" s="110"/>
      <c r="FH151" s="110"/>
      <c r="FI151" s="110"/>
      <c r="FJ151" s="156"/>
      <c r="FK151" s="110"/>
      <c r="FL151" s="110"/>
      <c r="FM151" s="110"/>
      <c r="FN151" s="110"/>
      <c r="FO151" s="110"/>
      <c r="FP151" s="110"/>
      <c r="FQ151" s="110"/>
      <c r="FR151" s="110"/>
      <c r="FS151" s="110"/>
      <c r="FT151" s="110"/>
      <c r="FU151" s="110">
        <f t="shared" si="1229"/>
        <v>0</v>
      </c>
      <c r="FV151" s="110">
        <f t="shared" si="1229"/>
        <v>0</v>
      </c>
      <c r="FW151" s="110"/>
      <c r="FX151" s="110"/>
      <c r="FY151" s="110"/>
      <c r="FZ151" s="110"/>
      <c r="GA151" s="110"/>
      <c r="GB151" s="110"/>
      <c r="GC151" s="110"/>
      <c r="GD151" s="110"/>
      <c r="GE151" s="110">
        <f t="shared" si="1230"/>
        <v>0</v>
      </c>
      <c r="GF151" s="110">
        <f t="shared" si="1230"/>
        <v>0</v>
      </c>
      <c r="GG151" s="110"/>
      <c r="GH151" s="110"/>
      <c r="GI151" s="110"/>
      <c r="GJ151" s="110"/>
      <c r="GK151" s="110"/>
      <c r="GL151" s="110"/>
      <c r="GM151" s="110"/>
      <c r="GN151" s="110"/>
      <c r="GO151" s="110">
        <f t="shared" si="1231"/>
        <v>0</v>
      </c>
      <c r="GP151" s="110">
        <f t="shared" si="1231"/>
        <v>0</v>
      </c>
      <c r="GQ151" s="110"/>
      <c r="GR151" s="110"/>
      <c r="GS151" s="110"/>
      <c r="GT151" s="110"/>
      <c r="GU151" s="110"/>
      <c r="GV151" s="110"/>
      <c r="GW151" s="110"/>
      <c r="GX151" s="110"/>
      <c r="GY151" s="110">
        <f t="shared" si="1232"/>
        <v>0</v>
      </c>
      <c r="GZ151" s="110">
        <f t="shared" si="1232"/>
        <v>0</v>
      </c>
      <c r="HA151" s="110"/>
      <c r="HB151" s="110"/>
      <c r="HC151" s="110"/>
      <c r="HD151" s="110"/>
      <c r="HE151" s="110"/>
      <c r="HF151" s="110"/>
      <c r="HG151" s="110"/>
      <c r="HH151" s="110"/>
      <c r="HI151" s="110">
        <f t="shared" si="1233"/>
        <v>0</v>
      </c>
      <c r="HJ151" s="110">
        <f t="shared" si="1233"/>
        <v>0</v>
      </c>
      <c r="HK151" s="110"/>
      <c r="HL151" s="110"/>
      <c r="HM151" s="110"/>
      <c r="HN151" s="110"/>
      <c r="HO151" s="110"/>
      <c r="HP151" s="110"/>
      <c r="HQ151" s="110"/>
      <c r="HR151" s="110"/>
      <c r="HS151" s="110">
        <f t="shared" si="1234"/>
        <v>0</v>
      </c>
      <c r="HT151" s="110">
        <f t="shared" si="1234"/>
        <v>0</v>
      </c>
      <c r="HU151" s="110"/>
      <c r="HV151" s="110"/>
      <c r="HW151" s="110"/>
      <c r="HX151" s="110"/>
      <c r="HY151" s="110"/>
      <c r="HZ151" s="110"/>
      <c r="IA151" s="110"/>
      <c r="IB151" s="110"/>
      <c r="IC151" s="110">
        <f t="shared" ref="IC151:ID151" si="1251">IF151+II151</f>
        <v>0</v>
      </c>
      <c r="ID151" s="110">
        <f t="shared" si="1251"/>
        <v>0</v>
      </c>
      <c r="IE151" s="110"/>
      <c r="IF151" s="110"/>
      <c r="IG151" s="110"/>
      <c r="IH151" s="110"/>
      <c r="II151" s="110"/>
      <c r="IJ151" s="110"/>
      <c r="IK151" s="110"/>
      <c r="IL151" s="110"/>
      <c r="IM151" s="110">
        <f t="shared" ref="IM151:IN151" si="1252">IP151+IS151</f>
        <v>0</v>
      </c>
      <c r="IN151" s="110">
        <f t="shared" si="1252"/>
        <v>0</v>
      </c>
      <c r="IO151" s="110"/>
      <c r="IP151" s="110"/>
      <c r="IQ151" s="110"/>
      <c r="IR151" s="110"/>
      <c r="IS151" s="110"/>
      <c r="IT151" s="110"/>
      <c r="IU151" s="110"/>
      <c r="IV151" s="110"/>
      <c r="IW151" s="110">
        <f t="shared" ref="IW151:IX151" si="1253">IZ151+JC151</f>
        <v>0</v>
      </c>
      <c r="IX151" s="110">
        <f t="shared" si="1253"/>
        <v>0</v>
      </c>
      <c r="IY151" s="110"/>
      <c r="IZ151" s="110"/>
      <c r="JA151" s="110"/>
      <c r="JB151" s="110"/>
      <c r="JC151" s="110"/>
      <c r="JD151" s="110"/>
      <c r="JE151" s="110"/>
      <c r="JF151" s="110"/>
      <c r="JG151" s="110">
        <f t="shared" ref="JG151:JH151" si="1254">JJ151+JM151</f>
        <v>0</v>
      </c>
      <c r="JH151" s="110">
        <f t="shared" si="1254"/>
        <v>0</v>
      </c>
      <c r="JI151" s="110"/>
      <c r="JJ151" s="110"/>
      <c r="JK151" s="110"/>
      <c r="JL151" s="110"/>
      <c r="JM151" s="110"/>
      <c r="JN151" s="110"/>
      <c r="JO151" s="110"/>
      <c r="JP151" s="110"/>
      <c r="JQ151" s="110"/>
      <c r="JR151" s="110"/>
      <c r="JS151" s="110">
        <v>25.955749999999998</v>
      </c>
      <c r="JT151" s="110">
        <v>25.955749999999998</v>
      </c>
      <c r="JU151" s="110">
        <f t="shared" si="1205"/>
        <v>100</v>
      </c>
      <c r="JV151" s="110"/>
      <c r="JW151" s="110"/>
      <c r="JX151" s="110"/>
      <c r="JY151" s="110"/>
      <c r="JZ151" s="110"/>
      <c r="KA151" s="110"/>
      <c r="KB151" s="110"/>
      <c r="KC151" s="110"/>
      <c r="KD151" s="110"/>
      <c r="KE151" s="110"/>
      <c r="KF151" s="110"/>
      <c r="KG151" s="110"/>
      <c r="KH151" s="110"/>
      <c r="KI151" s="110"/>
      <c r="KJ151" s="110"/>
      <c r="KK151" s="110"/>
      <c r="KL151" s="110"/>
      <c r="KM151" s="110"/>
      <c r="KN151" s="110"/>
      <c r="KO151" s="110"/>
      <c r="KP151" s="110"/>
      <c r="KQ151" s="110"/>
      <c r="KR151" s="110"/>
      <c r="KS151" s="110"/>
      <c r="KT151" s="110"/>
      <c r="KU151" s="110"/>
      <c r="KV151" s="110"/>
      <c r="KW151" s="110"/>
      <c r="KX151" s="110"/>
      <c r="KY151" s="110"/>
      <c r="KZ151" s="110"/>
      <c r="LA151" s="110"/>
      <c r="LB151" s="110"/>
      <c r="LC151" s="110"/>
      <c r="LD151" s="110"/>
      <c r="LE151" s="110"/>
      <c r="LF151" s="110"/>
      <c r="LG151" s="110"/>
      <c r="LH151" s="110"/>
      <c r="LI151" s="110"/>
      <c r="LJ151" s="110"/>
      <c r="LK151" s="110"/>
      <c r="LL151" s="110"/>
      <c r="LM151" s="110"/>
      <c r="LN151" s="110"/>
      <c r="LO151" s="110"/>
      <c r="LP151" s="110">
        <f t="shared" ref="LP151:LQ151" si="1255">LS151+LV151</f>
        <v>0</v>
      </c>
      <c r="LQ151" s="110">
        <f t="shared" si="1255"/>
        <v>0</v>
      </c>
      <c r="LR151" s="110"/>
      <c r="LS151" s="110"/>
      <c r="LT151" s="110"/>
      <c r="LU151" s="110"/>
      <c r="LV151" s="110"/>
      <c r="LW151" s="110"/>
      <c r="LX151" s="110"/>
      <c r="LY151" s="110"/>
      <c r="LZ151" s="110"/>
      <c r="MA151" s="110"/>
      <c r="MB151" s="110"/>
      <c r="MC151" s="110"/>
      <c r="MD151" s="110"/>
      <c r="ME151" s="4"/>
      <c r="MF151" s="4"/>
      <c r="MG151" s="5"/>
      <c r="MH151" s="37"/>
      <c r="MI151" s="37"/>
      <c r="MJ151" s="38"/>
      <c r="MK151" s="4"/>
      <c r="ML151" s="4"/>
      <c r="MM151" s="5"/>
      <c r="MN151" s="112"/>
      <c r="MO151" s="128"/>
      <c r="MP151" s="93"/>
      <c r="MQ151" s="128"/>
      <c r="MR151" s="109"/>
      <c r="MS151" s="40"/>
      <c r="MT151" s="40"/>
      <c r="MU151" s="40"/>
      <c r="MV151" s="10"/>
    </row>
    <row r="152" spans="1:360" s="65" customFormat="1" ht="18" customHeight="1">
      <c r="A152" s="62" t="s">
        <v>138</v>
      </c>
      <c r="B152" s="155">
        <f>B154+B153</f>
        <v>200593.64707999997</v>
      </c>
      <c r="C152" s="155">
        <f>C154+C153</f>
        <v>200593.64695999995</v>
      </c>
      <c r="D152" s="155">
        <f t="shared" si="1177"/>
        <v>99.99999994017756</v>
      </c>
      <c r="E152" s="155">
        <f t="shared" si="1175"/>
        <v>3.3161029477923876E-11</v>
      </c>
      <c r="F152" s="155">
        <f>F153+F154</f>
        <v>7114.7</v>
      </c>
      <c r="G152" s="155">
        <f>G153+G154</f>
        <v>7114.7</v>
      </c>
      <c r="H152" s="155">
        <f>G152/F152*100</f>
        <v>100</v>
      </c>
      <c r="I152" s="155">
        <f>I153+I154</f>
        <v>814.51202999999998</v>
      </c>
      <c r="J152" s="155">
        <f>J153+J154</f>
        <v>814.51202999999998</v>
      </c>
      <c r="K152" s="155">
        <f>K153+K154</f>
        <v>814.51202999999998</v>
      </c>
      <c r="L152" s="155">
        <f>K152/J152*100</f>
        <v>100</v>
      </c>
      <c r="M152" s="155">
        <f>M153+M154</f>
        <v>806.36690999999996</v>
      </c>
      <c r="N152" s="155">
        <f>N153+N154</f>
        <v>806.36690999999996</v>
      </c>
      <c r="O152" s="155">
        <f>N152/M152*100</f>
        <v>100</v>
      </c>
      <c r="P152" s="155">
        <f>P153+P154</f>
        <v>8.1451200000000004</v>
      </c>
      <c r="Q152" s="155">
        <f>Q153+Q154</f>
        <v>8.1451200000000004</v>
      </c>
      <c r="R152" s="155">
        <f>Q152/P152*100</f>
        <v>100</v>
      </c>
      <c r="S152" s="155">
        <f>S153+S154</f>
        <v>698.1</v>
      </c>
      <c r="T152" s="155">
        <f>T153+T154</f>
        <v>698.1</v>
      </c>
      <c r="U152" s="155">
        <f>T152/S152*100</f>
        <v>100</v>
      </c>
      <c r="V152" s="155">
        <f>V153+V154</f>
        <v>0</v>
      </c>
      <c r="W152" s="155">
        <f>W153+W154</f>
        <v>0</v>
      </c>
      <c r="X152" s="155" t="e">
        <f>W152/V152*100</f>
        <v>#DIV/0!</v>
      </c>
      <c r="Y152" s="155">
        <f>Y153+Y154</f>
        <v>15256.551240000001</v>
      </c>
      <c r="Z152" s="155">
        <f>Z153+Z154</f>
        <v>15256.551240000001</v>
      </c>
      <c r="AA152" s="155">
        <f>AA153+AA154</f>
        <v>15256.551240000001</v>
      </c>
      <c r="AB152" s="155">
        <f>AA152/Z152*100</f>
        <v>100</v>
      </c>
      <c r="AC152" s="155">
        <f>AC153+AC154</f>
        <v>9623.0906799999993</v>
      </c>
      <c r="AD152" s="155">
        <f>AD153+AD154</f>
        <v>9623.0906799999993</v>
      </c>
      <c r="AE152" s="155">
        <f>AD152/AC152*100</f>
        <v>100</v>
      </c>
      <c r="AF152" s="155">
        <f>AF153+AF154</f>
        <v>5633.4605600000004</v>
      </c>
      <c r="AG152" s="155">
        <f>AG153+AG154</f>
        <v>5633.4605600000004</v>
      </c>
      <c r="AH152" s="155">
        <f>AG152/AF152*100</f>
        <v>100</v>
      </c>
      <c r="AI152" s="155">
        <f>AI153+AI154</f>
        <v>0</v>
      </c>
      <c r="AJ152" s="155">
        <f>AJ153+AJ154</f>
        <v>0</v>
      </c>
      <c r="AK152" s="155">
        <f>AK153+AK154</f>
        <v>0</v>
      </c>
      <c r="AL152" s="155"/>
      <c r="AM152" s="155">
        <f>AM153+AM154</f>
        <v>0</v>
      </c>
      <c r="AN152" s="155">
        <f>AN153+AN154</f>
        <v>0</v>
      </c>
      <c r="AO152" s="155"/>
      <c r="AP152" s="155">
        <f>AP153+AP154</f>
        <v>0</v>
      </c>
      <c r="AQ152" s="155">
        <f>AQ153+AQ154</f>
        <v>0</v>
      </c>
      <c r="AR152" s="155"/>
      <c r="AS152" s="155">
        <f>AS153+AS154</f>
        <v>4390.2526699999999</v>
      </c>
      <c r="AT152" s="155">
        <f>AT153+AT154</f>
        <v>4390.2526699999999</v>
      </c>
      <c r="AU152" s="155">
        <f>AU153+AU154</f>
        <v>4390.2526699999999</v>
      </c>
      <c r="AV152" s="155"/>
      <c r="AW152" s="155">
        <f>AW153+AW154</f>
        <v>4302.4476199999999</v>
      </c>
      <c r="AX152" s="155">
        <f>AX153+AX154</f>
        <v>4302.4476199999999</v>
      </c>
      <c r="AY152" s="155"/>
      <c r="AZ152" s="155">
        <f>AZ153+AZ154</f>
        <v>87.805049999999994</v>
      </c>
      <c r="BA152" s="155">
        <f>BA153+BA154</f>
        <v>87.805049999999994</v>
      </c>
      <c r="BB152" s="155"/>
      <c r="BC152" s="155">
        <f>BC153+BC154</f>
        <v>0</v>
      </c>
      <c r="BD152" s="155">
        <f>BD153+BD154</f>
        <v>0</v>
      </c>
      <c r="BE152" s="155">
        <f>BE153+BE154</f>
        <v>0</v>
      </c>
      <c r="BF152" s="155"/>
      <c r="BG152" s="155">
        <f>BG153+BG154</f>
        <v>0</v>
      </c>
      <c r="BH152" s="155">
        <f>BH153+BH154</f>
        <v>0</v>
      </c>
      <c r="BI152" s="155"/>
      <c r="BJ152" s="155">
        <f>BJ153+BJ154</f>
        <v>0</v>
      </c>
      <c r="BK152" s="155">
        <f>BK153+BK154</f>
        <v>0</v>
      </c>
      <c r="BL152" s="155"/>
      <c r="BM152" s="155">
        <f>BM153+BM154</f>
        <v>9588.67713</v>
      </c>
      <c r="BN152" s="155">
        <f>BN153+BN154</f>
        <v>9588.67713</v>
      </c>
      <c r="BO152" s="155">
        <f>BO153+BO154</f>
        <v>9588.67713</v>
      </c>
      <c r="BP152" s="155">
        <f>BO152/BN152*100</f>
        <v>100</v>
      </c>
      <c r="BQ152" s="155">
        <f>BQ153+BQ154</f>
        <v>9396.9035700000004</v>
      </c>
      <c r="BR152" s="155">
        <f>BR153+BR154</f>
        <v>9396.9035700000004</v>
      </c>
      <c r="BS152" s="155">
        <f>BR152/BQ152*100</f>
        <v>100</v>
      </c>
      <c r="BT152" s="155">
        <f>BT153+BT154</f>
        <v>191.77356</v>
      </c>
      <c r="BU152" s="155">
        <f>BU153+BU154</f>
        <v>191.77356</v>
      </c>
      <c r="BV152" s="155">
        <f>BU152/BT152*100</f>
        <v>100</v>
      </c>
      <c r="BW152" s="155">
        <f>BW153+BW154</f>
        <v>4225.2816899999998</v>
      </c>
      <c r="BX152" s="155">
        <f>BX153+BX154</f>
        <v>4225.2816899999998</v>
      </c>
      <c r="BY152" s="155">
        <f>BX152/BW152*100</f>
        <v>100</v>
      </c>
      <c r="BZ152" s="155">
        <f>BZ153+BZ154</f>
        <v>4225.2816899999998</v>
      </c>
      <c r="CA152" s="155">
        <f>CA153+CA154</f>
        <v>4225.2816899999998</v>
      </c>
      <c r="CB152" s="155">
        <f>CA152/BZ152*100</f>
        <v>100</v>
      </c>
      <c r="CC152" s="155">
        <f>CC153+CC154</f>
        <v>0</v>
      </c>
      <c r="CD152" s="155">
        <f>CD153+CD154</f>
        <v>0</v>
      </c>
      <c r="CE152" s="155"/>
      <c r="CF152" s="155">
        <f>CF153+CF154</f>
        <v>0</v>
      </c>
      <c r="CG152" s="155">
        <f>CG153+CG154</f>
        <v>0</v>
      </c>
      <c r="CH152" s="155"/>
      <c r="CI152" s="155">
        <f>CI153+CI154</f>
        <v>0</v>
      </c>
      <c r="CJ152" s="155">
        <f>CJ153+CJ154</f>
        <v>0</v>
      </c>
      <c r="CK152" s="155"/>
      <c r="CL152" s="155">
        <f>CL153+CL154</f>
        <v>0</v>
      </c>
      <c r="CM152" s="155">
        <f>CM153+CM154</f>
        <v>0</v>
      </c>
      <c r="CN152" s="155"/>
      <c r="CO152" s="155">
        <f>CO153+CO154</f>
        <v>0</v>
      </c>
      <c r="CP152" s="155">
        <f>CP153+CP154</f>
        <v>0</v>
      </c>
      <c r="CQ152" s="155">
        <f>CQ153+CQ154</f>
        <v>0</v>
      </c>
      <c r="CR152" s="155"/>
      <c r="CS152" s="155">
        <f>CS153+CS154</f>
        <v>0</v>
      </c>
      <c r="CT152" s="155">
        <f>CT153+CT154</f>
        <v>0</v>
      </c>
      <c r="CU152" s="155"/>
      <c r="CV152" s="155">
        <f>CV153+CV154</f>
        <v>0</v>
      </c>
      <c r="CW152" s="155">
        <f>CW153+CW154</f>
        <v>0</v>
      </c>
      <c r="CX152" s="155"/>
      <c r="CY152" s="155">
        <f>CY153+CY154</f>
        <v>0</v>
      </c>
      <c r="CZ152" s="155">
        <f>CZ153+CZ154</f>
        <v>0</v>
      </c>
      <c r="DA152" s="155">
        <f>DA153+DA154</f>
        <v>0</v>
      </c>
      <c r="DB152" s="155"/>
      <c r="DC152" s="155"/>
      <c r="DD152" s="155"/>
      <c r="DE152" s="155"/>
      <c r="DF152" s="155"/>
      <c r="DG152" s="155"/>
      <c r="DH152" s="155"/>
      <c r="DI152" s="155">
        <f>DI153+DI154</f>
        <v>0</v>
      </c>
      <c r="DJ152" s="155">
        <f t="shared" ref="DJ152:DK162" si="1256">DM152+DP152</f>
        <v>0</v>
      </c>
      <c r="DK152" s="155">
        <f t="shared" si="1256"/>
        <v>0</v>
      </c>
      <c r="DL152" s="155"/>
      <c r="DM152" s="155">
        <f>DM153+DM154</f>
        <v>0</v>
      </c>
      <c r="DN152" s="155">
        <v>0</v>
      </c>
      <c r="DO152" s="155"/>
      <c r="DP152" s="155">
        <f>DP153+DP154</f>
        <v>0</v>
      </c>
      <c r="DQ152" s="155">
        <f>DQ153+DQ154</f>
        <v>0</v>
      </c>
      <c r="DR152" s="155"/>
      <c r="DS152" s="155">
        <f>DS153+DS154</f>
        <v>0</v>
      </c>
      <c r="DT152" s="155">
        <f>DT153+DT154</f>
        <v>0</v>
      </c>
      <c r="DU152" s="155">
        <f>DU153+DU154</f>
        <v>0</v>
      </c>
      <c r="DV152" s="155"/>
      <c r="DW152" s="155">
        <f>DW153+DW154</f>
        <v>0</v>
      </c>
      <c r="DX152" s="155">
        <f>DX153+DX154</f>
        <v>0</v>
      </c>
      <c r="DY152" s="155"/>
      <c r="DZ152" s="155">
        <f>DZ153+DZ154</f>
        <v>0</v>
      </c>
      <c r="EA152" s="155">
        <f>EA153+EA154</f>
        <v>0</v>
      </c>
      <c r="EB152" s="155"/>
      <c r="EC152" s="155">
        <f>EC153+EC154</f>
        <v>0</v>
      </c>
      <c r="ED152" s="155">
        <f>ED153+ED154</f>
        <v>0</v>
      </c>
      <c r="EE152" s="155">
        <f>EE153+EE154</f>
        <v>0</v>
      </c>
      <c r="EF152" s="155"/>
      <c r="EG152" s="155">
        <f>EG153+EG154</f>
        <v>0</v>
      </c>
      <c r="EH152" s="155">
        <f>EH153+EH154</f>
        <v>0</v>
      </c>
      <c r="EI152" s="155"/>
      <c r="EJ152" s="155">
        <f>EJ153+EJ154</f>
        <v>0</v>
      </c>
      <c r="EK152" s="155">
        <f>EK153+EK154</f>
        <v>0</v>
      </c>
      <c r="EL152" s="155"/>
      <c r="EM152" s="155">
        <f>EM153+EM154</f>
        <v>0</v>
      </c>
      <c r="EN152" s="155">
        <f>EN153+EN154</f>
        <v>0</v>
      </c>
      <c r="EO152" s="155"/>
      <c r="EP152" s="155">
        <f>EP153+EP154</f>
        <v>6971.326</v>
      </c>
      <c r="EQ152" s="155">
        <f>EQ153+EQ154</f>
        <v>6971.326</v>
      </c>
      <c r="ER152" s="155">
        <f>ER153+ER154</f>
        <v>6971.3258800000003</v>
      </c>
      <c r="ES152" s="155">
        <f>ER152/EQ152*100</f>
        <v>99.999998278663199</v>
      </c>
      <c r="ET152" s="155">
        <f>ET153+ET154</f>
        <v>6971.326</v>
      </c>
      <c r="EU152" s="155">
        <f>EU153+EU154</f>
        <v>6971.3258800000003</v>
      </c>
      <c r="EV152" s="155">
        <f>EU152/ET152*100</f>
        <v>99.999998278663199</v>
      </c>
      <c r="EW152" s="155">
        <f>EW153+EW154</f>
        <v>0</v>
      </c>
      <c r="EX152" s="155">
        <f>EX153+EX154</f>
        <v>0</v>
      </c>
      <c r="EY152" s="155"/>
      <c r="EZ152" s="155">
        <f>EZ153+EZ154</f>
        <v>0</v>
      </c>
      <c r="FA152" s="155">
        <f>FA153+FA154</f>
        <v>0</v>
      </c>
      <c r="FB152" s="155">
        <f>FB153+FB154</f>
        <v>0</v>
      </c>
      <c r="FC152" s="155" t="e">
        <f>FB152/FA152*100</f>
        <v>#DIV/0!</v>
      </c>
      <c r="FD152" s="155">
        <f>FD153+FD154</f>
        <v>0</v>
      </c>
      <c r="FE152" s="155">
        <f>FE153+FE154</f>
        <v>0</v>
      </c>
      <c r="FF152" s="155" t="e">
        <f>FE152/FD152*100</f>
        <v>#DIV/0!</v>
      </c>
      <c r="FG152" s="155">
        <f>FG153+FG154</f>
        <v>0</v>
      </c>
      <c r="FH152" s="155">
        <f>FH153+FH154</f>
        <v>0</v>
      </c>
      <c r="FI152" s="155" t="e">
        <f>FH152/FG152*100</f>
        <v>#DIV/0!</v>
      </c>
      <c r="FJ152" s="155">
        <f>FJ153+FJ154</f>
        <v>236.50133</v>
      </c>
      <c r="FK152" s="155">
        <f>FK153+FK154</f>
        <v>236.50133000000002</v>
      </c>
      <c r="FL152" s="155">
        <f>FL153+FL154</f>
        <v>236.50133000000002</v>
      </c>
      <c r="FM152" s="155">
        <f>FL152/FK152*100</f>
        <v>100</v>
      </c>
      <c r="FN152" s="155">
        <f>FN153+FN154</f>
        <v>233.11590000000001</v>
      </c>
      <c r="FO152" s="155">
        <f>FO153+FO154</f>
        <v>233.11590000000001</v>
      </c>
      <c r="FP152" s="155">
        <f>FO152/FN152*100</f>
        <v>100</v>
      </c>
      <c r="FQ152" s="155">
        <f>FQ153+FQ154</f>
        <v>3.3854299999999999</v>
      </c>
      <c r="FR152" s="155">
        <f>FR153+FR154</f>
        <v>3.3854299999999999</v>
      </c>
      <c r="FS152" s="155">
        <f>FR152/FQ152*100</f>
        <v>100</v>
      </c>
      <c r="FT152" s="155">
        <f>FT153+FT154</f>
        <v>0</v>
      </c>
      <c r="FU152" s="155">
        <f>FU153+FU154</f>
        <v>0</v>
      </c>
      <c r="FV152" s="155">
        <f>FV153+FV154</f>
        <v>0</v>
      </c>
      <c r="FW152" s="155"/>
      <c r="FX152" s="155">
        <f>FX153+FX154</f>
        <v>0</v>
      </c>
      <c r="FY152" s="155">
        <f>FY153+FY154</f>
        <v>0</v>
      </c>
      <c r="FZ152" s="155" t="e">
        <f>FY152/FX152*100</f>
        <v>#DIV/0!</v>
      </c>
      <c r="GA152" s="155">
        <f>GA153+GA154</f>
        <v>0</v>
      </c>
      <c r="GB152" s="155">
        <f>GB153+GB154</f>
        <v>0</v>
      </c>
      <c r="GC152" s="155" t="e">
        <f>GB152/GA152*100</f>
        <v>#DIV/0!</v>
      </c>
      <c r="GD152" s="155">
        <f>GD153+GD154</f>
        <v>0</v>
      </c>
      <c r="GE152" s="155">
        <f>GE153+GE154</f>
        <v>0</v>
      </c>
      <c r="GF152" s="155">
        <f>GF153+GF154</f>
        <v>0</v>
      </c>
      <c r="GG152" s="155"/>
      <c r="GH152" s="155">
        <f>GH153+GH154</f>
        <v>0</v>
      </c>
      <c r="GI152" s="155">
        <f>GI153+GI154</f>
        <v>0</v>
      </c>
      <c r="GJ152" s="155" t="e">
        <f>GI152/GH152*100</f>
        <v>#DIV/0!</v>
      </c>
      <c r="GK152" s="155">
        <f>GK153+GK154</f>
        <v>0</v>
      </c>
      <c r="GL152" s="155">
        <f>GL153+GL154</f>
        <v>0</v>
      </c>
      <c r="GM152" s="155" t="e">
        <f>GL152/GK152*100</f>
        <v>#DIV/0!</v>
      </c>
      <c r="GN152" s="155">
        <f>GN153+GN154</f>
        <v>12753.58028</v>
      </c>
      <c r="GO152" s="155">
        <f>GO153+GO154</f>
        <v>12753.58028</v>
      </c>
      <c r="GP152" s="155">
        <f>GP153+GP154</f>
        <v>12753.58028</v>
      </c>
      <c r="GQ152" s="155">
        <f>GP152/GN152*100</f>
        <v>100</v>
      </c>
      <c r="GR152" s="155">
        <f>GR153+GR154</f>
        <v>12626.04448</v>
      </c>
      <c r="GS152" s="155">
        <f>GS153+GS154</f>
        <v>12626.04448</v>
      </c>
      <c r="GT152" s="155">
        <f>GS152/GR152*100</f>
        <v>100</v>
      </c>
      <c r="GU152" s="155">
        <f>GU153+GU154</f>
        <v>127.53579999999999</v>
      </c>
      <c r="GV152" s="155">
        <f>GV153+GV154</f>
        <v>127.53579999999999</v>
      </c>
      <c r="GW152" s="155">
        <f>GV152/GU152*100</f>
        <v>100</v>
      </c>
      <c r="GX152" s="155">
        <f>GX153+GX154</f>
        <v>0</v>
      </c>
      <c r="GY152" s="155">
        <f>GY153+GY154</f>
        <v>0</v>
      </c>
      <c r="GZ152" s="155">
        <f>GZ153+GZ154</f>
        <v>0</v>
      </c>
      <c r="HA152" s="155"/>
      <c r="HB152" s="155">
        <f>HB153+HB154</f>
        <v>0</v>
      </c>
      <c r="HC152" s="155">
        <f>HC153+HC154</f>
        <v>0</v>
      </c>
      <c r="HD152" s="155" t="e">
        <f>HC152/HB152*100</f>
        <v>#DIV/0!</v>
      </c>
      <c r="HE152" s="155">
        <f>HE153+HE154</f>
        <v>0</v>
      </c>
      <c r="HF152" s="155">
        <f>HF153+HF154</f>
        <v>0</v>
      </c>
      <c r="HG152" s="155" t="e">
        <f>HF152/HE152*100</f>
        <v>#DIV/0!</v>
      </c>
      <c r="HH152" s="155">
        <f>HH153+HH154</f>
        <v>36526.465179999999</v>
      </c>
      <c r="HI152" s="155">
        <f>HI153+HI154</f>
        <v>36526.465179999999</v>
      </c>
      <c r="HJ152" s="155">
        <f>HJ153+HJ154</f>
        <v>36526.465179999999</v>
      </c>
      <c r="HK152" s="155"/>
      <c r="HL152" s="155">
        <f>HL153+HL154</f>
        <v>36161.200519999999</v>
      </c>
      <c r="HM152" s="155">
        <f>HM153+HM154</f>
        <v>36161.200519999999</v>
      </c>
      <c r="HN152" s="155">
        <f>HM152/HL152*100</f>
        <v>100</v>
      </c>
      <c r="HO152" s="155">
        <f>HO153+HO154</f>
        <v>365.26465999999999</v>
      </c>
      <c r="HP152" s="155">
        <f>HP153+HP154</f>
        <v>365.26465999999999</v>
      </c>
      <c r="HQ152" s="155">
        <f>HP152/HO152*100</f>
        <v>100</v>
      </c>
      <c r="HR152" s="155">
        <f>HR153+HR154</f>
        <v>87049.35067</v>
      </c>
      <c r="HS152" s="155">
        <f>HS153+HS154</f>
        <v>87049.35067</v>
      </c>
      <c r="HT152" s="155">
        <f>HT153+HT154</f>
        <v>87049.35067</v>
      </c>
      <c r="HU152" s="155"/>
      <c r="HV152" s="155">
        <f>HV153+HV154</f>
        <v>0</v>
      </c>
      <c r="HW152" s="155">
        <f>HW153+HW154</f>
        <v>0</v>
      </c>
      <c r="HX152" s="155" t="e">
        <f>HW152/HV152*100</f>
        <v>#DIV/0!</v>
      </c>
      <c r="HY152" s="155">
        <f>HY153+HY154</f>
        <v>87049.35067</v>
      </c>
      <c r="HZ152" s="155">
        <f>HZ153+HZ154</f>
        <v>87049.35067</v>
      </c>
      <c r="IA152" s="155">
        <f>HZ152/HY152*100</f>
        <v>100</v>
      </c>
      <c r="IB152" s="155">
        <f>IB153+IB154</f>
        <v>0</v>
      </c>
      <c r="IC152" s="155">
        <f>IC153+IC154</f>
        <v>0</v>
      </c>
      <c r="ID152" s="155">
        <f>ID153+ID154</f>
        <v>0</v>
      </c>
      <c r="IE152" s="155"/>
      <c r="IF152" s="155">
        <f>IF153+IF154</f>
        <v>0</v>
      </c>
      <c r="IG152" s="155">
        <f>IG153+IG154</f>
        <v>0</v>
      </c>
      <c r="IH152" s="155" t="e">
        <f>IG152/IF152*100</f>
        <v>#DIV/0!</v>
      </c>
      <c r="II152" s="155">
        <f>II153+II154</f>
        <v>0</v>
      </c>
      <c r="IJ152" s="155">
        <f>IJ153+IJ154</f>
        <v>0</v>
      </c>
      <c r="IK152" s="155" t="e">
        <f>IJ152/II152*100</f>
        <v>#DIV/0!</v>
      </c>
      <c r="IL152" s="155">
        <f>IL153+IL154</f>
        <v>424.4898</v>
      </c>
      <c r="IM152" s="155">
        <f>IM153+IM154</f>
        <v>424.4898</v>
      </c>
      <c r="IN152" s="155">
        <f>IN153+IN154</f>
        <v>424.4898</v>
      </c>
      <c r="IO152" s="155">
        <f t="shared" ref="IO152:IO153" si="1257">IN152/IM152*100</f>
        <v>100</v>
      </c>
      <c r="IP152" s="155">
        <f>IP153+IP154</f>
        <v>416</v>
      </c>
      <c r="IQ152" s="155">
        <f>IQ153+IQ154</f>
        <v>416</v>
      </c>
      <c r="IR152" s="155">
        <f>IQ152/IP152*100</f>
        <v>100</v>
      </c>
      <c r="IS152" s="155">
        <f>IS153+IS154</f>
        <v>8.4898000000000007</v>
      </c>
      <c r="IT152" s="155">
        <f>IT153+IT154</f>
        <v>8.4898000000000007</v>
      </c>
      <c r="IU152" s="155">
        <f>IT152/IS152*100</f>
        <v>100</v>
      </c>
      <c r="IV152" s="155">
        <f>IV153+IV154</f>
        <v>6393.7481299999999</v>
      </c>
      <c r="IW152" s="155">
        <f>IW153+IW154</f>
        <v>6393.7481299999999</v>
      </c>
      <c r="IX152" s="155">
        <f>IX153+IX154</f>
        <v>6393.7481299999999</v>
      </c>
      <c r="IY152" s="155">
        <f t="shared" ref="IY152:IY153" si="1258">IX152/IW152*100</f>
        <v>100</v>
      </c>
      <c r="IZ152" s="155">
        <f>IZ153+IZ154</f>
        <v>6265.8731699999998</v>
      </c>
      <c r="JA152" s="155">
        <f>JA153+JA154</f>
        <v>6265.8731699999998</v>
      </c>
      <c r="JB152" s="155">
        <f>JA152/IZ152*100</f>
        <v>100</v>
      </c>
      <c r="JC152" s="155">
        <f>JC153+JC154</f>
        <v>127.87496</v>
      </c>
      <c r="JD152" s="155">
        <f>JD153+JD154</f>
        <v>127.87496</v>
      </c>
      <c r="JE152" s="155">
        <f>JD152/JC152*100</f>
        <v>100</v>
      </c>
      <c r="JF152" s="155">
        <f>JF153+JF154</f>
        <v>0</v>
      </c>
      <c r="JG152" s="155">
        <f>JG153+JG154</f>
        <v>0</v>
      </c>
      <c r="JH152" s="155">
        <f>JH153+JH154</f>
        <v>0</v>
      </c>
      <c r="JI152" s="155"/>
      <c r="JJ152" s="155">
        <f>JJ153+JJ154</f>
        <v>0</v>
      </c>
      <c r="JK152" s="155">
        <f>JK153+JK154</f>
        <v>0</v>
      </c>
      <c r="JL152" s="155"/>
      <c r="JM152" s="155">
        <f>JM153+JM154</f>
        <v>0</v>
      </c>
      <c r="JN152" s="155">
        <f>JN153+JN154</f>
        <v>0</v>
      </c>
      <c r="JO152" s="155"/>
      <c r="JP152" s="155">
        <f>JP153+JP154</f>
        <v>0</v>
      </c>
      <c r="JQ152" s="155">
        <f>JQ153+JQ154</f>
        <v>0</v>
      </c>
      <c r="JR152" s="155"/>
      <c r="JS152" s="155">
        <f>JS153+JS154</f>
        <v>1880.3606800000002</v>
      </c>
      <c r="JT152" s="155">
        <f>JT153+JT154</f>
        <v>1880.3606799999998</v>
      </c>
      <c r="JU152" s="155">
        <f t="shared" ref="JU152" si="1259">JT152/JS152*100</f>
        <v>99.999999999999972</v>
      </c>
      <c r="JV152" s="155">
        <f>JV153+JV154</f>
        <v>3077.2</v>
      </c>
      <c r="JW152" s="155">
        <f>JW153+JW154</f>
        <v>3077.2</v>
      </c>
      <c r="JX152" s="155">
        <f t="shared" ref="JX152" si="1260">JW152/JV152*100</f>
        <v>100</v>
      </c>
      <c r="JY152" s="155">
        <f>JY153+JY154</f>
        <v>0</v>
      </c>
      <c r="JZ152" s="155">
        <f>JZ153+JZ154</f>
        <v>0</v>
      </c>
      <c r="KA152" s="155" t="e">
        <f t="shared" ref="KA152" si="1261">JZ152/JY152*100</f>
        <v>#DIV/0!</v>
      </c>
      <c r="KB152" s="155">
        <f>KB153+KB154</f>
        <v>0</v>
      </c>
      <c r="KC152" s="155">
        <f>KC153+KC154</f>
        <v>0</v>
      </c>
      <c r="KD152" s="155" t="e">
        <f t="shared" ref="KD152" si="1262">KC152/KB152*100</f>
        <v>#DIV/0!</v>
      </c>
      <c r="KE152" s="155">
        <f>KE153+KE154</f>
        <v>326.29579999999999</v>
      </c>
      <c r="KF152" s="155">
        <f>KF153+KF154</f>
        <v>326.29579999999999</v>
      </c>
      <c r="KG152" s="155">
        <f t="shared" ref="KG152" si="1263">KF152/KE152*100</f>
        <v>100</v>
      </c>
      <c r="KH152" s="155">
        <f>KH153+KH154</f>
        <v>0</v>
      </c>
      <c r="KI152" s="155">
        <f>KI153+KI154</f>
        <v>0</v>
      </c>
      <c r="KJ152" s="155" t="e">
        <f t="shared" ref="KJ152" si="1264">KI152/KH152*100</f>
        <v>#DIV/0!</v>
      </c>
      <c r="KK152" s="155">
        <f>KK153+KK154</f>
        <v>0</v>
      </c>
      <c r="KL152" s="155">
        <f>KL153+KL154</f>
        <v>0</v>
      </c>
      <c r="KM152" s="155" t="e">
        <f t="shared" ref="KM152" si="1265">KL152/KK152*100</f>
        <v>#DIV/0!</v>
      </c>
      <c r="KN152" s="155">
        <f>KN153+KN154</f>
        <v>0</v>
      </c>
      <c r="KO152" s="155">
        <f>KO153+KO154</f>
        <v>0</v>
      </c>
      <c r="KP152" s="155"/>
      <c r="KQ152" s="155">
        <f>KQ153+KQ154</f>
        <v>0</v>
      </c>
      <c r="KR152" s="155">
        <f>KR153+KR154</f>
        <v>0</v>
      </c>
      <c r="KS152" s="155"/>
      <c r="KT152" s="155">
        <f>KT153+KT154</f>
        <v>0</v>
      </c>
      <c r="KU152" s="155">
        <f>KU153+KU154</f>
        <v>0</v>
      </c>
      <c r="KV152" s="155"/>
      <c r="KW152" s="155">
        <f>KW153+KW154</f>
        <v>2837.5444499999999</v>
      </c>
      <c r="KX152" s="155">
        <f>KX153+KX154</f>
        <v>2837.5444499999999</v>
      </c>
      <c r="KY152" s="155"/>
      <c r="KZ152" s="155">
        <f>KZ153+KZ154</f>
        <v>0</v>
      </c>
      <c r="LA152" s="155">
        <f>LA153+LA154</f>
        <v>0</v>
      </c>
      <c r="LB152" s="155"/>
      <c r="LC152" s="155">
        <f>LC153+LC154</f>
        <v>0</v>
      </c>
      <c r="LD152" s="155">
        <f>LD153+LD154</f>
        <v>0</v>
      </c>
      <c r="LE152" s="155"/>
      <c r="LF152" s="155">
        <f>LF153+LF154</f>
        <v>0</v>
      </c>
      <c r="LG152" s="155">
        <f>LG153+LG154</f>
        <v>0</v>
      </c>
      <c r="LH152" s="155"/>
      <c r="LI152" s="155">
        <f>LI153+LI154</f>
        <v>0</v>
      </c>
      <c r="LJ152" s="155">
        <f>LJ153+LJ154</f>
        <v>0</v>
      </c>
      <c r="LK152" s="155"/>
      <c r="LL152" s="155">
        <f>LL153+LL154</f>
        <v>0</v>
      </c>
      <c r="LM152" s="155">
        <f>LM153+LM154</f>
        <v>0</v>
      </c>
      <c r="LN152" s="155"/>
      <c r="LO152" s="155">
        <f>LO153+LO154</f>
        <v>28.71</v>
      </c>
      <c r="LP152" s="155">
        <f>LP153+LP154</f>
        <v>28.71</v>
      </c>
      <c r="LQ152" s="155">
        <f>LQ153+LQ154</f>
        <v>28.71</v>
      </c>
      <c r="LR152" s="155"/>
      <c r="LS152" s="155">
        <f>LS153+LS154</f>
        <v>28.422899999999998</v>
      </c>
      <c r="LT152" s="155">
        <f>LT153+LT154</f>
        <v>28.422899999999998</v>
      </c>
      <c r="LU152" s="155"/>
      <c r="LV152" s="155">
        <f>LV153+LV154</f>
        <v>0.28710000000000002</v>
      </c>
      <c r="LW152" s="155">
        <f>LW153+LW154</f>
        <v>0.28710000000000002</v>
      </c>
      <c r="LX152" s="155"/>
      <c r="LY152" s="155">
        <f>LY153+LY154</f>
        <v>0</v>
      </c>
      <c r="LZ152" s="155">
        <f>LZ153+LZ154</f>
        <v>0</v>
      </c>
      <c r="MA152" s="155"/>
      <c r="MB152" s="155">
        <f>MB153+MB154</f>
        <v>0</v>
      </c>
      <c r="MC152" s="155">
        <f>MC153+MC154</f>
        <v>0</v>
      </c>
      <c r="MD152" s="155"/>
      <c r="ME152" s="34">
        <f>ME153+ME154</f>
        <v>0</v>
      </c>
      <c r="MF152" s="34">
        <f>MF153+MF154</f>
        <v>0</v>
      </c>
      <c r="MG152" s="63"/>
      <c r="MH152" s="108"/>
      <c r="MI152" s="108"/>
      <c r="MK152" s="34"/>
      <c r="ML152" s="34"/>
      <c r="MM152" s="63"/>
      <c r="MN152" s="111"/>
      <c r="MO152" s="92"/>
      <c r="MP152" s="8"/>
      <c r="MQ152" s="92"/>
      <c r="MR152" s="109"/>
      <c r="MS152" s="40"/>
      <c r="MT152" s="35"/>
      <c r="MU152" s="40"/>
      <c r="MV152" s="67"/>
    </row>
    <row r="153" spans="1:360">
      <c r="A153" s="36" t="s">
        <v>139</v>
      </c>
      <c r="B153" s="110">
        <f>I153+S153+V153+Y153+AI153+AS153+BC153+BM153+BW153+CF153+CO153+CY153+DI153+DS153+EC153+EP153+F153+EZ153+FJ153+FT153+GD153+GN153+GX153+HH153+HR153+IB153+IL153+IV153+JF153+JP153+EM153+JS153+JV153+JY153+KB153+KE153+KH153+KK153+KN153+KQ153+KT153+KW153+KZ153+LC153+LF153+LI153+LL153+LO153+LY153+MB153+ME153</f>
        <v>84945.096459999986</v>
      </c>
      <c r="C153" s="110">
        <f>K153+T153+W153+AA153+AK153+AU153+BE153+BO153+BX153+CG153+CQ153+DA153+DK153+DU153+EE153+ER153+G153+FB153+FL153+FV153+GF153+GP153+GZ153+HJ153+HT153+ID153+IN153+IX153+JH153+JQ153+EN153+JT153+JW153+JZ153+KC153+KF153+KI153+KL153+KO153+KR153+KU153+KX153+LA153+LD153+LG153+LJ153+LM153+LQ153+LZ153+MC153+MF153</f>
        <v>84945.096459999986</v>
      </c>
      <c r="D153" s="110">
        <f t="shared" si="1177"/>
        <v>100</v>
      </c>
      <c r="E153" s="110">
        <f t="shared" si="1175"/>
        <v>-1.3411494137471891E-12</v>
      </c>
      <c r="F153" s="153">
        <v>7114.7</v>
      </c>
      <c r="G153" s="110">
        <v>7114.7</v>
      </c>
      <c r="H153" s="110">
        <f>G153/F153*100</f>
        <v>100</v>
      </c>
      <c r="I153" s="110">
        <v>814.51202999999998</v>
      </c>
      <c r="J153" s="110">
        <f>M153+P153</f>
        <v>814.51202999999998</v>
      </c>
      <c r="K153" s="110">
        <f>N153+Q153</f>
        <v>814.51202999999998</v>
      </c>
      <c r="L153" s="110">
        <f>K153/J153*100</f>
        <v>100</v>
      </c>
      <c r="M153" s="110">
        <v>806.36690999999996</v>
      </c>
      <c r="N153" s="110">
        <v>806.36690999999996</v>
      </c>
      <c r="O153" s="110">
        <f>N153/M153*100</f>
        <v>100</v>
      </c>
      <c r="P153" s="110">
        <v>8.1451200000000004</v>
      </c>
      <c r="Q153" s="110">
        <v>8.1451200000000004</v>
      </c>
      <c r="R153" s="110">
        <f>Q153/P153*100</f>
        <v>100</v>
      </c>
      <c r="S153" s="110">
        <v>698.1</v>
      </c>
      <c r="T153" s="110">
        <v>698.1</v>
      </c>
      <c r="U153" s="110">
        <f>T153/S153*100</f>
        <v>100</v>
      </c>
      <c r="V153" s="153"/>
      <c r="W153" s="110"/>
      <c r="X153" s="110" t="e">
        <f>W153/V153*100</f>
        <v>#DIV/0!</v>
      </c>
      <c r="Y153" s="110">
        <v>15256.551240000001</v>
      </c>
      <c r="Z153" s="110">
        <f t="shared" ref="Z153" si="1266">AC153+AF153</f>
        <v>15256.551240000001</v>
      </c>
      <c r="AA153" s="110">
        <f>AD153+AG153</f>
        <v>15256.551240000001</v>
      </c>
      <c r="AB153" s="110">
        <f>AA153/Z153*100</f>
        <v>100</v>
      </c>
      <c r="AC153" s="110">
        <v>9623.0906799999993</v>
      </c>
      <c r="AD153" s="110">
        <v>9623.0906799999993</v>
      </c>
      <c r="AE153" s="110">
        <f>AD153/AC153*100</f>
        <v>100</v>
      </c>
      <c r="AF153" s="110">
        <v>5633.4605600000004</v>
      </c>
      <c r="AG153" s="110">
        <v>5633.4605600000004</v>
      </c>
      <c r="AH153" s="110">
        <f>AG153/AF153*100</f>
        <v>100</v>
      </c>
      <c r="AI153" s="110"/>
      <c r="AJ153" s="110">
        <f>AM153+AP153</f>
        <v>0</v>
      </c>
      <c r="AK153" s="110">
        <f>AN153+AQ153</f>
        <v>0</v>
      </c>
      <c r="AL153" s="110"/>
      <c r="AM153" s="110">
        <v>0</v>
      </c>
      <c r="AN153" s="110"/>
      <c r="AO153" s="110"/>
      <c r="AP153" s="110">
        <v>0</v>
      </c>
      <c r="AQ153" s="110"/>
      <c r="AR153" s="110"/>
      <c r="AS153" s="110">
        <v>4390.2526699999999</v>
      </c>
      <c r="AT153" s="110">
        <f>AW153+AZ153</f>
        <v>4390.2526699999999</v>
      </c>
      <c r="AU153" s="110">
        <f>AX153+BA153</f>
        <v>4390.2526699999999</v>
      </c>
      <c r="AV153" s="110">
        <f>AU153/AT153*100</f>
        <v>100</v>
      </c>
      <c r="AW153" s="110">
        <v>4302.4476199999999</v>
      </c>
      <c r="AX153" s="110">
        <v>4302.4476199999999</v>
      </c>
      <c r="AY153" s="110">
        <f>AX153/AW153*100</f>
        <v>100</v>
      </c>
      <c r="AZ153" s="110">
        <v>87.805049999999994</v>
      </c>
      <c r="BA153" s="110">
        <v>87.805049999999994</v>
      </c>
      <c r="BB153" s="110">
        <f>BA153/AZ153*100</f>
        <v>100</v>
      </c>
      <c r="BC153" s="110"/>
      <c r="BD153" s="110">
        <f>BG153+BJ153</f>
        <v>0</v>
      </c>
      <c r="BE153" s="110">
        <f>BH153+BK153</f>
        <v>0</v>
      </c>
      <c r="BF153" s="110"/>
      <c r="BG153" s="110"/>
      <c r="BH153" s="110"/>
      <c r="BI153" s="110"/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0"/>
      <c r="BT153" s="110"/>
      <c r="BU153" s="110"/>
      <c r="BV153" s="110"/>
      <c r="BW153" s="110">
        <f t="shared" ref="BW153:BX153" si="1267">BZ153+CC153</f>
        <v>0</v>
      </c>
      <c r="BX153" s="110">
        <f t="shared" si="1267"/>
        <v>0</v>
      </c>
      <c r="BY153" s="110"/>
      <c r="BZ153" s="90"/>
      <c r="CA153" s="110"/>
      <c r="CB153" s="110"/>
      <c r="CC153" s="110"/>
      <c r="CD153" s="110"/>
      <c r="CE153" s="110"/>
      <c r="CF153" s="110">
        <f>CI153+CL153</f>
        <v>0</v>
      </c>
      <c r="CG153" s="110">
        <f>CJ153+CM153</f>
        <v>0</v>
      </c>
      <c r="CH153" s="110"/>
      <c r="CI153" s="110"/>
      <c r="CJ153" s="110"/>
      <c r="CK153" s="110"/>
      <c r="CL153" s="110"/>
      <c r="CM153" s="110"/>
      <c r="CN153" s="110"/>
      <c r="CO153" s="110"/>
      <c r="CP153" s="110">
        <f>CS153+CV153</f>
        <v>0</v>
      </c>
      <c r="CQ153" s="110">
        <f>CT153+CW153</f>
        <v>0</v>
      </c>
      <c r="CR153" s="110"/>
      <c r="CS153" s="110"/>
      <c r="CT153" s="110"/>
      <c r="CU153" s="110"/>
      <c r="CV153" s="110"/>
      <c r="CW153" s="110"/>
      <c r="CX153" s="110"/>
      <c r="CY153" s="110"/>
      <c r="CZ153" s="110">
        <f>DC153+DF153</f>
        <v>0</v>
      </c>
      <c r="DA153" s="110">
        <f>DD153+DG153</f>
        <v>0</v>
      </c>
      <c r="DB153" s="110"/>
      <c r="DC153" s="110"/>
      <c r="DD153" s="110"/>
      <c r="DE153" s="110"/>
      <c r="DF153" s="110"/>
      <c r="DG153" s="110"/>
      <c r="DH153" s="110"/>
      <c r="DI153" s="110"/>
      <c r="DJ153" s="110">
        <f t="shared" si="1256"/>
        <v>0</v>
      </c>
      <c r="DK153" s="110">
        <f t="shared" si="1256"/>
        <v>0</v>
      </c>
      <c r="DL153" s="110"/>
      <c r="DM153" s="110"/>
      <c r="DN153" s="110"/>
      <c r="DO153" s="110"/>
      <c r="DP153" s="110"/>
      <c r="DQ153" s="110"/>
      <c r="DR153" s="110"/>
      <c r="DS153" s="110"/>
      <c r="DT153" s="110">
        <f>DW153+DZ153</f>
        <v>0</v>
      </c>
      <c r="DU153" s="110">
        <f>DX153+EA153</f>
        <v>0</v>
      </c>
      <c r="DV153" s="110"/>
      <c r="DW153" s="110"/>
      <c r="DX153" s="110"/>
      <c r="DY153" s="110"/>
      <c r="DZ153" s="110"/>
      <c r="EA153" s="110"/>
      <c r="EB153" s="110"/>
      <c r="EC153" s="110"/>
      <c r="ED153" s="110">
        <f>EG153+EJ153</f>
        <v>0</v>
      </c>
      <c r="EE153" s="110">
        <f>EH153+EK153</f>
        <v>0</v>
      </c>
      <c r="EF153" s="110"/>
      <c r="EG153" s="110"/>
      <c r="EH153" s="110"/>
      <c r="EI153" s="110"/>
      <c r="EJ153" s="110"/>
      <c r="EK153" s="110"/>
      <c r="EL153" s="110"/>
      <c r="EM153" s="153"/>
      <c r="EN153" s="110"/>
      <c r="EO153" s="110"/>
      <c r="EP153" s="110"/>
      <c r="EQ153" s="110">
        <f t="shared" ref="EQ153:ER153" si="1268">ET153+EW153</f>
        <v>0</v>
      </c>
      <c r="ER153" s="110">
        <f t="shared" si="1268"/>
        <v>0</v>
      </c>
      <c r="ES153" s="110"/>
      <c r="ET153" s="90"/>
      <c r="EU153" s="110"/>
      <c r="EV153" s="110"/>
      <c r="EW153" s="110"/>
      <c r="EX153" s="110"/>
      <c r="EY153" s="110"/>
      <c r="EZ153" s="110"/>
      <c r="FA153" s="110">
        <f>FD153+FG153</f>
        <v>0</v>
      </c>
      <c r="FB153" s="110">
        <f>FE153+FH153</f>
        <v>0</v>
      </c>
      <c r="FC153" s="110" t="e">
        <f>FB153/FA153*100</f>
        <v>#DIV/0!</v>
      </c>
      <c r="FD153" s="110"/>
      <c r="FE153" s="110"/>
      <c r="FF153" s="110" t="e">
        <f>FE153/FD153*100</f>
        <v>#DIV/0!</v>
      </c>
      <c r="FG153" s="110"/>
      <c r="FH153" s="110"/>
      <c r="FI153" s="110" t="e">
        <f>FH153/FG153*100</f>
        <v>#DIV/0!</v>
      </c>
      <c r="FJ153" s="156">
        <f>102.04082+134.46051</f>
        <v>236.50133</v>
      </c>
      <c r="FK153" s="110">
        <f>FN153+FQ153</f>
        <v>236.50133000000002</v>
      </c>
      <c r="FL153" s="110">
        <f>FO153+FR153</f>
        <v>236.50133000000002</v>
      </c>
      <c r="FM153" s="110">
        <f>FL153/FK153*100</f>
        <v>100</v>
      </c>
      <c r="FN153" s="110">
        <v>233.11590000000001</v>
      </c>
      <c r="FO153" s="110">
        <v>233.11590000000001</v>
      </c>
      <c r="FP153" s="110">
        <f>FO153/FN153*100</f>
        <v>100</v>
      </c>
      <c r="FQ153" s="110">
        <v>3.3854299999999999</v>
      </c>
      <c r="FR153" s="110">
        <v>3.3854299999999999</v>
      </c>
      <c r="FS153" s="110">
        <f>FR153/FQ153*100</f>
        <v>100</v>
      </c>
      <c r="FT153" s="110"/>
      <c r="FU153" s="110">
        <f t="shared" ref="FU153:FV153" si="1269">FX153+GA153</f>
        <v>0</v>
      </c>
      <c r="FV153" s="110">
        <f t="shared" si="1269"/>
        <v>0</v>
      </c>
      <c r="FW153" s="110"/>
      <c r="FX153" s="110"/>
      <c r="FY153" s="110"/>
      <c r="FZ153" s="110" t="e">
        <f>FY153/FX153*100</f>
        <v>#DIV/0!</v>
      </c>
      <c r="GA153" s="110"/>
      <c r="GB153" s="110"/>
      <c r="GC153" s="110" t="e">
        <f>GB153/GA153*100</f>
        <v>#DIV/0!</v>
      </c>
      <c r="GD153" s="110"/>
      <c r="GE153" s="110">
        <f>GH153+GK153</f>
        <v>0</v>
      </c>
      <c r="GF153" s="110">
        <f>GI153+GL153</f>
        <v>0</v>
      </c>
      <c r="GG153" s="110"/>
      <c r="GH153" s="110"/>
      <c r="GI153" s="110"/>
      <c r="GJ153" s="110" t="e">
        <f>GI153/GH153*100</f>
        <v>#DIV/0!</v>
      </c>
      <c r="GK153" s="110"/>
      <c r="GL153" s="110"/>
      <c r="GM153" s="110" t="e">
        <f>GL153/GK153*100</f>
        <v>#DIV/0!</v>
      </c>
      <c r="GN153" s="110">
        <v>12753.58028</v>
      </c>
      <c r="GO153" s="110">
        <f>GR153+GU153</f>
        <v>12753.58028</v>
      </c>
      <c r="GP153" s="110">
        <f>GS153+GV153</f>
        <v>12753.58028</v>
      </c>
      <c r="GQ153" s="110">
        <f>GP153/GN153*100</f>
        <v>100</v>
      </c>
      <c r="GR153" s="110">
        <v>12626.04448</v>
      </c>
      <c r="GS153" s="110">
        <v>12626.04448</v>
      </c>
      <c r="GT153" s="110">
        <f>GS153/GR153*100</f>
        <v>100</v>
      </c>
      <c r="GU153" s="110">
        <v>127.53579999999999</v>
      </c>
      <c r="GV153" s="110">
        <v>127.53579999999999</v>
      </c>
      <c r="GW153" s="110">
        <f>GV153/GU153*100</f>
        <v>100</v>
      </c>
      <c r="GX153" s="110"/>
      <c r="GY153" s="110">
        <f>HB153+HE153</f>
        <v>0</v>
      </c>
      <c r="GZ153" s="110">
        <f>HC153+HF153</f>
        <v>0</v>
      </c>
      <c r="HA153" s="110"/>
      <c r="HB153" s="110"/>
      <c r="HC153" s="110"/>
      <c r="HD153" s="110" t="e">
        <f>HC153/HB153*100</f>
        <v>#DIV/0!</v>
      </c>
      <c r="HE153" s="110"/>
      <c r="HF153" s="110"/>
      <c r="HG153" s="110" t="e">
        <f>HF153/HE153*100</f>
        <v>#DIV/0!</v>
      </c>
      <c r="HH153" s="110">
        <v>36526.465179999999</v>
      </c>
      <c r="HI153" s="110">
        <f>HL153+HO153</f>
        <v>36526.465179999999</v>
      </c>
      <c r="HJ153" s="110">
        <f>HM153+HP153</f>
        <v>36526.465179999999</v>
      </c>
      <c r="HK153" s="110">
        <f>HJ153/HI153*100</f>
        <v>100</v>
      </c>
      <c r="HL153" s="110">
        <v>36161.200519999999</v>
      </c>
      <c r="HM153" s="110">
        <v>36161.200519999999</v>
      </c>
      <c r="HN153" s="110">
        <f>HM153/HL153*100</f>
        <v>100</v>
      </c>
      <c r="HO153" s="110">
        <v>365.26465999999999</v>
      </c>
      <c r="HP153" s="110">
        <v>365.26465999999999</v>
      </c>
      <c r="HQ153" s="110">
        <f>HP153/HO153*100</f>
        <v>100</v>
      </c>
      <c r="HR153" s="110"/>
      <c r="HS153" s="110">
        <f>HV153+HY153</f>
        <v>0</v>
      </c>
      <c r="HT153" s="110">
        <f>HW153+HZ153</f>
        <v>0</v>
      </c>
      <c r="HU153" s="110"/>
      <c r="HV153" s="110"/>
      <c r="HW153" s="110"/>
      <c r="HX153" s="110" t="e">
        <f>HW153/HV153*100</f>
        <v>#DIV/0!</v>
      </c>
      <c r="HY153" s="110"/>
      <c r="HZ153" s="110"/>
      <c r="IA153" s="110" t="e">
        <f>HZ153/HY153*100</f>
        <v>#DIV/0!</v>
      </c>
      <c r="IB153" s="110"/>
      <c r="IC153" s="110">
        <f>IF153+II153</f>
        <v>0</v>
      </c>
      <c r="ID153" s="110">
        <f>IG153+IJ153</f>
        <v>0</v>
      </c>
      <c r="IE153" s="110"/>
      <c r="IF153" s="110"/>
      <c r="IG153" s="110"/>
      <c r="IH153" s="110" t="e">
        <f>IG153/IF153*100</f>
        <v>#DIV/0!</v>
      </c>
      <c r="II153" s="110"/>
      <c r="IJ153" s="110"/>
      <c r="IK153" s="110" t="e">
        <f>IJ153/II153*100</f>
        <v>#DIV/0!</v>
      </c>
      <c r="IL153" s="110">
        <v>424.4898</v>
      </c>
      <c r="IM153" s="110">
        <f>IP153+IS153</f>
        <v>424.4898</v>
      </c>
      <c r="IN153" s="110">
        <f>IQ153+IT153</f>
        <v>424.4898</v>
      </c>
      <c r="IO153" s="110">
        <f t="shared" si="1257"/>
        <v>100</v>
      </c>
      <c r="IP153" s="110">
        <v>416</v>
      </c>
      <c r="IQ153" s="110">
        <v>416</v>
      </c>
      <c r="IR153" s="110">
        <f>IQ153/IP153*100</f>
        <v>100</v>
      </c>
      <c r="IS153" s="110">
        <v>8.4898000000000007</v>
      </c>
      <c r="IT153" s="110">
        <v>8.4898000000000007</v>
      </c>
      <c r="IU153" s="110">
        <f>IT153/IS153*100</f>
        <v>100</v>
      </c>
      <c r="IV153" s="110">
        <v>6393.7481299999999</v>
      </c>
      <c r="IW153" s="110">
        <f>IZ153+JC153</f>
        <v>6393.7481299999999</v>
      </c>
      <c r="IX153" s="110">
        <f>JA153+JD153</f>
        <v>6393.7481299999999</v>
      </c>
      <c r="IY153" s="110">
        <f t="shared" si="1258"/>
        <v>100</v>
      </c>
      <c r="IZ153" s="110">
        <v>6265.8731699999998</v>
      </c>
      <c r="JA153" s="110">
        <v>6265.8731699999998</v>
      </c>
      <c r="JB153" s="110">
        <f>JA153/IZ153*100</f>
        <v>100</v>
      </c>
      <c r="JC153" s="110">
        <v>127.87496</v>
      </c>
      <c r="JD153" s="110">
        <v>127.87496</v>
      </c>
      <c r="JE153" s="110">
        <f>JD153/JC153*100</f>
        <v>100</v>
      </c>
      <c r="JF153" s="110"/>
      <c r="JG153" s="110">
        <f>JJ153+JM153</f>
        <v>0</v>
      </c>
      <c r="JH153" s="110">
        <f>JK153+JN153</f>
        <v>0</v>
      </c>
      <c r="JI153" s="110"/>
      <c r="JJ153" s="110">
        <v>0</v>
      </c>
      <c r="JK153" s="110"/>
      <c r="JL153" s="110"/>
      <c r="JM153" s="110">
        <v>0</v>
      </c>
      <c r="JN153" s="110"/>
      <c r="JO153" s="110"/>
      <c r="JP153" s="153"/>
      <c r="JQ153" s="110"/>
      <c r="JR153" s="110"/>
      <c r="JS153" s="153"/>
      <c r="JT153" s="110"/>
      <c r="JU153" s="110"/>
      <c r="JV153" s="153"/>
      <c r="JW153" s="110"/>
      <c r="JX153" s="110"/>
      <c r="JY153" s="153"/>
      <c r="JZ153" s="110"/>
      <c r="KA153" s="110"/>
      <c r="KB153" s="153"/>
      <c r="KC153" s="110"/>
      <c r="KD153" s="110"/>
      <c r="KE153" s="110">
        <v>326.29579999999999</v>
      </c>
      <c r="KF153" s="110">
        <v>326.29579999999999</v>
      </c>
      <c r="KG153" s="110"/>
      <c r="KH153" s="110"/>
      <c r="KI153" s="110"/>
      <c r="KJ153" s="110"/>
      <c r="KK153" s="110"/>
      <c r="KL153" s="110"/>
      <c r="KM153" s="110"/>
      <c r="KN153" s="110"/>
      <c r="KO153" s="110"/>
      <c r="KP153" s="110"/>
      <c r="KQ153" s="110"/>
      <c r="KR153" s="110"/>
      <c r="KS153" s="110"/>
      <c r="KT153" s="110"/>
      <c r="KU153" s="110"/>
      <c r="KV153" s="110"/>
      <c r="KW153" s="110"/>
      <c r="KX153" s="110"/>
      <c r="KY153" s="110"/>
      <c r="KZ153" s="110"/>
      <c r="LA153" s="110"/>
      <c r="LB153" s="110"/>
      <c r="LC153" s="110"/>
      <c r="LD153" s="110"/>
      <c r="LE153" s="110"/>
      <c r="LF153" s="110"/>
      <c r="LG153" s="110"/>
      <c r="LH153" s="110"/>
      <c r="LI153" s="110"/>
      <c r="LJ153" s="110"/>
      <c r="LK153" s="110"/>
      <c r="LL153" s="110"/>
      <c r="LM153" s="110"/>
      <c r="LN153" s="110"/>
      <c r="LO153" s="110">
        <v>9.9</v>
      </c>
      <c r="LP153" s="110">
        <f>LS153+LV153</f>
        <v>9.9</v>
      </c>
      <c r="LQ153" s="110">
        <f>LT153+LW153</f>
        <v>9.9</v>
      </c>
      <c r="LR153" s="110">
        <f t="shared" ref="LR153" si="1270">LQ153/LP153*100</f>
        <v>100</v>
      </c>
      <c r="LS153" s="110">
        <v>9.8010000000000002</v>
      </c>
      <c r="LT153" s="110">
        <v>9.8010000000000002</v>
      </c>
      <c r="LU153" s="110">
        <f t="shared" ref="LU153" si="1271">LT153/LS153*100</f>
        <v>100</v>
      </c>
      <c r="LV153" s="110">
        <v>9.9000000000000005E-2</v>
      </c>
      <c r="LW153" s="110">
        <v>9.9000000000000005E-2</v>
      </c>
      <c r="LX153" s="110"/>
      <c r="LY153" s="110"/>
      <c r="LZ153" s="110"/>
      <c r="MA153" s="110"/>
      <c r="MB153" s="110"/>
      <c r="MC153" s="110"/>
      <c r="MD153" s="110"/>
      <c r="ME153" s="4"/>
      <c r="MF153" s="4"/>
      <c r="MG153" s="5"/>
      <c r="MH153" s="37"/>
      <c r="MI153" s="37"/>
      <c r="MJ153" s="38"/>
      <c r="MK153" s="4"/>
      <c r="ML153" s="4"/>
      <c r="MM153" s="5"/>
      <c r="MN153" s="112"/>
      <c r="MO153" s="113"/>
      <c r="MP153" s="114"/>
      <c r="MQ153" s="113"/>
      <c r="MR153" s="115"/>
      <c r="MS153" s="40"/>
      <c r="MT153" s="40"/>
      <c r="MU153" s="40"/>
      <c r="MV153" s="10"/>
    </row>
    <row r="154" spans="1:360" s="65" customFormat="1" ht="18.75" customHeight="1">
      <c r="A154" s="62" t="s">
        <v>159</v>
      </c>
      <c r="B154" s="155">
        <f>SUM(B155:B162)</f>
        <v>115648.55061999997</v>
      </c>
      <c r="C154" s="155">
        <f>SUM(C155:C162)</f>
        <v>115648.55049999997</v>
      </c>
      <c r="D154" s="155">
        <f t="shared" si="1177"/>
        <v>99.999999896237355</v>
      </c>
      <c r="E154" s="155">
        <f t="shared" si="1175"/>
        <v>3.4614089372553281E-11</v>
      </c>
      <c r="F154" s="155">
        <f>SUM(F155:F162)</f>
        <v>0</v>
      </c>
      <c r="G154" s="155">
        <f>SUM(G155:G162)</f>
        <v>0</v>
      </c>
      <c r="H154" s="155"/>
      <c r="I154" s="155">
        <f>SUM(I155:I162)</f>
        <v>0</v>
      </c>
      <c r="J154" s="155">
        <f>SUM(J155:J162)</f>
        <v>0</v>
      </c>
      <c r="K154" s="155">
        <f>SUM(K155:K162)</f>
        <v>0</v>
      </c>
      <c r="L154" s="155"/>
      <c r="M154" s="155">
        <f>SUM(M155:M162)</f>
        <v>0</v>
      </c>
      <c r="N154" s="155">
        <f>SUM(N155:N162)</f>
        <v>0</v>
      </c>
      <c r="O154" s="155"/>
      <c r="P154" s="155">
        <f>SUM(P155:P162)</f>
        <v>0</v>
      </c>
      <c r="Q154" s="155">
        <f>SUM(Q155:Q162)</f>
        <v>0</v>
      </c>
      <c r="R154" s="155"/>
      <c r="S154" s="155">
        <f>SUM(S155:S162)</f>
        <v>0</v>
      </c>
      <c r="T154" s="155">
        <f>SUM(T155:T162)</f>
        <v>0</v>
      </c>
      <c r="U154" s="155"/>
      <c r="V154" s="155">
        <f>SUM(V155:V162)</f>
        <v>0</v>
      </c>
      <c r="W154" s="155">
        <f>SUM(W155:W162)</f>
        <v>0</v>
      </c>
      <c r="X154" s="155"/>
      <c r="Y154" s="155">
        <f>SUM(Y155:Y162)</f>
        <v>0</v>
      </c>
      <c r="Z154" s="155">
        <f>SUM(Z155:Z162)</f>
        <v>0</v>
      </c>
      <c r="AA154" s="155">
        <f>SUM(AA155:AA162)</f>
        <v>0</v>
      </c>
      <c r="AB154" s="155"/>
      <c r="AC154" s="155">
        <f>SUM(AC155:AC162)</f>
        <v>0</v>
      </c>
      <c r="AD154" s="155">
        <f>SUM(AD155:AD162)</f>
        <v>0</v>
      </c>
      <c r="AE154" s="155"/>
      <c r="AF154" s="155">
        <f>SUM(AF155:AF162)</f>
        <v>0</v>
      </c>
      <c r="AG154" s="155">
        <f>SUM(AG155:AG162)</f>
        <v>0</v>
      </c>
      <c r="AH154" s="155"/>
      <c r="AI154" s="155">
        <f>SUM(AI155:AI162)</f>
        <v>0</v>
      </c>
      <c r="AJ154" s="155">
        <f>SUM(AJ155:AJ162)</f>
        <v>0</v>
      </c>
      <c r="AK154" s="155">
        <f>SUM(AK155:AK162)</f>
        <v>0</v>
      </c>
      <c r="AL154" s="155"/>
      <c r="AM154" s="155">
        <f>SUM(AM155:AM162)</f>
        <v>0</v>
      </c>
      <c r="AN154" s="155">
        <f>SUM(AN155:AN162)</f>
        <v>0</v>
      </c>
      <c r="AO154" s="155"/>
      <c r="AP154" s="155">
        <f>SUM(AP155:AP162)</f>
        <v>0</v>
      </c>
      <c r="AQ154" s="155">
        <f>SUM(AQ155:AQ162)</f>
        <v>0</v>
      </c>
      <c r="AR154" s="155"/>
      <c r="AS154" s="155">
        <f>SUM(AS155:AS162)</f>
        <v>0</v>
      </c>
      <c r="AT154" s="155">
        <f>SUM(AT155:AT162)</f>
        <v>0</v>
      </c>
      <c r="AU154" s="155">
        <f>SUM(AU155:AU162)</f>
        <v>0</v>
      </c>
      <c r="AV154" s="155"/>
      <c r="AW154" s="155">
        <f>SUM(AW155:AW162)</f>
        <v>0</v>
      </c>
      <c r="AX154" s="155">
        <f>SUM(AX155:AX162)</f>
        <v>0</v>
      </c>
      <c r="AY154" s="155"/>
      <c r="AZ154" s="155">
        <f>SUM(AZ155:AZ162)</f>
        <v>0</v>
      </c>
      <c r="BA154" s="155">
        <f>SUM(BA155:BA162)</f>
        <v>0</v>
      </c>
      <c r="BB154" s="155"/>
      <c r="BC154" s="155">
        <f>SUM(BC155:BC162)</f>
        <v>0</v>
      </c>
      <c r="BD154" s="155">
        <f>SUM(BD155:BD162)</f>
        <v>0</v>
      </c>
      <c r="BE154" s="155">
        <f>SUM(BE155:BE162)</f>
        <v>0</v>
      </c>
      <c r="BF154" s="155"/>
      <c r="BG154" s="155">
        <f>SUM(BG155:BG162)</f>
        <v>0</v>
      </c>
      <c r="BH154" s="155">
        <f>SUM(BH155:BH162)</f>
        <v>0</v>
      </c>
      <c r="BI154" s="155"/>
      <c r="BJ154" s="155">
        <f>SUM(BJ155:BJ162)</f>
        <v>0</v>
      </c>
      <c r="BK154" s="155">
        <f>SUM(BK155:BK162)</f>
        <v>0</v>
      </c>
      <c r="BL154" s="155"/>
      <c r="BM154" s="155">
        <f>SUM(BM155:BM162)</f>
        <v>9588.67713</v>
      </c>
      <c r="BN154" s="155">
        <f>SUM(BN155:BN162)</f>
        <v>9588.67713</v>
      </c>
      <c r="BO154" s="155">
        <f>SUM(BO155:BO162)</f>
        <v>9588.67713</v>
      </c>
      <c r="BP154" s="155">
        <f>BO154/BN154*100</f>
        <v>100</v>
      </c>
      <c r="BQ154" s="155">
        <f>SUM(BQ155:BQ162)</f>
        <v>9396.9035700000004</v>
      </c>
      <c r="BR154" s="155">
        <f>SUM(BR155:BR162)</f>
        <v>9396.9035700000004</v>
      </c>
      <c r="BS154" s="155">
        <f>BR154/BQ154*100</f>
        <v>100</v>
      </c>
      <c r="BT154" s="155">
        <f>SUM(BT155:BT162)</f>
        <v>191.77356</v>
      </c>
      <c r="BU154" s="155">
        <f>SUM(BU155:BU162)</f>
        <v>191.77356</v>
      </c>
      <c r="BV154" s="155">
        <f>BU154/BT154*100</f>
        <v>100</v>
      </c>
      <c r="BW154" s="155">
        <f>SUM(BW155:BW162)</f>
        <v>4225.2816899999998</v>
      </c>
      <c r="BX154" s="155">
        <f>SUM(BX155:BX162)</f>
        <v>4225.2816899999998</v>
      </c>
      <c r="BY154" s="155">
        <f>BX154/BW154*100</f>
        <v>100</v>
      </c>
      <c r="BZ154" s="155">
        <f>BZ155+BZ156+BZ157+BZ158+BZ159+BZ160+BZ161+BZ162</f>
        <v>4225.2816899999998</v>
      </c>
      <c r="CA154" s="155">
        <f>SUM(CA155:CA162)</f>
        <v>4225.2816899999998</v>
      </c>
      <c r="CB154" s="155">
        <f>CA154/BZ154*100</f>
        <v>100</v>
      </c>
      <c r="CC154" s="155">
        <f>SUM(CC155:CC162)</f>
        <v>0</v>
      </c>
      <c r="CD154" s="155">
        <f>SUM(CD155:CD162)</f>
        <v>0</v>
      </c>
      <c r="CE154" s="155" t="e">
        <f>CD154/CC154*100</f>
        <v>#DIV/0!</v>
      </c>
      <c r="CF154" s="155">
        <f>SUM(CF155:CF162)</f>
        <v>0</v>
      </c>
      <c r="CG154" s="155">
        <f>SUM(CG155:CG162)</f>
        <v>0</v>
      </c>
      <c r="CH154" s="155"/>
      <c r="CI154" s="155">
        <f>SUM(CI155:CI162)</f>
        <v>0</v>
      </c>
      <c r="CJ154" s="155">
        <f>SUM(CJ155:CJ162)</f>
        <v>0</v>
      </c>
      <c r="CK154" s="155"/>
      <c r="CL154" s="155">
        <f>SUM(CL155:CL162)</f>
        <v>0</v>
      </c>
      <c r="CM154" s="155">
        <f>SUM(CM155:CM162)</f>
        <v>0</v>
      </c>
      <c r="CN154" s="155"/>
      <c r="CO154" s="155">
        <f>SUM(CO155:CO162)</f>
        <v>0</v>
      </c>
      <c r="CP154" s="155">
        <f>SUM(CP155:CP162)</f>
        <v>0</v>
      </c>
      <c r="CQ154" s="155">
        <f>SUM(CQ155:CQ162)</f>
        <v>0</v>
      </c>
      <c r="CR154" s="155"/>
      <c r="CS154" s="155">
        <f>SUM(CS155:CS162)</f>
        <v>0</v>
      </c>
      <c r="CT154" s="155">
        <f>SUM(CT155:CT162)</f>
        <v>0</v>
      </c>
      <c r="CU154" s="155"/>
      <c r="CV154" s="155">
        <f>SUM(CV155:CV162)</f>
        <v>0</v>
      </c>
      <c r="CW154" s="155">
        <f>SUM(CW155:CW162)</f>
        <v>0</v>
      </c>
      <c r="CX154" s="155"/>
      <c r="CY154" s="155">
        <f>SUM(CY155:CY162)</f>
        <v>0</v>
      </c>
      <c r="CZ154" s="155">
        <f>SUM(CZ155:CZ162)</f>
        <v>0</v>
      </c>
      <c r="DA154" s="155">
        <f>SUM(DA155:DA162)</f>
        <v>0</v>
      </c>
      <c r="DB154" s="155"/>
      <c r="DC154" s="155"/>
      <c r="DD154" s="155"/>
      <c r="DE154" s="155"/>
      <c r="DF154" s="155"/>
      <c r="DG154" s="155"/>
      <c r="DH154" s="155"/>
      <c r="DI154" s="155">
        <f>SUM(DI155:DI162)</f>
        <v>0</v>
      </c>
      <c r="DJ154" s="155">
        <f t="shared" si="1256"/>
        <v>0</v>
      </c>
      <c r="DK154" s="155">
        <f t="shared" si="1256"/>
        <v>0</v>
      </c>
      <c r="DL154" s="155"/>
      <c r="DM154" s="155">
        <f>SUM(DM155:DM162)</f>
        <v>0</v>
      </c>
      <c r="DN154" s="155">
        <v>0</v>
      </c>
      <c r="DO154" s="155"/>
      <c r="DP154" s="155">
        <f>SUM(DP155:DP162)</f>
        <v>0</v>
      </c>
      <c r="DQ154" s="155">
        <f>SUM(DQ155:DQ162)</f>
        <v>0</v>
      </c>
      <c r="DR154" s="155"/>
      <c r="DS154" s="155">
        <f>SUM(DS155:DS162)</f>
        <v>0</v>
      </c>
      <c r="DT154" s="155">
        <f>SUM(DT155:DT162)</f>
        <v>0</v>
      </c>
      <c r="DU154" s="155">
        <f>SUM(DU155:DU162)</f>
        <v>0</v>
      </c>
      <c r="DV154" s="155"/>
      <c r="DW154" s="155">
        <f>SUM(DW155:DW162)</f>
        <v>0</v>
      </c>
      <c r="DX154" s="155">
        <f>SUM(DX155:DX162)</f>
        <v>0</v>
      </c>
      <c r="DY154" s="155"/>
      <c r="DZ154" s="155">
        <f>SUM(DZ155:DZ162)</f>
        <v>0</v>
      </c>
      <c r="EA154" s="155">
        <f>SUM(EA155:EA162)</f>
        <v>0</v>
      </c>
      <c r="EB154" s="155"/>
      <c r="EC154" s="155">
        <f>SUM(EC155:EC162)</f>
        <v>0</v>
      </c>
      <c r="ED154" s="155">
        <f>SUM(ED155:ED162)</f>
        <v>0</v>
      </c>
      <c r="EE154" s="155">
        <f>SUM(EE155:EE162)</f>
        <v>0</v>
      </c>
      <c r="EF154" s="155"/>
      <c r="EG154" s="155">
        <f>SUM(EG155:EG162)</f>
        <v>0</v>
      </c>
      <c r="EH154" s="155">
        <f>SUM(EH155:EH162)</f>
        <v>0</v>
      </c>
      <c r="EI154" s="155"/>
      <c r="EJ154" s="155">
        <f>SUM(EJ155:EJ162)</f>
        <v>0</v>
      </c>
      <c r="EK154" s="155">
        <f>SUM(EK155:EK162)</f>
        <v>0</v>
      </c>
      <c r="EL154" s="155"/>
      <c r="EM154" s="155">
        <f>SUM(EM155:EM162)</f>
        <v>0</v>
      </c>
      <c r="EN154" s="155">
        <f>SUM(EN155:EN162)</f>
        <v>0</v>
      </c>
      <c r="EO154" s="155"/>
      <c r="EP154" s="155">
        <f>SUM(EP155:EP162)</f>
        <v>6971.326</v>
      </c>
      <c r="EQ154" s="155">
        <f>SUM(EQ155:EQ162)</f>
        <v>6971.326</v>
      </c>
      <c r="ER154" s="155">
        <f>SUM(ER155:ER162)</f>
        <v>6971.3258800000003</v>
      </c>
      <c r="ES154" s="155">
        <f>ER154/EQ154*100</f>
        <v>99.999998278663199</v>
      </c>
      <c r="ET154" s="155">
        <f>ET155+ET156+ET157+ET158+ET159+ET160+ET161+ET162</f>
        <v>6971.326</v>
      </c>
      <c r="EU154" s="155">
        <f>SUM(EU155:EU162)</f>
        <v>6971.3258800000003</v>
      </c>
      <c r="EV154" s="155">
        <f>EU154/ET154*100</f>
        <v>99.999998278663199</v>
      </c>
      <c r="EW154" s="155">
        <f>SUM(EW155:EW162)</f>
        <v>0</v>
      </c>
      <c r="EX154" s="155">
        <f>SUM(EX155:EX162)</f>
        <v>0</v>
      </c>
      <c r="EY154" s="155" t="e">
        <f>EX154/EW154*100</f>
        <v>#DIV/0!</v>
      </c>
      <c r="EZ154" s="155">
        <f>SUM(EZ155:EZ162)</f>
        <v>0</v>
      </c>
      <c r="FA154" s="155">
        <f>SUM(FA155:FA162)</f>
        <v>0</v>
      </c>
      <c r="FB154" s="155">
        <f>SUM(FB155:FB162)</f>
        <v>0</v>
      </c>
      <c r="FC154" s="155"/>
      <c r="FD154" s="155">
        <f>SUM(FD155:FD162)</f>
        <v>0</v>
      </c>
      <c r="FE154" s="155">
        <f>SUM(FE155:FE162)</f>
        <v>0</v>
      </c>
      <c r="FF154" s="155"/>
      <c r="FG154" s="155">
        <f>SUM(FG155:FG162)</f>
        <v>0</v>
      </c>
      <c r="FH154" s="155">
        <f>SUM(FH155:FH162)</f>
        <v>0</v>
      </c>
      <c r="FI154" s="155"/>
      <c r="FJ154" s="155"/>
      <c r="FK154" s="155">
        <f>FK155+FK156</f>
        <v>0</v>
      </c>
      <c r="FL154" s="155">
        <f>FL155+FL156</f>
        <v>0</v>
      </c>
      <c r="FM154" s="155"/>
      <c r="FN154" s="155">
        <f>FN155+FN156</f>
        <v>0</v>
      </c>
      <c r="FO154" s="155">
        <f>FO155+FO156</f>
        <v>0</v>
      </c>
      <c r="FP154" s="155"/>
      <c r="FQ154" s="155">
        <f>FQ155+FQ156</f>
        <v>0</v>
      </c>
      <c r="FR154" s="155">
        <f>FR155+FR156</f>
        <v>0</v>
      </c>
      <c r="FS154" s="155"/>
      <c r="FT154" s="155">
        <f>SUM(FT155:FT162)</f>
        <v>0</v>
      </c>
      <c r="FU154" s="155">
        <f>SUM(FU155:FU162)</f>
        <v>0</v>
      </c>
      <c r="FV154" s="155">
        <f>SUM(FV155:FV162)</f>
        <v>0</v>
      </c>
      <c r="FW154" s="155"/>
      <c r="FX154" s="155">
        <f>FX155+FX156</f>
        <v>0</v>
      </c>
      <c r="FY154" s="155">
        <f>FY155+FY156</f>
        <v>0</v>
      </c>
      <c r="FZ154" s="155"/>
      <c r="GA154" s="155">
        <f>GA155+GA156</f>
        <v>0</v>
      </c>
      <c r="GB154" s="155">
        <f>GB155+GB156</f>
        <v>0</v>
      </c>
      <c r="GC154" s="155"/>
      <c r="GD154" s="155">
        <f>SUM(GD155:GD162)</f>
        <v>0</v>
      </c>
      <c r="GE154" s="155">
        <f>SUM(GE155:GE162)</f>
        <v>0</v>
      </c>
      <c r="GF154" s="155">
        <f>SUM(GF155:GF162)</f>
        <v>0</v>
      </c>
      <c r="GG154" s="155"/>
      <c r="GH154" s="155">
        <f>GH155+GH156</f>
        <v>0</v>
      </c>
      <c r="GI154" s="155">
        <f>GI155+GI156</f>
        <v>0</v>
      </c>
      <c r="GJ154" s="155"/>
      <c r="GK154" s="155">
        <f>GK155+GK156</f>
        <v>0</v>
      </c>
      <c r="GL154" s="155">
        <f>GL155+GL156</f>
        <v>0</v>
      </c>
      <c r="GM154" s="155"/>
      <c r="GN154" s="155">
        <f>SUM(GN155:GN162)</f>
        <v>0</v>
      </c>
      <c r="GO154" s="155">
        <f>SUM(GO155:GO162)</f>
        <v>0</v>
      </c>
      <c r="GP154" s="155">
        <f>SUM(GP155:GP162)</f>
        <v>0</v>
      </c>
      <c r="GQ154" s="155"/>
      <c r="GR154" s="155">
        <f>GR155+GR156</f>
        <v>0</v>
      </c>
      <c r="GS154" s="155">
        <f>GS155+GS156</f>
        <v>0</v>
      </c>
      <c r="GT154" s="155"/>
      <c r="GU154" s="155">
        <f>GU155+GU156</f>
        <v>0</v>
      </c>
      <c r="GV154" s="155">
        <f>GV155+GV156</f>
        <v>0</v>
      </c>
      <c r="GW154" s="155"/>
      <c r="GX154" s="155">
        <f>SUM(GX155:GX162)</f>
        <v>0</v>
      </c>
      <c r="GY154" s="155">
        <f>SUM(GY155:GY162)</f>
        <v>0</v>
      </c>
      <c r="GZ154" s="155">
        <f>SUM(GZ155:GZ162)</f>
        <v>0</v>
      </c>
      <c r="HA154" s="155"/>
      <c r="HB154" s="155">
        <f>HB155+HB156</f>
        <v>0</v>
      </c>
      <c r="HC154" s="155">
        <f>HC155+HC156</f>
        <v>0</v>
      </c>
      <c r="HD154" s="155"/>
      <c r="HE154" s="155">
        <f>HE155+HE156</f>
        <v>0</v>
      </c>
      <c r="HF154" s="155">
        <f>HF155+HF156</f>
        <v>0</v>
      </c>
      <c r="HG154" s="155"/>
      <c r="HH154" s="155">
        <f>SUM(HH155:HH162)</f>
        <v>0</v>
      </c>
      <c r="HI154" s="155">
        <f>SUM(HI155:HI162)</f>
        <v>0</v>
      </c>
      <c r="HJ154" s="155">
        <f>SUM(HJ155:HJ162)</f>
        <v>0</v>
      </c>
      <c r="HK154" s="155"/>
      <c r="HL154" s="155">
        <f>HL155+HL156</f>
        <v>0</v>
      </c>
      <c r="HM154" s="155">
        <f>HM155+HM156</f>
        <v>0</v>
      </c>
      <c r="HN154" s="155"/>
      <c r="HO154" s="155">
        <f>HO155+HO156</f>
        <v>0</v>
      </c>
      <c r="HP154" s="155">
        <f>HP155+HP156</f>
        <v>0</v>
      </c>
      <c r="HQ154" s="155"/>
      <c r="HR154" s="155">
        <f>SUM(HR155:HR162)</f>
        <v>87049.35067</v>
      </c>
      <c r="HS154" s="155">
        <f>SUM(HS155:HS162)</f>
        <v>87049.35067</v>
      </c>
      <c r="HT154" s="155">
        <f>SUM(HT155:HT162)</f>
        <v>87049.35067</v>
      </c>
      <c r="HU154" s="155"/>
      <c r="HV154" s="155">
        <f>HV155+HV156</f>
        <v>0</v>
      </c>
      <c r="HW154" s="155">
        <f>HW155+HW156</f>
        <v>0</v>
      </c>
      <c r="HX154" s="155"/>
      <c r="HY154" s="155">
        <f>HY155+HY156</f>
        <v>87049.35067</v>
      </c>
      <c r="HZ154" s="155">
        <f>HZ155+HZ156</f>
        <v>87049.35067</v>
      </c>
      <c r="IA154" s="155"/>
      <c r="IB154" s="155">
        <f>SUM(IB155:IB162)</f>
        <v>0</v>
      </c>
      <c r="IC154" s="155">
        <f>SUM(IC155:IC162)</f>
        <v>0</v>
      </c>
      <c r="ID154" s="155">
        <f>SUM(ID155:ID162)</f>
        <v>0</v>
      </c>
      <c r="IE154" s="155"/>
      <c r="IF154" s="155">
        <f>IF155+IF156</f>
        <v>0</v>
      </c>
      <c r="IG154" s="155">
        <f>IG155+IG156</f>
        <v>0</v>
      </c>
      <c r="IH154" s="155"/>
      <c r="II154" s="155">
        <f>II155+II156</f>
        <v>0</v>
      </c>
      <c r="IJ154" s="155">
        <f>IJ155+IJ156</f>
        <v>0</v>
      </c>
      <c r="IK154" s="155"/>
      <c r="IL154" s="155">
        <f>SUM(IL155:IL162)</f>
        <v>0</v>
      </c>
      <c r="IM154" s="155">
        <f>SUM(IM155:IM162)</f>
        <v>0</v>
      </c>
      <c r="IN154" s="155">
        <f>SUM(IN155:IN162)</f>
        <v>0</v>
      </c>
      <c r="IO154" s="155"/>
      <c r="IP154" s="155">
        <f>IP155+IP156</f>
        <v>0</v>
      </c>
      <c r="IQ154" s="155">
        <f>IQ155+IQ156</f>
        <v>0</v>
      </c>
      <c r="IR154" s="155"/>
      <c r="IS154" s="155">
        <f>IS155+IS156</f>
        <v>0</v>
      </c>
      <c r="IT154" s="155">
        <f>IT155+IT156</f>
        <v>0</v>
      </c>
      <c r="IU154" s="155"/>
      <c r="IV154" s="155">
        <f>SUM(IV155:IV162)</f>
        <v>0</v>
      </c>
      <c r="IW154" s="155">
        <f>SUM(IW155:IW162)</f>
        <v>0</v>
      </c>
      <c r="IX154" s="155">
        <f>SUM(IX155:IX162)</f>
        <v>0</v>
      </c>
      <c r="IY154" s="155"/>
      <c r="IZ154" s="155">
        <f>IZ155+IZ156</f>
        <v>0</v>
      </c>
      <c r="JA154" s="155">
        <f>JA155+JA156</f>
        <v>0</v>
      </c>
      <c r="JB154" s="155"/>
      <c r="JC154" s="155">
        <f>JC155+JC156</f>
        <v>0</v>
      </c>
      <c r="JD154" s="155">
        <f>JD155+JD156</f>
        <v>0</v>
      </c>
      <c r="JE154" s="155"/>
      <c r="JF154" s="155">
        <f>SUM(JF155:JF162)</f>
        <v>0</v>
      </c>
      <c r="JG154" s="155">
        <f>SUM(JG155:JG162)</f>
        <v>0</v>
      </c>
      <c r="JH154" s="155">
        <f>SUM(JH155:JH162)</f>
        <v>0</v>
      </c>
      <c r="JI154" s="155"/>
      <c r="JJ154" s="155">
        <f>SUM(JJ155:JJ162)</f>
        <v>0</v>
      </c>
      <c r="JK154" s="155">
        <f>SUM(JK155:JK162)</f>
        <v>0</v>
      </c>
      <c r="JL154" s="155"/>
      <c r="JM154" s="155">
        <f>SUM(JM155:JM162)</f>
        <v>0</v>
      </c>
      <c r="JN154" s="155">
        <f>SUM(JN155:JN162)</f>
        <v>0</v>
      </c>
      <c r="JO154" s="155"/>
      <c r="JP154" s="155">
        <f>SUM(JP155:JP162)</f>
        <v>0</v>
      </c>
      <c r="JQ154" s="155">
        <f>SUM(JQ155:JQ162)</f>
        <v>0</v>
      </c>
      <c r="JR154" s="155"/>
      <c r="JS154" s="155">
        <f>SUM(JS155:JS162)</f>
        <v>1880.3606800000002</v>
      </c>
      <c r="JT154" s="155">
        <f>SUM(JT155:JT162)</f>
        <v>1880.3606799999998</v>
      </c>
      <c r="JU154" s="155">
        <f t="shared" ref="JU154:JU162" si="1272">JT154/JS154*100</f>
        <v>99.999999999999972</v>
      </c>
      <c r="JV154" s="155">
        <f>SUM(JV155:JV162)</f>
        <v>3077.2</v>
      </c>
      <c r="JW154" s="155">
        <f>SUM(JW155:JW162)</f>
        <v>3077.2</v>
      </c>
      <c r="JX154" s="155">
        <f t="shared" ref="JX154:JX162" si="1273">JW154/JV154*100</f>
        <v>100</v>
      </c>
      <c r="JY154" s="155">
        <f>SUM(JY155:JY162)</f>
        <v>0</v>
      </c>
      <c r="JZ154" s="155">
        <f>SUM(JZ155:JZ162)</f>
        <v>0</v>
      </c>
      <c r="KA154" s="155" t="e">
        <f t="shared" ref="KA154" si="1274">JZ154/JY154*100</f>
        <v>#DIV/0!</v>
      </c>
      <c r="KB154" s="155">
        <f>SUM(KB155:KB162)</f>
        <v>0</v>
      </c>
      <c r="KC154" s="155">
        <f>SUM(KC155:KC162)</f>
        <v>0</v>
      </c>
      <c r="KD154" s="155" t="e">
        <f t="shared" ref="KD154" si="1275">KC154/KB154*100</f>
        <v>#DIV/0!</v>
      </c>
      <c r="KE154" s="155">
        <f>SUM(KE155:KE162)</f>
        <v>0</v>
      </c>
      <c r="KF154" s="155">
        <f>SUM(KF155:KF162)</f>
        <v>0</v>
      </c>
      <c r="KG154" s="155" t="e">
        <f t="shared" ref="KG154" si="1276">KF154/KE154*100</f>
        <v>#DIV/0!</v>
      </c>
      <c r="KH154" s="155">
        <f>SUM(KH155:KH162)</f>
        <v>0</v>
      </c>
      <c r="KI154" s="155">
        <f>SUM(KI155:KI162)</f>
        <v>0</v>
      </c>
      <c r="KJ154" s="155" t="e">
        <f t="shared" ref="KJ154" si="1277">KI154/KH154*100</f>
        <v>#DIV/0!</v>
      </c>
      <c r="KK154" s="155">
        <f>SUM(KK155:KK162)</f>
        <v>0</v>
      </c>
      <c r="KL154" s="155">
        <f>SUM(KL155:KL162)</f>
        <v>0</v>
      </c>
      <c r="KM154" s="155" t="e">
        <f t="shared" ref="KM154" si="1278">KL154/KK154*100</f>
        <v>#DIV/0!</v>
      </c>
      <c r="KN154" s="155">
        <f>SUM(KN155:KN162)</f>
        <v>0</v>
      </c>
      <c r="KO154" s="155">
        <f>SUM(KO155:KO162)</f>
        <v>0</v>
      </c>
      <c r="KP154" s="155"/>
      <c r="KQ154" s="155">
        <f>SUM(KQ155:KQ162)</f>
        <v>0</v>
      </c>
      <c r="KR154" s="155">
        <f>SUM(KR155:KR162)</f>
        <v>0</v>
      </c>
      <c r="KS154" s="155"/>
      <c r="KT154" s="155">
        <f>SUM(KT155:KT162)</f>
        <v>0</v>
      </c>
      <c r="KU154" s="155">
        <f>SUM(KU155:KU162)</f>
        <v>0</v>
      </c>
      <c r="KV154" s="155"/>
      <c r="KW154" s="155">
        <f>SUM(KW155:KW162)</f>
        <v>2837.5444499999999</v>
      </c>
      <c r="KX154" s="155">
        <f>SUM(KX155:KX162)</f>
        <v>2837.5444499999999</v>
      </c>
      <c r="KY154" s="110">
        <f t="shared" ref="KY154:KY162" si="1279">KX154/KW154*100</f>
        <v>100</v>
      </c>
      <c r="KZ154" s="155">
        <f>SUM(KZ155:KZ162)</f>
        <v>0</v>
      </c>
      <c r="LA154" s="155">
        <f>SUM(LA155:LA162)</f>
        <v>0</v>
      </c>
      <c r="LB154" s="155"/>
      <c r="LC154" s="155">
        <f>SUM(LC155:LC162)</f>
        <v>0</v>
      </c>
      <c r="LD154" s="155">
        <f>SUM(LD155:LD162)</f>
        <v>0</v>
      </c>
      <c r="LE154" s="155"/>
      <c r="LF154" s="155">
        <f>SUM(LF155:LF162)</f>
        <v>0</v>
      </c>
      <c r="LG154" s="155">
        <f>SUM(LG155:LG162)</f>
        <v>0</v>
      </c>
      <c r="LH154" s="155"/>
      <c r="LI154" s="155">
        <f>SUM(LI155:LI162)</f>
        <v>0</v>
      </c>
      <c r="LJ154" s="155">
        <f>SUM(LJ155:LJ162)</f>
        <v>0</v>
      </c>
      <c r="LK154" s="155"/>
      <c r="LL154" s="155">
        <f>SUM(LL155:LL162)</f>
        <v>0</v>
      </c>
      <c r="LM154" s="155">
        <f>SUM(LM155:LM162)</f>
        <v>0</v>
      </c>
      <c r="LN154" s="155"/>
      <c r="LO154" s="155">
        <f>SUM(LO155:LO162)</f>
        <v>18.809999999999999</v>
      </c>
      <c r="LP154" s="155">
        <f>SUM(LP155:LP162)</f>
        <v>18.809999999999999</v>
      </c>
      <c r="LQ154" s="155">
        <f>SUM(LQ155:LQ162)</f>
        <v>18.809999999999999</v>
      </c>
      <c r="LR154" s="155"/>
      <c r="LS154" s="155">
        <f>SUM(LS155:LS162)</f>
        <v>18.6219</v>
      </c>
      <c r="LT154" s="155">
        <f>SUM(LT155:LT162)</f>
        <v>18.6219</v>
      </c>
      <c r="LU154" s="155"/>
      <c r="LV154" s="155">
        <f>SUM(LV155:LV162)</f>
        <v>0.18809999999999999</v>
      </c>
      <c r="LW154" s="155">
        <f>SUM(LW155:LW162)</f>
        <v>0.18809999999999999</v>
      </c>
      <c r="LX154" s="155"/>
      <c r="LY154" s="155">
        <f>SUM(LY155:LY162)</f>
        <v>0</v>
      </c>
      <c r="LZ154" s="155">
        <f>SUM(LZ155:LZ162)</f>
        <v>0</v>
      </c>
      <c r="MA154" s="155"/>
      <c r="MB154" s="155">
        <f>SUM(MB155:MB162)</f>
        <v>0</v>
      </c>
      <c r="MC154" s="155">
        <f>SUM(MC155:MC162)</f>
        <v>0</v>
      </c>
      <c r="MD154" s="155"/>
      <c r="ME154" s="34">
        <f>SUM(ME155:ME162)</f>
        <v>0</v>
      </c>
      <c r="MF154" s="34">
        <f>SUM(MF155:MF162)</f>
        <v>0</v>
      </c>
      <c r="MG154" s="63"/>
      <c r="MH154" s="108"/>
      <c r="MI154" s="108"/>
      <c r="MK154" s="34"/>
      <c r="ML154" s="34"/>
      <c r="MM154" s="63"/>
      <c r="MN154" s="111"/>
      <c r="MO154" s="113"/>
      <c r="MP154" s="114"/>
      <c r="MQ154" s="113"/>
      <c r="MR154" s="115"/>
      <c r="MS154" s="40"/>
      <c r="MT154" s="40"/>
      <c r="MU154" s="40"/>
      <c r="MV154" s="67"/>
    </row>
    <row r="155" spans="1:360">
      <c r="A155" s="36" t="s">
        <v>10</v>
      </c>
      <c r="B155" s="110">
        <f t="shared" ref="B155:B162" si="1280">I155+S155+V155+Y155+AI155+AS155+BC155+BM155+BW155+CF155+CO155+CY155+DI155+DS155+EC155+EP155+F155+EZ155+FJ155+FT155+GD155+GN155+GX155+HH155+HR155+IB155+IL155+IV155+JF155+JP155+EM155+JS155+JV155+JY155+KB155+KE155+KH155+KK155+KN155+KQ155+KT155+KW155+KZ155+LC155+LF155+LI155+LL155+LO155+LY155+MB155+ME155</f>
        <v>94561.911109999986</v>
      </c>
      <c r="C155" s="110">
        <f t="shared" ref="C155:C162" si="1281">K155+T155+W155+AA155+AK155+AU155+BE155+BO155+BX155+CG155+CQ155+DA155+DK155+DU155+EE155+ER155+G155+FB155+FL155+FV155+GF155+GP155+GZ155+HJ155+HT155+ID155+IN155+IX155+JH155+JQ155+EN155+JT155+JW155+JZ155+KC155+KF155+KI155+KL155+KO155+KR155+KU155+KX155+LA155+LD155+LG155+LJ155+LM155+LQ155+LZ155+MC155+MF155</f>
        <v>94561.911109999986</v>
      </c>
      <c r="D155" s="110">
        <f>C155/B155*100</f>
        <v>100</v>
      </c>
      <c r="E155" s="110">
        <f t="shared" si="1175"/>
        <v>8.4128259913995862E-12</v>
      </c>
      <c r="F155" s="110"/>
      <c r="G155" s="110"/>
      <c r="H155" s="110"/>
      <c r="I155" s="110"/>
      <c r="J155" s="110">
        <f t="shared" ref="J155:K162" si="1282">M155+P155</f>
        <v>0</v>
      </c>
      <c r="K155" s="110">
        <f t="shared" si="1282"/>
        <v>0</v>
      </c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>
        <f t="shared" ref="Z155:AA162" si="1283">AC155+AF155</f>
        <v>0</v>
      </c>
      <c r="AA155" s="110">
        <f t="shared" si="1283"/>
        <v>0</v>
      </c>
      <c r="AB155" s="110"/>
      <c r="AC155" s="110"/>
      <c r="AD155" s="110"/>
      <c r="AE155" s="110"/>
      <c r="AF155" s="110"/>
      <c r="AG155" s="110"/>
      <c r="AH155" s="110"/>
      <c r="AI155" s="110"/>
      <c r="AJ155" s="110">
        <f t="shared" ref="AJ155:AK162" si="1284">AM155+AP155</f>
        <v>0</v>
      </c>
      <c r="AK155" s="110">
        <f t="shared" si="1284"/>
        <v>0</v>
      </c>
      <c r="AL155" s="110"/>
      <c r="AM155" s="110"/>
      <c r="AN155" s="110"/>
      <c r="AO155" s="110"/>
      <c r="AP155" s="110"/>
      <c r="AQ155" s="110"/>
      <c r="AR155" s="110"/>
      <c r="AS155" s="110"/>
      <c r="AT155" s="110">
        <f t="shared" ref="AT155:AU162" si="1285">AW155+AZ155</f>
        <v>0</v>
      </c>
      <c r="AU155" s="110">
        <f t="shared" si="1285"/>
        <v>0</v>
      </c>
      <c r="AV155" s="110"/>
      <c r="AW155" s="110"/>
      <c r="AX155" s="110"/>
      <c r="AY155" s="110"/>
      <c r="AZ155" s="110"/>
      <c r="BA155" s="110"/>
      <c r="BB155" s="110"/>
      <c r="BC155" s="110"/>
      <c r="BD155" s="110">
        <f t="shared" ref="BD155:BE161" si="1286">BG155+BJ155</f>
        <v>0</v>
      </c>
      <c r="BE155" s="110">
        <f t="shared" si="1286"/>
        <v>0</v>
      </c>
      <c r="BF155" s="110"/>
      <c r="BG155" s="110"/>
      <c r="BH155" s="110"/>
      <c r="BI155" s="110"/>
      <c r="BJ155" s="110"/>
      <c r="BK155" s="110"/>
      <c r="BL155" s="110"/>
      <c r="BM155" s="110">
        <v>6204.4381299999995</v>
      </c>
      <c r="BN155" s="110">
        <f>BQ155+BT155</f>
        <v>6204.4381300000005</v>
      </c>
      <c r="BO155" s="110">
        <f>BR155+BU155</f>
        <v>6204.4381300000005</v>
      </c>
      <c r="BP155" s="110">
        <f>BO155/BN155*100</f>
        <v>100</v>
      </c>
      <c r="BQ155" s="110">
        <v>6080.3493600000002</v>
      </c>
      <c r="BR155" s="110">
        <v>6080.3493600000002</v>
      </c>
      <c r="BS155" s="110">
        <f>BR155/BQ155*100</f>
        <v>100</v>
      </c>
      <c r="BT155" s="110">
        <v>124.08877</v>
      </c>
      <c r="BU155" s="110">
        <v>124.08877</v>
      </c>
      <c r="BV155" s="110">
        <f>BU155/BT155*100</f>
        <v>100</v>
      </c>
      <c r="BW155" s="110">
        <f t="shared" ref="BW155:BX162" si="1287">BZ155+CC155</f>
        <v>0</v>
      </c>
      <c r="BX155" s="110">
        <f t="shared" si="1287"/>
        <v>0</v>
      </c>
      <c r="BY155" s="110" t="e">
        <f>BX155/BW155*100</f>
        <v>#DIV/0!</v>
      </c>
      <c r="BZ155" s="110"/>
      <c r="CA155" s="110"/>
      <c r="CB155" s="110"/>
      <c r="CC155" s="110"/>
      <c r="CD155" s="110"/>
      <c r="CE155" s="110"/>
      <c r="CF155" s="110">
        <f t="shared" ref="CF155:CG162" si="1288">CI155+CL155</f>
        <v>0</v>
      </c>
      <c r="CG155" s="110">
        <f t="shared" si="1288"/>
        <v>0</v>
      </c>
      <c r="CH155" s="110"/>
      <c r="CI155" s="110"/>
      <c r="CJ155" s="110"/>
      <c r="CK155" s="110"/>
      <c r="CL155" s="110"/>
      <c r="CM155" s="110"/>
      <c r="CN155" s="110"/>
      <c r="CO155" s="110"/>
      <c r="CP155" s="110">
        <f t="shared" ref="CP155:CQ162" si="1289">CS155+CV155</f>
        <v>0</v>
      </c>
      <c r="CQ155" s="110">
        <f t="shared" si="1289"/>
        <v>0</v>
      </c>
      <c r="CR155" s="110"/>
      <c r="CS155" s="110"/>
      <c r="CT155" s="110"/>
      <c r="CU155" s="110"/>
      <c r="CV155" s="110"/>
      <c r="CW155" s="110"/>
      <c r="CX155" s="110"/>
      <c r="CY155" s="110"/>
      <c r="CZ155" s="110">
        <f t="shared" ref="CZ155:DA162" si="1290">DC155+DF155</f>
        <v>0</v>
      </c>
      <c r="DA155" s="110">
        <f t="shared" si="1290"/>
        <v>0</v>
      </c>
      <c r="DB155" s="110"/>
      <c r="DC155" s="110"/>
      <c r="DD155" s="110"/>
      <c r="DE155" s="110"/>
      <c r="DF155" s="110"/>
      <c r="DG155" s="110"/>
      <c r="DH155" s="110"/>
      <c r="DI155" s="110"/>
      <c r="DJ155" s="110">
        <f t="shared" si="1256"/>
        <v>0</v>
      </c>
      <c r="DK155" s="110">
        <f t="shared" si="1256"/>
        <v>0</v>
      </c>
      <c r="DL155" s="110"/>
      <c r="DM155" s="110"/>
      <c r="DN155" s="110"/>
      <c r="DO155" s="110"/>
      <c r="DP155" s="110"/>
      <c r="DQ155" s="110"/>
      <c r="DR155" s="110"/>
      <c r="DS155" s="110"/>
      <c r="DT155" s="110">
        <f t="shared" ref="DT155:DU162" si="1291">DW155+DZ155</f>
        <v>0</v>
      </c>
      <c r="DU155" s="110">
        <f t="shared" si="1291"/>
        <v>0</v>
      </c>
      <c r="DV155" s="110"/>
      <c r="DW155" s="110"/>
      <c r="DX155" s="110"/>
      <c r="DY155" s="110"/>
      <c r="DZ155" s="110"/>
      <c r="EA155" s="110"/>
      <c r="EB155" s="110"/>
      <c r="EC155" s="110"/>
      <c r="ED155" s="110">
        <f t="shared" ref="ED155:EE162" si="1292">EG155+EJ155</f>
        <v>0</v>
      </c>
      <c r="EE155" s="110">
        <f t="shared" si="1292"/>
        <v>0</v>
      </c>
      <c r="EF155" s="110"/>
      <c r="EG155" s="110"/>
      <c r="EH155" s="110"/>
      <c r="EI155" s="110"/>
      <c r="EJ155" s="110"/>
      <c r="EK155" s="110"/>
      <c r="EL155" s="110"/>
      <c r="EM155" s="110"/>
      <c r="EN155" s="110"/>
      <c r="EO155" s="110"/>
      <c r="EP155" s="110"/>
      <c r="EQ155" s="110">
        <f t="shared" ref="EQ155:ER162" si="1293">ET155+EW155</f>
        <v>0</v>
      </c>
      <c r="ER155" s="110">
        <f t="shared" si="1293"/>
        <v>0</v>
      </c>
      <c r="ES155" s="110" t="e">
        <f t="shared" ref="ES155:ES162" si="1294">ER155/EQ155*100</f>
        <v>#DIV/0!</v>
      </c>
      <c r="ET155" s="110"/>
      <c r="EU155" s="110"/>
      <c r="EV155" s="110"/>
      <c r="EW155" s="110"/>
      <c r="EX155" s="110"/>
      <c r="EY155" s="110"/>
      <c r="EZ155" s="110"/>
      <c r="FA155" s="110">
        <f t="shared" ref="FA155:FB162" si="1295">FD155+FG155</f>
        <v>0</v>
      </c>
      <c r="FB155" s="110">
        <f t="shared" si="1295"/>
        <v>0</v>
      </c>
      <c r="FC155" s="110"/>
      <c r="FD155" s="110"/>
      <c r="FE155" s="110"/>
      <c r="FF155" s="110"/>
      <c r="FG155" s="110"/>
      <c r="FH155" s="110"/>
      <c r="FI155" s="110"/>
      <c r="FJ155" s="156"/>
      <c r="FK155" s="110"/>
      <c r="FL155" s="110"/>
      <c r="FM155" s="110"/>
      <c r="FN155" s="110"/>
      <c r="FO155" s="110"/>
      <c r="FP155" s="110"/>
      <c r="FQ155" s="110"/>
      <c r="FR155" s="110"/>
      <c r="FS155" s="110"/>
      <c r="FT155" s="110"/>
      <c r="FU155" s="110">
        <f t="shared" ref="FU155:FV162" si="1296">FX155+GA155</f>
        <v>0</v>
      </c>
      <c r="FV155" s="110">
        <f t="shared" si="1296"/>
        <v>0</v>
      </c>
      <c r="FW155" s="110"/>
      <c r="FX155" s="110"/>
      <c r="FY155" s="110"/>
      <c r="FZ155" s="110"/>
      <c r="GA155" s="110"/>
      <c r="GB155" s="110"/>
      <c r="GC155" s="110"/>
      <c r="GD155" s="110"/>
      <c r="GE155" s="110">
        <f t="shared" ref="GE155:GF162" si="1297">GH155+GK155</f>
        <v>0</v>
      </c>
      <c r="GF155" s="110">
        <f t="shared" si="1297"/>
        <v>0</v>
      </c>
      <c r="GG155" s="110"/>
      <c r="GH155" s="110"/>
      <c r="GI155" s="110"/>
      <c r="GJ155" s="110"/>
      <c r="GK155" s="110"/>
      <c r="GL155" s="110"/>
      <c r="GM155" s="110"/>
      <c r="GN155" s="110"/>
      <c r="GO155" s="110">
        <f t="shared" ref="GO155:GP162" si="1298">GR155+GU155</f>
        <v>0</v>
      </c>
      <c r="GP155" s="110">
        <f t="shared" si="1298"/>
        <v>0</v>
      </c>
      <c r="GQ155" s="110"/>
      <c r="GR155" s="110"/>
      <c r="GS155" s="110"/>
      <c r="GT155" s="110"/>
      <c r="GU155" s="110"/>
      <c r="GV155" s="110"/>
      <c r="GW155" s="110"/>
      <c r="GX155" s="110"/>
      <c r="GY155" s="110">
        <f t="shared" ref="GY155:GZ162" si="1299">HB155+HE155</f>
        <v>0</v>
      </c>
      <c r="GZ155" s="110">
        <f t="shared" si="1299"/>
        <v>0</v>
      </c>
      <c r="HA155" s="110"/>
      <c r="HB155" s="110"/>
      <c r="HC155" s="110"/>
      <c r="HD155" s="110"/>
      <c r="HE155" s="110"/>
      <c r="HF155" s="110"/>
      <c r="HG155" s="110"/>
      <c r="HH155" s="110"/>
      <c r="HI155" s="110">
        <f t="shared" ref="HI155:HJ162" si="1300">HL155+HO155</f>
        <v>0</v>
      </c>
      <c r="HJ155" s="110">
        <f t="shared" si="1300"/>
        <v>0</v>
      </c>
      <c r="HK155" s="110"/>
      <c r="HL155" s="110"/>
      <c r="HM155" s="110"/>
      <c r="HN155" s="110"/>
      <c r="HO155" s="110"/>
      <c r="HP155" s="110"/>
      <c r="HQ155" s="110"/>
      <c r="HR155" s="110">
        <v>87049.35067</v>
      </c>
      <c r="HS155" s="110">
        <f t="shared" ref="HS155:HT162" si="1301">HV155+HY155</f>
        <v>87049.35067</v>
      </c>
      <c r="HT155" s="110">
        <f t="shared" si="1301"/>
        <v>87049.35067</v>
      </c>
      <c r="HU155" s="110"/>
      <c r="HV155" s="110"/>
      <c r="HW155" s="110"/>
      <c r="HX155" s="110"/>
      <c r="HY155" s="110">
        <v>87049.35067</v>
      </c>
      <c r="HZ155" s="110">
        <v>87049.35067</v>
      </c>
      <c r="IA155" s="110"/>
      <c r="IB155" s="110"/>
      <c r="IC155" s="110">
        <f t="shared" ref="IC155:ID162" si="1302">IF155+II155</f>
        <v>0</v>
      </c>
      <c r="ID155" s="110">
        <f t="shared" si="1302"/>
        <v>0</v>
      </c>
      <c r="IE155" s="110"/>
      <c r="IF155" s="110"/>
      <c r="IG155" s="110"/>
      <c r="IH155" s="110"/>
      <c r="II155" s="110"/>
      <c r="IJ155" s="110"/>
      <c r="IK155" s="110"/>
      <c r="IL155" s="110"/>
      <c r="IM155" s="110">
        <f t="shared" ref="IM155:IN162" si="1303">IP155+IS155</f>
        <v>0</v>
      </c>
      <c r="IN155" s="110">
        <f t="shared" si="1303"/>
        <v>0</v>
      </c>
      <c r="IO155" s="110"/>
      <c r="IP155" s="110"/>
      <c r="IQ155" s="110"/>
      <c r="IR155" s="110"/>
      <c r="IS155" s="110"/>
      <c r="IT155" s="110"/>
      <c r="IU155" s="110"/>
      <c r="IV155" s="110"/>
      <c r="IW155" s="110">
        <f t="shared" ref="IW155:IX162" si="1304">IZ155+JC155</f>
        <v>0</v>
      </c>
      <c r="IX155" s="110">
        <f t="shared" si="1304"/>
        <v>0</v>
      </c>
      <c r="IY155" s="110"/>
      <c r="IZ155" s="110"/>
      <c r="JA155" s="110"/>
      <c r="JB155" s="110"/>
      <c r="JC155" s="110"/>
      <c r="JD155" s="110"/>
      <c r="JE155" s="110"/>
      <c r="JF155" s="110"/>
      <c r="JG155" s="110">
        <f t="shared" ref="JG155:JH162" si="1305">JJ155+JM155</f>
        <v>0</v>
      </c>
      <c r="JH155" s="110">
        <f t="shared" si="1305"/>
        <v>0</v>
      </c>
      <c r="JI155" s="110"/>
      <c r="JJ155" s="110"/>
      <c r="JK155" s="110"/>
      <c r="JL155" s="110"/>
      <c r="JM155" s="110"/>
      <c r="JN155" s="110"/>
      <c r="JO155" s="110"/>
      <c r="JP155" s="110"/>
      <c r="JQ155" s="110"/>
      <c r="JR155" s="110"/>
      <c r="JS155" s="110">
        <v>293.37700999999998</v>
      </c>
      <c r="JT155" s="110">
        <v>293.37700999999998</v>
      </c>
      <c r="JU155" s="110">
        <f>JT155/JS155*100</f>
        <v>100</v>
      </c>
      <c r="JV155" s="110">
        <v>578.20000000000005</v>
      </c>
      <c r="JW155" s="110">
        <v>578.20000000000005</v>
      </c>
      <c r="JX155" s="110">
        <f>JW155/JV155*100</f>
        <v>100</v>
      </c>
      <c r="JY155" s="110"/>
      <c r="JZ155" s="110"/>
      <c r="KA155" s="110" t="e">
        <f>JZ155/JY155*100</f>
        <v>#DIV/0!</v>
      </c>
      <c r="KB155" s="110"/>
      <c r="KC155" s="110"/>
      <c r="KD155" s="110" t="e">
        <f>KC155/KB155*100</f>
        <v>#DIV/0!</v>
      </c>
      <c r="KE155" s="110"/>
      <c r="KF155" s="110"/>
      <c r="KG155" s="110" t="e">
        <f>KF155/KE155*100</f>
        <v>#DIV/0!</v>
      </c>
      <c r="KH155" s="110"/>
      <c r="KI155" s="110"/>
      <c r="KJ155" s="110" t="e">
        <f>KI155/KH155*100</f>
        <v>#DIV/0!</v>
      </c>
      <c r="KK155" s="110"/>
      <c r="KL155" s="110"/>
      <c r="KM155" s="110" t="e">
        <f>KL155/KK155*100</f>
        <v>#DIV/0!</v>
      </c>
      <c r="KN155" s="110"/>
      <c r="KO155" s="110"/>
      <c r="KP155" s="110"/>
      <c r="KQ155" s="110"/>
      <c r="KR155" s="110"/>
      <c r="KS155" s="110"/>
      <c r="KT155" s="110"/>
      <c r="KU155" s="110"/>
      <c r="KV155" s="110"/>
      <c r="KW155" s="110">
        <v>436.5453</v>
      </c>
      <c r="KX155" s="110">
        <v>436.5453</v>
      </c>
      <c r="KY155" s="110">
        <f t="shared" si="1279"/>
        <v>100</v>
      </c>
      <c r="KZ155" s="110"/>
      <c r="LA155" s="110"/>
      <c r="LB155" s="110"/>
      <c r="LC155" s="110"/>
      <c r="LD155" s="110"/>
      <c r="LE155" s="110"/>
      <c r="LF155" s="110"/>
      <c r="LG155" s="110"/>
      <c r="LH155" s="110"/>
      <c r="LI155" s="110"/>
      <c r="LJ155" s="110"/>
      <c r="LK155" s="110"/>
      <c r="LL155" s="110"/>
      <c r="LM155" s="110"/>
      <c r="LN155" s="110"/>
      <c r="LO155" s="110"/>
      <c r="LP155" s="110">
        <f t="shared" ref="LP155:LQ162" si="1306">LS155+LV155</f>
        <v>0</v>
      </c>
      <c r="LQ155" s="110">
        <f t="shared" si="1306"/>
        <v>0</v>
      </c>
      <c r="LR155" s="110"/>
      <c r="LS155" s="110"/>
      <c r="LT155" s="110"/>
      <c r="LU155" s="110"/>
      <c r="LV155" s="110"/>
      <c r="LW155" s="110"/>
      <c r="LX155" s="110"/>
      <c r="LY155" s="110"/>
      <c r="LZ155" s="110"/>
      <c r="MA155" s="110"/>
      <c r="MB155" s="110"/>
      <c r="MC155" s="110"/>
      <c r="MD155" s="110"/>
      <c r="ME155" s="110"/>
      <c r="MF155" s="4"/>
      <c r="MG155" s="5"/>
      <c r="MH155" s="37"/>
      <c r="MI155" s="37"/>
      <c r="MJ155" s="38"/>
      <c r="MK155" s="4"/>
      <c r="ML155" s="4"/>
      <c r="MM155" s="5"/>
      <c r="MN155" s="112"/>
      <c r="MO155" s="113"/>
      <c r="MP155" s="114"/>
      <c r="MQ155" s="113"/>
      <c r="MR155" s="115"/>
      <c r="MS155" s="40"/>
      <c r="MT155" s="40"/>
      <c r="MU155" s="40"/>
      <c r="MV155" s="10"/>
    </row>
    <row r="156" spans="1:360" ht="19.5" customHeight="1">
      <c r="A156" s="36" t="s">
        <v>34</v>
      </c>
      <c r="B156" s="110">
        <f t="shared" si="1280"/>
        <v>2770.5984900000003</v>
      </c>
      <c r="C156" s="110">
        <f t="shared" si="1281"/>
        <v>2770.5983700000002</v>
      </c>
      <c r="D156" s="110">
        <f t="shared" si="1177"/>
        <v>99.999995668805823</v>
      </c>
      <c r="E156" s="110">
        <f t="shared" si="1175"/>
        <v>-2.2737367544323206E-13</v>
      </c>
      <c r="F156" s="110"/>
      <c r="G156" s="110"/>
      <c r="H156" s="110"/>
      <c r="I156" s="110"/>
      <c r="J156" s="110">
        <f t="shared" si="1282"/>
        <v>0</v>
      </c>
      <c r="K156" s="110">
        <f t="shared" si="1282"/>
        <v>0</v>
      </c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>
        <f t="shared" si="1283"/>
        <v>0</v>
      </c>
      <c r="AA156" s="110">
        <f t="shared" si="1283"/>
        <v>0</v>
      </c>
      <c r="AB156" s="110"/>
      <c r="AC156" s="110"/>
      <c r="AD156" s="110"/>
      <c r="AE156" s="110"/>
      <c r="AF156" s="110"/>
      <c r="AG156" s="110"/>
      <c r="AH156" s="110"/>
      <c r="AI156" s="110"/>
      <c r="AJ156" s="110">
        <f t="shared" si="1284"/>
        <v>0</v>
      </c>
      <c r="AK156" s="110">
        <f t="shared" si="1284"/>
        <v>0</v>
      </c>
      <c r="AL156" s="110"/>
      <c r="AM156" s="110"/>
      <c r="AN156" s="110"/>
      <c r="AO156" s="110"/>
      <c r="AP156" s="110"/>
      <c r="AQ156" s="110"/>
      <c r="AR156" s="110"/>
      <c r="AS156" s="110"/>
      <c r="AT156" s="110">
        <f t="shared" si="1285"/>
        <v>0</v>
      </c>
      <c r="AU156" s="110">
        <f t="shared" si="1285"/>
        <v>0</v>
      </c>
      <c r="AV156" s="110"/>
      <c r="AW156" s="110"/>
      <c r="AX156" s="110"/>
      <c r="AY156" s="110"/>
      <c r="AZ156" s="110"/>
      <c r="BA156" s="110"/>
      <c r="BB156" s="110"/>
      <c r="BC156" s="110"/>
      <c r="BD156" s="110">
        <f t="shared" si="1286"/>
        <v>0</v>
      </c>
      <c r="BE156" s="110">
        <f t="shared" si="1286"/>
        <v>0</v>
      </c>
      <c r="BF156" s="110"/>
      <c r="BG156" s="110"/>
      <c r="BH156" s="110"/>
      <c r="BI156" s="110"/>
      <c r="BJ156" s="110"/>
      <c r="BK156" s="110"/>
      <c r="BL156" s="110"/>
      <c r="BM156" s="110">
        <v>705.04979000000003</v>
      </c>
      <c r="BN156" s="110">
        <f>BQ156+BT156</f>
        <v>705.04979000000003</v>
      </c>
      <c r="BO156" s="110">
        <f>BR156+BU156</f>
        <v>705.04979000000003</v>
      </c>
      <c r="BP156" s="110">
        <f>BO156/BN156*100</f>
        <v>100</v>
      </c>
      <c r="BQ156" s="110">
        <v>690.94879000000003</v>
      </c>
      <c r="BR156" s="110">
        <v>690.94879000000003</v>
      </c>
      <c r="BS156" s="110">
        <f>BR156/BQ156*100</f>
        <v>100</v>
      </c>
      <c r="BT156" s="110">
        <v>14.101000000000001</v>
      </c>
      <c r="BU156" s="110">
        <v>14.101000000000001</v>
      </c>
      <c r="BV156" s="110">
        <f>BU156/BT156*100</f>
        <v>100</v>
      </c>
      <c r="BW156" s="110">
        <f t="shared" si="1287"/>
        <v>0</v>
      </c>
      <c r="BX156" s="110">
        <f t="shared" si="1287"/>
        <v>0</v>
      </c>
      <c r="BY156" s="110" t="e">
        <f>BX156/BW156*100</f>
        <v>#DIV/0!</v>
      </c>
      <c r="BZ156" s="110"/>
      <c r="CA156" s="110"/>
      <c r="CB156" s="110" t="e">
        <f>CA156/BZ156*100</f>
        <v>#DIV/0!</v>
      </c>
      <c r="CC156" s="110"/>
      <c r="CD156" s="110"/>
      <c r="CE156" s="110"/>
      <c r="CF156" s="110">
        <f t="shared" si="1288"/>
        <v>0</v>
      </c>
      <c r="CG156" s="110">
        <f t="shared" si="1288"/>
        <v>0</v>
      </c>
      <c r="CH156" s="110"/>
      <c r="CI156" s="110"/>
      <c r="CJ156" s="110"/>
      <c r="CK156" s="110"/>
      <c r="CL156" s="110"/>
      <c r="CM156" s="110"/>
      <c r="CN156" s="110"/>
      <c r="CO156" s="110"/>
      <c r="CP156" s="110">
        <f t="shared" si="1289"/>
        <v>0</v>
      </c>
      <c r="CQ156" s="110">
        <f t="shared" si="1289"/>
        <v>0</v>
      </c>
      <c r="CR156" s="110"/>
      <c r="CS156" s="110"/>
      <c r="CT156" s="110"/>
      <c r="CU156" s="110"/>
      <c r="CV156" s="110"/>
      <c r="CW156" s="110"/>
      <c r="CX156" s="110"/>
      <c r="CY156" s="110"/>
      <c r="CZ156" s="110">
        <f t="shared" si="1290"/>
        <v>0</v>
      </c>
      <c r="DA156" s="110">
        <f t="shared" si="1290"/>
        <v>0</v>
      </c>
      <c r="DB156" s="110"/>
      <c r="DC156" s="110"/>
      <c r="DD156" s="110"/>
      <c r="DE156" s="110"/>
      <c r="DF156" s="110"/>
      <c r="DG156" s="110"/>
      <c r="DH156" s="110"/>
      <c r="DI156" s="110"/>
      <c r="DJ156" s="110">
        <f t="shared" si="1256"/>
        <v>0</v>
      </c>
      <c r="DK156" s="110">
        <f t="shared" si="1256"/>
        <v>0</v>
      </c>
      <c r="DL156" s="110"/>
      <c r="DM156" s="110"/>
      <c r="DN156" s="110"/>
      <c r="DO156" s="110"/>
      <c r="DP156" s="110"/>
      <c r="DQ156" s="110"/>
      <c r="DR156" s="110"/>
      <c r="DS156" s="110"/>
      <c r="DT156" s="110">
        <f t="shared" si="1291"/>
        <v>0</v>
      </c>
      <c r="DU156" s="110">
        <f t="shared" si="1291"/>
        <v>0</v>
      </c>
      <c r="DV156" s="110"/>
      <c r="DW156" s="110"/>
      <c r="DX156" s="110"/>
      <c r="DY156" s="110"/>
      <c r="DZ156" s="110"/>
      <c r="EA156" s="110"/>
      <c r="EB156" s="110"/>
      <c r="EC156" s="110"/>
      <c r="ED156" s="110">
        <f t="shared" si="1292"/>
        <v>0</v>
      </c>
      <c r="EE156" s="110">
        <f t="shared" si="1292"/>
        <v>0</v>
      </c>
      <c r="EF156" s="110"/>
      <c r="EG156" s="110"/>
      <c r="EH156" s="110"/>
      <c r="EI156" s="110"/>
      <c r="EJ156" s="110"/>
      <c r="EK156" s="110"/>
      <c r="EL156" s="110"/>
      <c r="EM156" s="110"/>
      <c r="EN156" s="110"/>
      <c r="EO156" s="110"/>
      <c r="EP156" s="110">
        <v>1419.806</v>
      </c>
      <c r="EQ156" s="110">
        <f>ET156+EW156</f>
        <v>1419.806</v>
      </c>
      <c r="ER156" s="110">
        <f t="shared" si="1293"/>
        <v>1419.8058799999999</v>
      </c>
      <c r="ES156" s="110">
        <f t="shared" si="1294"/>
        <v>99.999991548141082</v>
      </c>
      <c r="ET156" s="110">
        <v>1419.806</v>
      </c>
      <c r="EU156" s="110">
        <v>1419.8058799999999</v>
      </c>
      <c r="EV156" s="110">
        <f t="shared" ref="EV156:EV162" si="1307">EU156/ET156*100</f>
        <v>99.999991548141082</v>
      </c>
      <c r="EW156" s="110"/>
      <c r="EX156" s="110"/>
      <c r="EY156" s="110"/>
      <c r="EZ156" s="110"/>
      <c r="FA156" s="110">
        <f t="shared" si="1295"/>
        <v>0</v>
      </c>
      <c r="FB156" s="110">
        <f t="shared" si="1295"/>
        <v>0</v>
      </c>
      <c r="FC156" s="110"/>
      <c r="FD156" s="110"/>
      <c r="FE156" s="110"/>
      <c r="FF156" s="110"/>
      <c r="FG156" s="110"/>
      <c r="FH156" s="110"/>
      <c r="FI156" s="110"/>
      <c r="FJ156" s="156"/>
      <c r="FK156" s="110"/>
      <c r="FL156" s="110"/>
      <c r="FM156" s="110"/>
      <c r="FN156" s="110"/>
      <c r="FO156" s="110"/>
      <c r="FP156" s="110"/>
      <c r="FQ156" s="110"/>
      <c r="FR156" s="110"/>
      <c r="FS156" s="110"/>
      <c r="FT156" s="110"/>
      <c r="FU156" s="110">
        <f t="shared" si="1296"/>
        <v>0</v>
      </c>
      <c r="FV156" s="110">
        <f t="shared" si="1296"/>
        <v>0</v>
      </c>
      <c r="FW156" s="110"/>
      <c r="FX156" s="110"/>
      <c r="FY156" s="110"/>
      <c r="FZ156" s="110"/>
      <c r="GA156" s="110"/>
      <c r="GB156" s="110"/>
      <c r="GC156" s="110"/>
      <c r="GD156" s="110"/>
      <c r="GE156" s="110">
        <f t="shared" si="1297"/>
        <v>0</v>
      </c>
      <c r="GF156" s="110">
        <f t="shared" si="1297"/>
        <v>0</v>
      </c>
      <c r="GG156" s="110"/>
      <c r="GH156" s="110"/>
      <c r="GI156" s="110"/>
      <c r="GJ156" s="110"/>
      <c r="GK156" s="110"/>
      <c r="GL156" s="110"/>
      <c r="GM156" s="110"/>
      <c r="GN156" s="110"/>
      <c r="GO156" s="110">
        <f t="shared" si="1298"/>
        <v>0</v>
      </c>
      <c r="GP156" s="110">
        <f t="shared" si="1298"/>
        <v>0</v>
      </c>
      <c r="GQ156" s="110"/>
      <c r="GR156" s="110"/>
      <c r="GS156" s="110"/>
      <c r="GT156" s="110"/>
      <c r="GU156" s="110"/>
      <c r="GV156" s="110"/>
      <c r="GW156" s="110"/>
      <c r="GX156" s="110"/>
      <c r="GY156" s="110">
        <f t="shared" si="1299"/>
        <v>0</v>
      </c>
      <c r="GZ156" s="110">
        <f t="shared" si="1299"/>
        <v>0</v>
      </c>
      <c r="HA156" s="110"/>
      <c r="HB156" s="110"/>
      <c r="HC156" s="110"/>
      <c r="HD156" s="110"/>
      <c r="HE156" s="110"/>
      <c r="HF156" s="110"/>
      <c r="HG156" s="110"/>
      <c r="HH156" s="110"/>
      <c r="HI156" s="110">
        <f t="shared" si="1300"/>
        <v>0</v>
      </c>
      <c r="HJ156" s="110">
        <f t="shared" si="1300"/>
        <v>0</v>
      </c>
      <c r="HK156" s="110"/>
      <c r="HL156" s="110"/>
      <c r="HM156" s="110"/>
      <c r="HN156" s="110"/>
      <c r="HO156" s="110"/>
      <c r="HP156" s="110"/>
      <c r="HQ156" s="110"/>
      <c r="HR156" s="110"/>
      <c r="HS156" s="110">
        <f t="shared" si="1301"/>
        <v>0</v>
      </c>
      <c r="HT156" s="110">
        <f t="shared" si="1301"/>
        <v>0</v>
      </c>
      <c r="HU156" s="110"/>
      <c r="HV156" s="110"/>
      <c r="HW156" s="110"/>
      <c r="HX156" s="110"/>
      <c r="HY156" s="110"/>
      <c r="HZ156" s="110"/>
      <c r="IA156" s="110"/>
      <c r="IB156" s="110"/>
      <c r="IC156" s="110">
        <f t="shared" si="1302"/>
        <v>0</v>
      </c>
      <c r="ID156" s="110">
        <f t="shared" si="1302"/>
        <v>0</v>
      </c>
      <c r="IE156" s="110"/>
      <c r="IF156" s="110"/>
      <c r="IG156" s="110"/>
      <c r="IH156" s="110"/>
      <c r="II156" s="110"/>
      <c r="IJ156" s="110"/>
      <c r="IK156" s="110"/>
      <c r="IL156" s="110"/>
      <c r="IM156" s="110">
        <f t="shared" si="1303"/>
        <v>0</v>
      </c>
      <c r="IN156" s="110">
        <f t="shared" si="1303"/>
        <v>0</v>
      </c>
      <c r="IO156" s="110"/>
      <c r="IP156" s="110"/>
      <c r="IQ156" s="110"/>
      <c r="IR156" s="110"/>
      <c r="IS156" s="110"/>
      <c r="IT156" s="110"/>
      <c r="IU156" s="110"/>
      <c r="IV156" s="110"/>
      <c r="IW156" s="110">
        <f t="shared" si="1304"/>
        <v>0</v>
      </c>
      <c r="IX156" s="110">
        <f t="shared" si="1304"/>
        <v>0</v>
      </c>
      <c r="IY156" s="110"/>
      <c r="IZ156" s="110"/>
      <c r="JA156" s="110"/>
      <c r="JB156" s="110"/>
      <c r="JC156" s="110"/>
      <c r="JD156" s="110"/>
      <c r="JE156" s="110"/>
      <c r="JF156" s="110"/>
      <c r="JG156" s="110">
        <f t="shared" si="1305"/>
        <v>0</v>
      </c>
      <c r="JH156" s="110">
        <f t="shared" si="1305"/>
        <v>0</v>
      </c>
      <c r="JI156" s="110"/>
      <c r="JJ156" s="110"/>
      <c r="JK156" s="110"/>
      <c r="JL156" s="110"/>
      <c r="JM156" s="110"/>
      <c r="JN156" s="110"/>
      <c r="JO156" s="110"/>
      <c r="JP156" s="110"/>
      <c r="JQ156" s="110"/>
      <c r="JR156" s="110"/>
      <c r="JS156" s="110">
        <v>145.9427</v>
      </c>
      <c r="JT156" s="110">
        <v>145.9427</v>
      </c>
      <c r="JU156" s="110">
        <f t="shared" si="1272"/>
        <v>100</v>
      </c>
      <c r="JV156" s="110">
        <v>499.8</v>
      </c>
      <c r="JW156" s="110">
        <v>499.8</v>
      </c>
      <c r="JX156" s="110">
        <f t="shared" si="1273"/>
        <v>100</v>
      </c>
      <c r="JY156" s="110"/>
      <c r="JZ156" s="110"/>
      <c r="KA156" s="110" t="e">
        <f t="shared" ref="KA156" si="1308">JZ156/JY156*100</f>
        <v>#DIV/0!</v>
      </c>
      <c r="KB156" s="110"/>
      <c r="KC156" s="110"/>
      <c r="KD156" s="110" t="e">
        <f t="shared" ref="KD156" si="1309">KC156/KB156*100</f>
        <v>#DIV/0!</v>
      </c>
      <c r="KE156" s="110"/>
      <c r="KF156" s="110"/>
      <c r="KG156" s="110" t="e">
        <f t="shared" ref="KG156" si="1310">KF156/KE156*100</f>
        <v>#DIV/0!</v>
      </c>
      <c r="KH156" s="110"/>
      <c r="KI156" s="110"/>
      <c r="KJ156" s="110" t="e">
        <f t="shared" ref="KJ156" si="1311">KI156/KH156*100</f>
        <v>#DIV/0!</v>
      </c>
      <c r="KK156" s="110"/>
      <c r="KL156" s="110"/>
      <c r="KM156" s="110" t="e">
        <f t="shared" ref="KM156" si="1312">KL156/KK156*100</f>
        <v>#DIV/0!</v>
      </c>
      <c r="KN156" s="110"/>
      <c r="KO156" s="110"/>
      <c r="KP156" s="110"/>
      <c r="KQ156" s="110"/>
      <c r="KR156" s="110"/>
      <c r="KS156" s="110"/>
      <c r="KT156" s="110"/>
      <c r="KU156" s="110"/>
      <c r="KV156" s="110"/>
      <c r="KW156" s="110"/>
      <c r="KX156" s="110"/>
      <c r="KY156" s="110" t="e">
        <f t="shared" si="1279"/>
        <v>#DIV/0!</v>
      </c>
      <c r="KZ156" s="110"/>
      <c r="LA156" s="110"/>
      <c r="LB156" s="110"/>
      <c r="LC156" s="110"/>
      <c r="LD156" s="110"/>
      <c r="LE156" s="110"/>
      <c r="LF156" s="110"/>
      <c r="LG156" s="110"/>
      <c r="LH156" s="110"/>
      <c r="LI156" s="110"/>
      <c r="LJ156" s="110"/>
      <c r="LK156" s="110"/>
      <c r="LL156" s="110"/>
      <c r="LM156" s="110"/>
      <c r="LN156" s="110"/>
      <c r="LO156" s="110"/>
      <c r="LP156" s="110">
        <f t="shared" si="1306"/>
        <v>0</v>
      </c>
      <c r="LQ156" s="110">
        <f t="shared" si="1306"/>
        <v>0</v>
      </c>
      <c r="LR156" s="110"/>
      <c r="LS156" s="110"/>
      <c r="LT156" s="110"/>
      <c r="LU156" s="110"/>
      <c r="LV156" s="110"/>
      <c r="LW156" s="110"/>
      <c r="LX156" s="110"/>
      <c r="LY156" s="110"/>
      <c r="LZ156" s="110"/>
      <c r="MA156" s="110"/>
      <c r="MB156" s="110"/>
      <c r="MC156" s="110"/>
      <c r="MD156" s="110"/>
      <c r="ME156" s="110"/>
      <c r="MF156" s="4"/>
      <c r="MG156" s="5"/>
      <c r="MH156" s="37"/>
      <c r="MI156" s="37"/>
      <c r="MJ156" s="38"/>
      <c r="MK156" s="4"/>
      <c r="ML156" s="4"/>
      <c r="MM156" s="5"/>
      <c r="MN156" s="112"/>
      <c r="MO156" s="113"/>
      <c r="MP156" s="114"/>
      <c r="MQ156" s="113"/>
      <c r="MR156" s="115"/>
      <c r="MS156" s="40"/>
      <c r="MT156" s="40"/>
      <c r="MU156" s="40"/>
      <c r="MV156" s="10"/>
    </row>
    <row r="157" spans="1:360">
      <c r="A157" s="36" t="s">
        <v>37</v>
      </c>
      <c r="B157" s="110">
        <f t="shared" si="1280"/>
        <v>6000.73812</v>
      </c>
      <c r="C157" s="110">
        <f t="shared" si="1281"/>
        <v>6000.73812</v>
      </c>
      <c r="D157" s="110">
        <f t="shared" si="1177"/>
        <v>100</v>
      </c>
      <c r="E157" s="110">
        <f t="shared" si="1175"/>
        <v>3.979039320256561E-13</v>
      </c>
      <c r="F157" s="110"/>
      <c r="G157" s="110"/>
      <c r="H157" s="110"/>
      <c r="I157" s="110"/>
      <c r="J157" s="110">
        <f t="shared" si="1282"/>
        <v>0</v>
      </c>
      <c r="K157" s="110">
        <f t="shared" si="1282"/>
        <v>0</v>
      </c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>
        <f t="shared" si="1283"/>
        <v>0</v>
      </c>
      <c r="AA157" s="110">
        <f t="shared" si="1283"/>
        <v>0</v>
      </c>
      <c r="AB157" s="110"/>
      <c r="AC157" s="110"/>
      <c r="AD157" s="110"/>
      <c r="AE157" s="110"/>
      <c r="AF157" s="110"/>
      <c r="AG157" s="110"/>
      <c r="AH157" s="110"/>
      <c r="AI157" s="110"/>
      <c r="AJ157" s="110">
        <f t="shared" si="1284"/>
        <v>0</v>
      </c>
      <c r="AK157" s="110">
        <f t="shared" si="1284"/>
        <v>0</v>
      </c>
      <c r="AL157" s="110"/>
      <c r="AM157" s="110"/>
      <c r="AN157" s="110"/>
      <c r="AO157" s="110"/>
      <c r="AP157" s="110"/>
      <c r="AQ157" s="110"/>
      <c r="AR157" s="110"/>
      <c r="AS157" s="110"/>
      <c r="AT157" s="110">
        <f t="shared" si="1285"/>
        <v>0</v>
      </c>
      <c r="AU157" s="110">
        <f t="shared" si="1285"/>
        <v>0</v>
      </c>
      <c r="AV157" s="110"/>
      <c r="AW157" s="110"/>
      <c r="AX157" s="110"/>
      <c r="AY157" s="110"/>
      <c r="AZ157" s="110"/>
      <c r="BA157" s="110"/>
      <c r="BB157" s="110"/>
      <c r="BC157" s="110"/>
      <c r="BD157" s="110">
        <f t="shared" si="1286"/>
        <v>0</v>
      </c>
      <c r="BE157" s="110">
        <f t="shared" si="1286"/>
        <v>0</v>
      </c>
      <c r="BF157" s="110"/>
      <c r="BG157" s="110"/>
      <c r="BH157" s="110"/>
      <c r="BI157" s="110"/>
      <c r="BJ157" s="110"/>
      <c r="BK157" s="110"/>
      <c r="BL157" s="110"/>
      <c r="BM157" s="110">
        <v>940.06637000000001</v>
      </c>
      <c r="BN157" s="110">
        <f t="shared" ref="BN157:BN162" si="1313">BQ157+BT157</f>
        <v>940.06637000000001</v>
      </c>
      <c r="BO157" s="110">
        <f>BR157+BU157</f>
        <v>940.06637000000001</v>
      </c>
      <c r="BP157" s="110">
        <f>BO157/BN157*100</f>
        <v>100</v>
      </c>
      <c r="BQ157" s="110">
        <v>921.26504</v>
      </c>
      <c r="BR157" s="110">
        <v>921.26504</v>
      </c>
      <c r="BS157" s="110">
        <f>BR157/BQ157*100</f>
        <v>100</v>
      </c>
      <c r="BT157" s="110">
        <v>18.80133</v>
      </c>
      <c r="BU157" s="110">
        <v>18.80133</v>
      </c>
      <c r="BV157" s="110">
        <f>BU157/BT157*100</f>
        <v>100</v>
      </c>
      <c r="BW157" s="110">
        <f t="shared" si="1287"/>
        <v>780.62567000000001</v>
      </c>
      <c r="BX157" s="110">
        <f t="shared" si="1287"/>
        <v>780.62567000000001</v>
      </c>
      <c r="BY157" s="110">
        <f>BX157/BW157*100</f>
        <v>100</v>
      </c>
      <c r="BZ157" s="110">
        <v>780.62567000000001</v>
      </c>
      <c r="CA157" s="110">
        <v>780.62567000000001</v>
      </c>
      <c r="CB157" s="110">
        <f>CA157/BZ157*100</f>
        <v>100</v>
      </c>
      <c r="CC157" s="110"/>
      <c r="CD157" s="110"/>
      <c r="CE157" s="110"/>
      <c r="CF157" s="110">
        <f t="shared" si="1288"/>
        <v>0</v>
      </c>
      <c r="CG157" s="110">
        <f t="shared" si="1288"/>
        <v>0</v>
      </c>
      <c r="CH157" s="110"/>
      <c r="CI157" s="110"/>
      <c r="CJ157" s="110"/>
      <c r="CK157" s="110"/>
      <c r="CL157" s="110"/>
      <c r="CM157" s="110"/>
      <c r="CN157" s="110"/>
      <c r="CO157" s="110"/>
      <c r="CP157" s="110">
        <f t="shared" si="1289"/>
        <v>0</v>
      </c>
      <c r="CQ157" s="110">
        <f t="shared" si="1289"/>
        <v>0</v>
      </c>
      <c r="CR157" s="110"/>
      <c r="CS157" s="110"/>
      <c r="CT157" s="110"/>
      <c r="CU157" s="110"/>
      <c r="CV157" s="110"/>
      <c r="CW157" s="110"/>
      <c r="CX157" s="110"/>
      <c r="CY157" s="110"/>
      <c r="CZ157" s="110">
        <f t="shared" si="1290"/>
        <v>0</v>
      </c>
      <c r="DA157" s="110">
        <f t="shared" si="1290"/>
        <v>0</v>
      </c>
      <c r="DB157" s="110"/>
      <c r="DC157" s="110"/>
      <c r="DD157" s="110"/>
      <c r="DE157" s="110"/>
      <c r="DF157" s="110"/>
      <c r="DG157" s="110"/>
      <c r="DH157" s="110"/>
      <c r="DI157" s="110"/>
      <c r="DJ157" s="110">
        <f t="shared" si="1256"/>
        <v>0</v>
      </c>
      <c r="DK157" s="110">
        <f t="shared" si="1256"/>
        <v>0</v>
      </c>
      <c r="DL157" s="110"/>
      <c r="DM157" s="110"/>
      <c r="DN157" s="110"/>
      <c r="DO157" s="110"/>
      <c r="DP157" s="110"/>
      <c r="DQ157" s="110"/>
      <c r="DR157" s="110"/>
      <c r="DS157" s="110"/>
      <c r="DT157" s="110">
        <f t="shared" si="1291"/>
        <v>0</v>
      </c>
      <c r="DU157" s="110">
        <f t="shared" si="1291"/>
        <v>0</v>
      </c>
      <c r="DV157" s="110"/>
      <c r="DW157" s="110"/>
      <c r="DX157" s="110"/>
      <c r="DY157" s="110"/>
      <c r="DZ157" s="110"/>
      <c r="EA157" s="110"/>
      <c r="EB157" s="110"/>
      <c r="EC157" s="110"/>
      <c r="ED157" s="110">
        <f t="shared" si="1292"/>
        <v>0</v>
      </c>
      <c r="EE157" s="110">
        <f t="shared" si="1292"/>
        <v>0</v>
      </c>
      <c r="EF157" s="110"/>
      <c r="EG157" s="110"/>
      <c r="EH157" s="110"/>
      <c r="EI157" s="110"/>
      <c r="EJ157" s="110"/>
      <c r="EK157" s="110"/>
      <c r="EL157" s="110"/>
      <c r="EM157" s="110"/>
      <c r="EN157" s="110"/>
      <c r="EO157" s="110"/>
      <c r="EP157" s="110">
        <v>3551.52</v>
      </c>
      <c r="EQ157" s="110">
        <f>ET157+EW157</f>
        <v>3551.52</v>
      </c>
      <c r="ER157" s="110">
        <f t="shared" si="1293"/>
        <v>3551.52</v>
      </c>
      <c r="ES157" s="110">
        <f t="shared" si="1294"/>
        <v>100</v>
      </c>
      <c r="ET157" s="110">
        <v>3551.52</v>
      </c>
      <c r="EU157" s="110">
        <v>3551.52</v>
      </c>
      <c r="EV157" s="110">
        <f t="shared" si="1307"/>
        <v>100</v>
      </c>
      <c r="EW157" s="110"/>
      <c r="EX157" s="110"/>
      <c r="EY157" s="110"/>
      <c r="EZ157" s="110"/>
      <c r="FA157" s="110">
        <f t="shared" si="1295"/>
        <v>0</v>
      </c>
      <c r="FB157" s="110">
        <f t="shared" si="1295"/>
        <v>0</v>
      </c>
      <c r="FC157" s="110"/>
      <c r="FD157" s="110"/>
      <c r="FE157" s="110"/>
      <c r="FF157" s="110"/>
      <c r="FG157" s="110"/>
      <c r="FH157" s="110"/>
      <c r="FI157" s="110"/>
      <c r="FJ157" s="156"/>
      <c r="FK157" s="110"/>
      <c r="FL157" s="110"/>
      <c r="FM157" s="110"/>
      <c r="FN157" s="110"/>
      <c r="FO157" s="110"/>
      <c r="FP157" s="110"/>
      <c r="FQ157" s="110"/>
      <c r="FR157" s="110"/>
      <c r="FS157" s="110"/>
      <c r="FT157" s="110"/>
      <c r="FU157" s="110">
        <f t="shared" si="1296"/>
        <v>0</v>
      </c>
      <c r="FV157" s="110">
        <f t="shared" si="1296"/>
        <v>0</v>
      </c>
      <c r="FW157" s="110"/>
      <c r="FX157" s="110"/>
      <c r="FY157" s="110"/>
      <c r="FZ157" s="110"/>
      <c r="GA157" s="110"/>
      <c r="GB157" s="110"/>
      <c r="GC157" s="110"/>
      <c r="GD157" s="110"/>
      <c r="GE157" s="110">
        <f t="shared" si="1297"/>
        <v>0</v>
      </c>
      <c r="GF157" s="110">
        <f t="shared" si="1297"/>
        <v>0</v>
      </c>
      <c r="GG157" s="110"/>
      <c r="GH157" s="110"/>
      <c r="GI157" s="110"/>
      <c r="GJ157" s="110"/>
      <c r="GK157" s="110"/>
      <c r="GL157" s="110"/>
      <c r="GM157" s="110"/>
      <c r="GN157" s="110"/>
      <c r="GO157" s="110">
        <f t="shared" si="1298"/>
        <v>0</v>
      </c>
      <c r="GP157" s="110">
        <f t="shared" si="1298"/>
        <v>0</v>
      </c>
      <c r="GQ157" s="110"/>
      <c r="GR157" s="110"/>
      <c r="GS157" s="110"/>
      <c r="GT157" s="110"/>
      <c r="GU157" s="110"/>
      <c r="GV157" s="110"/>
      <c r="GW157" s="110"/>
      <c r="GX157" s="110"/>
      <c r="GY157" s="110">
        <f t="shared" si="1299"/>
        <v>0</v>
      </c>
      <c r="GZ157" s="110">
        <f t="shared" si="1299"/>
        <v>0</v>
      </c>
      <c r="HA157" s="110"/>
      <c r="HB157" s="110"/>
      <c r="HC157" s="110"/>
      <c r="HD157" s="110"/>
      <c r="HE157" s="110"/>
      <c r="HF157" s="110"/>
      <c r="HG157" s="110"/>
      <c r="HH157" s="110"/>
      <c r="HI157" s="110">
        <f t="shared" si="1300"/>
        <v>0</v>
      </c>
      <c r="HJ157" s="110">
        <f t="shared" si="1300"/>
        <v>0</v>
      </c>
      <c r="HK157" s="110"/>
      <c r="HL157" s="110"/>
      <c r="HM157" s="110"/>
      <c r="HN157" s="110"/>
      <c r="HO157" s="110"/>
      <c r="HP157" s="110"/>
      <c r="HQ157" s="110"/>
      <c r="HR157" s="110"/>
      <c r="HS157" s="110">
        <f t="shared" si="1301"/>
        <v>0</v>
      </c>
      <c r="HT157" s="110">
        <f t="shared" si="1301"/>
        <v>0</v>
      </c>
      <c r="HU157" s="110"/>
      <c r="HV157" s="110"/>
      <c r="HW157" s="110"/>
      <c r="HX157" s="110"/>
      <c r="HY157" s="110"/>
      <c r="HZ157" s="110"/>
      <c r="IA157" s="110"/>
      <c r="IB157" s="110"/>
      <c r="IC157" s="110">
        <f t="shared" si="1302"/>
        <v>0</v>
      </c>
      <c r="ID157" s="110">
        <f t="shared" si="1302"/>
        <v>0</v>
      </c>
      <c r="IE157" s="110"/>
      <c r="IF157" s="110"/>
      <c r="IG157" s="110"/>
      <c r="IH157" s="110"/>
      <c r="II157" s="110"/>
      <c r="IJ157" s="110"/>
      <c r="IK157" s="110"/>
      <c r="IL157" s="110"/>
      <c r="IM157" s="110">
        <f t="shared" si="1303"/>
        <v>0</v>
      </c>
      <c r="IN157" s="110">
        <f t="shared" si="1303"/>
        <v>0</v>
      </c>
      <c r="IO157" s="110"/>
      <c r="IP157" s="110"/>
      <c r="IQ157" s="110"/>
      <c r="IR157" s="110"/>
      <c r="IS157" s="110"/>
      <c r="IT157" s="110"/>
      <c r="IU157" s="110"/>
      <c r="IV157" s="110"/>
      <c r="IW157" s="110">
        <f t="shared" si="1304"/>
        <v>0</v>
      </c>
      <c r="IX157" s="110">
        <f t="shared" si="1304"/>
        <v>0</v>
      </c>
      <c r="IY157" s="110"/>
      <c r="IZ157" s="110"/>
      <c r="JA157" s="110"/>
      <c r="JB157" s="110"/>
      <c r="JC157" s="110"/>
      <c r="JD157" s="110"/>
      <c r="JE157" s="110"/>
      <c r="JF157" s="110"/>
      <c r="JG157" s="110">
        <f t="shared" si="1305"/>
        <v>0</v>
      </c>
      <c r="JH157" s="110">
        <f t="shared" si="1305"/>
        <v>0</v>
      </c>
      <c r="JI157" s="110"/>
      <c r="JJ157" s="110"/>
      <c r="JK157" s="110"/>
      <c r="JL157" s="110"/>
      <c r="JM157" s="110"/>
      <c r="JN157" s="110"/>
      <c r="JO157" s="110"/>
      <c r="JP157" s="110"/>
      <c r="JQ157" s="110"/>
      <c r="JR157" s="110"/>
      <c r="JS157" s="110">
        <v>291.98078000000004</v>
      </c>
      <c r="JT157" s="110">
        <v>291.98077999999998</v>
      </c>
      <c r="JU157" s="110">
        <f t="shared" si="1272"/>
        <v>99.999999999999972</v>
      </c>
      <c r="JV157" s="110"/>
      <c r="JW157" s="110"/>
      <c r="JX157" s="110"/>
      <c r="JY157" s="110"/>
      <c r="JZ157" s="110"/>
      <c r="KA157" s="110"/>
      <c r="KB157" s="110"/>
      <c r="KC157" s="110"/>
      <c r="KD157" s="110"/>
      <c r="KE157" s="110"/>
      <c r="KF157" s="110"/>
      <c r="KG157" s="110"/>
      <c r="KH157" s="110"/>
      <c r="KI157" s="110"/>
      <c r="KJ157" s="110"/>
      <c r="KK157" s="110"/>
      <c r="KL157" s="110"/>
      <c r="KM157" s="110"/>
      <c r="KN157" s="110"/>
      <c r="KO157" s="110"/>
      <c r="KP157" s="110"/>
      <c r="KQ157" s="110"/>
      <c r="KR157" s="110"/>
      <c r="KS157" s="110"/>
      <c r="KT157" s="110"/>
      <c r="KU157" s="110"/>
      <c r="KV157" s="110"/>
      <c r="KW157" s="110">
        <v>436.5453</v>
      </c>
      <c r="KX157" s="110">
        <v>436.5453</v>
      </c>
      <c r="KY157" s="110">
        <f t="shared" si="1279"/>
        <v>100</v>
      </c>
      <c r="KZ157" s="110"/>
      <c r="LA157" s="110"/>
      <c r="LB157" s="110"/>
      <c r="LC157" s="110"/>
      <c r="LD157" s="110"/>
      <c r="LE157" s="110"/>
      <c r="LF157" s="110"/>
      <c r="LG157" s="110"/>
      <c r="LH157" s="110"/>
      <c r="LI157" s="110"/>
      <c r="LJ157" s="110"/>
      <c r="LK157" s="110"/>
      <c r="LL157" s="110"/>
      <c r="LM157" s="110"/>
      <c r="LN157" s="110"/>
      <c r="LO157" s="110"/>
      <c r="LP157" s="110">
        <f t="shared" si="1306"/>
        <v>0</v>
      </c>
      <c r="LQ157" s="110">
        <f t="shared" si="1306"/>
        <v>0</v>
      </c>
      <c r="LR157" s="110"/>
      <c r="LS157" s="110"/>
      <c r="LT157" s="110"/>
      <c r="LU157" s="110"/>
      <c r="LV157" s="110"/>
      <c r="LW157" s="110"/>
      <c r="LX157" s="110"/>
      <c r="LY157" s="110"/>
      <c r="LZ157" s="110"/>
      <c r="MA157" s="110"/>
      <c r="MB157" s="110"/>
      <c r="MC157" s="110"/>
      <c r="MD157" s="110"/>
      <c r="ME157" s="4"/>
      <c r="MF157" s="4"/>
      <c r="MG157" s="5"/>
      <c r="MH157" s="37"/>
      <c r="MI157" s="37"/>
      <c r="MJ157" s="38"/>
      <c r="MK157" s="4"/>
      <c r="ML157" s="4"/>
      <c r="MM157" s="5"/>
      <c r="MN157" s="112"/>
      <c r="MO157" s="113"/>
      <c r="MP157" s="114"/>
      <c r="MQ157" s="113"/>
      <c r="MR157" s="115"/>
      <c r="MS157" s="40"/>
      <c r="MT157" s="40"/>
      <c r="MU157" s="40"/>
      <c r="MV157" s="10"/>
    </row>
    <row r="158" spans="1:360" ht="18.75" customHeight="1">
      <c r="A158" s="36" t="s">
        <v>58</v>
      </c>
      <c r="B158" s="110">
        <f t="shared" si="1280"/>
        <v>2998.4650499999998</v>
      </c>
      <c r="C158" s="110">
        <f t="shared" si="1281"/>
        <v>2998.4650499999998</v>
      </c>
      <c r="D158" s="110">
        <f t="shared" si="1177"/>
        <v>100</v>
      </c>
      <c r="E158" s="110">
        <f t="shared" si="1175"/>
        <v>1.6697754290362354E-13</v>
      </c>
      <c r="F158" s="110"/>
      <c r="G158" s="110"/>
      <c r="H158" s="110"/>
      <c r="I158" s="110"/>
      <c r="J158" s="110">
        <f t="shared" si="1282"/>
        <v>0</v>
      </c>
      <c r="K158" s="110">
        <f t="shared" si="1282"/>
        <v>0</v>
      </c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>
        <f t="shared" si="1283"/>
        <v>0</v>
      </c>
      <c r="AA158" s="110">
        <f t="shared" si="1283"/>
        <v>0</v>
      </c>
      <c r="AB158" s="110"/>
      <c r="AC158" s="110"/>
      <c r="AD158" s="110"/>
      <c r="AE158" s="110"/>
      <c r="AF158" s="110"/>
      <c r="AG158" s="110"/>
      <c r="AH158" s="110"/>
      <c r="AI158" s="110"/>
      <c r="AJ158" s="110">
        <f t="shared" si="1284"/>
        <v>0</v>
      </c>
      <c r="AK158" s="110">
        <f t="shared" si="1284"/>
        <v>0</v>
      </c>
      <c r="AL158" s="110"/>
      <c r="AM158" s="110"/>
      <c r="AN158" s="110"/>
      <c r="AO158" s="110"/>
      <c r="AP158" s="110"/>
      <c r="AQ158" s="110"/>
      <c r="AR158" s="110"/>
      <c r="AS158" s="110"/>
      <c r="AT158" s="110">
        <f t="shared" si="1285"/>
        <v>0</v>
      </c>
      <c r="AU158" s="110">
        <f t="shared" si="1285"/>
        <v>0</v>
      </c>
      <c r="AV158" s="110"/>
      <c r="AW158" s="110"/>
      <c r="AX158" s="110"/>
      <c r="AY158" s="110"/>
      <c r="AZ158" s="110"/>
      <c r="BA158" s="110"/>
      <c r="BB158" s="110"/>
      <c r="BC158" s="110"/>
      <c r="BD158" s="110">
        <f t="shared" si="1286"/>
        <v>0</v>
      </c>
      <c r="BE158" s="110">
        <f t="shared" si="1286"/>
        <v>0</v>
      </c>
      <c r="BF158" s="110"/>
      <c r="BG158" s="110"/>
      <c r="BH158" s="110"/>
      <c r="BI158" s="110"/>
      <c r="BJ158" s="110"/>
      <c r="BK158" s="110"/>
      <c r="BL158" s="110"/>
      <c r="BM158" s="110"/>
      <c r="BN158" s="110">
        <f t="shared" si="1313"/>
        <v>0</v>
      </c>
      <c r="BO158" s="110"/>
      <c r="BP158" s="110"/>
      <c r="BQ158" s="110"/>
      <c r="BR158" s="110"/>
      <c r="BS158" s="110"/>
      <c r="BT158" s="110"/>
      <c r="BU158" s="110"/>
      <c r="BV158" s="110"/>
      <c r="BW158" s="110">
        <f t="shared" si="1287"/>
        <v>1201.8326999999999</v>
      </c>
      <c r="BX158" s="110">
        <f t="shared" si="1287"/>
        <v>1201.8326999999999</v>
      </c>
      <c r="BY158" s="110">
        <f>BX158/BW158*100</f>
        <v>100</v>
      </c>
      <c r="BZ158" s="110">
        <v>1201.8326999999999</v>
      </c>
      <c r="CA158" s="110">
        <v>1201.8326999999999</v>
      </c>
      <c r="CB158" s="110">
        <f>CA158/BZ158*100</f>
        <v>100</v>
      </c>
      <c r="CC158" s="110"/>
      <c r="CD158" s="110"/>
      <c r="CE158" s="110"/>
      <c r="CF158" s="110">
        <f t="shared" si="1288"/>
        <v>0</v>
      </c>
      <c r="CG158" s="110">
        <f t="shared" si="1288"/>
        <v>0</v>
      </c>
      <c r="CH158" s="110"/>
      <c r="CI158" s="110"/>
      <c r="CJ158" s="110"/>
      <c r="CK158" s="110"/>
      <c r="CL158" s="110"/>
      <c r="CM158" s="110"/>
      <c r="CN158" s="110"/>
      <c r="CO158" s="110"/>
      <c r="CP158" s="110">
        <f t="shared" si="1289"/>
        <v>0</v>
      </c>
      <c r="CQ158" s="110">
        <f t="shared" si="1289"/>
        <v>0</v>
      </c>
      <c r="CR158" s="110"/>
      <c r="CS158" s="110"/>
      <c r="CT158" s="110"/>
      <c r="CU158" s="110"/>
      <c r="CV158" s="110"/>
      <c r="CW158" s="110"/>
      <c r="CX158" s="110"/>
      <c r="CY158" s="110"/>
      <c r="CZ158" s="110">
        <f t="shared" si="1290"/>
        <v>0</v>
      </c>
      <c r="DA158" s="110">
        <f t="shared" si="1290"/>
        <v>0</v>
      </c>
      <c r="DB158" s="110"/>
      <c r="DC158" s="110"/>
      <c r="DD158" s="110"/>
      <c r="DE158" s="110"/>
      <c r="DF158" s="110"/>
      <c r="DG158" s="110"/>
      <c r="DH158" s="110"/>
      <c r="DI158" s="110"/>
      <c r="DJ158" s="110">
        <f t="shared" si="1256"/>
        <v>0</v>
      </c>
      <c r="DK158" s="110">
        <f t="shared" si="1256"/>
        <v>0</v>
      </c>
      <c r="DL158" s="110"/>
      <c r="DM158" s="110"/>
      <c r="DN158" s="110"/>
      <c r="DO158" s="110"/>
      <c r="DP158" s="110"/>
      <c r="DQ158" s="110"/>
      <c r="DR158" s="110"/>
      <c r="DS158" s="110"/>
      <c r="DT158" s="110">
        <f t="shared" si="1291"/>
        <v>0</v>
      </c>
      <c r="DU158" s="110">
        <f t="shared" si="1291"/>
        <v>0</v>
      </c>
      <c r="DV158" s="110"/>
      <c r="DW158" s="110"/>
      <c r="DX158" s="110"/>
      <c r="DY158" s="110"/>
      <c r="DZ158" s="110"/>
      <c r="EA158" s="110"/>
      <c r="EB158" s="110"/>
      <c r="EC158" s="110"/>
      <c r="ED158" s="110">
        <f t="shared" si="1292"/>
        <v>0</v>
      </c>
      <c r="EE158" s="110">
        <f t="shared" si="1292"/>
        <v>0</v>
      </c>
      <c r="EF158" s="110"/>
      <c r="EG158" s="110"/>
      <c r="EH158" s="110"/>
      <c r="EI158" s="110"/>
      <c r="EJ158" s="110"/>
      <c r="EK158" s="110"/>
      <c r="EL158" s="110"/>
      <c r="EM158" s="110"/>
      <c r="EN158" s="110"/>
      <c r="EO158" s="110"/>
      <c r="EP158" s="110"/>
      <c r="EQ158" s="110">
        <f t="shared" si="1293"/>
        <v>0</v>
      </c>
      <c r="ER158" s="110">
        <f t="shared" si="1293"/>
        <v>0</v>
      </c>
      <c r="ES158" s="110" t="e">
        <f t="shared" si="1294"/>
        <v>#DIV/0!</v>
      </c>
      <c r="ET158" s="110"/>
      <c r="EU158" s="110"/>
      <c r="EV158" s="110" t="e">
        <f t="shared" si="1307"/>
        <v>#DIV/0!</v>
      </c>
      <c r="EW158" s="110"/>
      <c r="EX158" s="110"/>
      <c r="EY158" s="110"/>
      <c r="EZ158" s="110"/>
      <c r="FA158" s="110">
        <f t="shared" si="1295"/>
        <v>0</v>
      </c>
      <c r="FB158" s="110">
        <f t="shared" si="1295"/>
        <v>0</v>
      </c>
      <c r="FC158" s="110"/>
      <c r="FD158" s="110"/>
      <c r="FE158" s="110"/>
      <c r="FF158" s="110"/>
      <c r="FG158" s="110"/>
      <c r="FH158" s="110"/>
      <c r="FI158" s="110"/>
      <c r="FJ158" s="156"/>
      <c r="FK158" s="110"/>
      <c r="FL158" s="110"/>
      <c r="FM158" s="110"/>
      <c r="FN158" s="110"/>
      <c r="FO158" s="110"/>
      <c r="FP158" s="110"/>
      <c r="FQ158" s="110"/>
      <c r="FR158" s="110"/>
      <c r="FS158" s="110"/>
      <c r="FT158" s="110"/>
      <c r="FU158" s="110">
        <f t="shared" si="1296"/>
        <v>0</v>
      </c>
      <c r="FV158" s="110">
        <f t="shared" si="1296"/>
        <v>0</v>
      </c>
      <c r="FW158" s="110"/>
      <c r="FX158" s="110"/>
      <c r="FY158" s="110"/>
      <c r="FZ158" s="110"/>
      <c r="GA158" s="110"/>
      <c r="GB158" s="110"/>
      <c r="GC158" s="110"/>
      <c r="GD158" s="110"/>
      <c r="GE158" s="110">
        <f t="shared" si="1297"/>
        <v>0</v>
      </c>
      <c r="GF158" s="110">
        <f t="shared" si="1297"/>
        <v>0</v>
      </c>
      <c r="GG158" s="110"/>
      <c r="GH158" s="110"/>
      <c r="GI158" s="110"/>
      <c r="GJ158" s="110"/>
      <c r="GK158" s="110"/>
      <c r="GL158" s="110"/>
      <c r="GM158" s="110"/>
      <c r="GN158" s="110"/>
      <c r="GO158" s="110">
        <f t="shared" si="1298"/>
        <v>0</v>
      </c>
      <c r="GP158" s="110">
        <f t="shared" si="1298"/>
        <v>0</v>
      </c>
      <c r="GQ158" s="110"/>
      <c r="GR158" s="110"/>
      <c r="GS158" s="110"/>
      <c r="GT158" s="110"/>
      <c r="GU158" s="110"/>
      <c r="GV158" s="110"/>
      <c r="GW158" s="110"/>
      <c r="GX158" s="110"/>
      <c r="GY158" s="110">
        <f t="shared" si="1299"/>
        <v>0</v>
      </c>
      <c r="GZ158" s="110">
        <f t="shared" si="1299"/>
        <v>0</v>
      </c>
      <c r="HA158" s="110"/>
      <c r="HB158" s="110"/>
      <c r="HC158" s="110"/>
      <c r="HD158" s="110"/>
      <c r="HE158" s="110"/>
      <c r="HF158" s="110"/>
      <c r="HG158" s="110"/>
      <c r="HH158" s="110"/>
      <c r="HI158" s="110">
        <f t="shared" si="1300"/>
        <v>0</v>
      </c>
      <c r="HJ158" s="110">
        <f t="shared" si="1300"/>
        <v>0</v>
      </c>
      <c r="HK158" s="110"/>
      <c r="HL158" s="110"/>
      <c r="HM158" s="110"/>
      <c r="HN158" s="110"/>
      <c r="HO158" s="110"/>
      <c r="HP158" s="110"/>
      <c r="HQ158" s="110"/>
      <c r="HR158" s="110"/>
      <c r="HS158" s="110">
        <f t="shared" si="1301"/>
        <v>0</v>
      </c>
      <c r="HT158" s="110">
        <f t="shared" si="1301"/>
        <v>0</v>
      </c>
      <c r="HU158" s="110"/>
      <c r="HV158" s="110"/>
      <c r="HW158" s="110"/>
      <c r="HX158" s="110"/>
      <c r="HY158" s="110"/>
      <c r="HZ158" s="110"/>
      <c r="IA158" s="110"/>
      <c r="IB158" s="110"/>
      <c r="IC158" s="110">
        <f t="shared" si="1302"/>
        <v>0</v>
      </c>
      <c r="ID158" s="110">
        <f t="shared" si="1302"/>
        <v>0</v>
      </c>
      <c r="IE158" s="110"/>
      <c r="IF158" s="110"/>
      <c r="IG158" s="110"/>
      <c r="IH158" s="110"/>
      <c r="II158" s="110"/>
      <c r="IJ158" s="110"/>
      <c r="IK158" s="110"/>
      <c r="IL158" s="110"/>
      <c r="IM158" s="110">
        <f t="shared" si="1303"/>
        <v>0</v>
      </c>
      <c r="IN158" s="110">
        <f t="shared" si="1303"/>
        <v>0</v>
      </c>
      <c r="IO158" s="110"/>
      <c r="IP158" s="110"/>
      <c r="IQ158" s="110"/>
      <c r="IR158" s="110"/>
      <c r="IS158" s="110"/>
      <c r="IT158" s="110"/>
      <c r="IU158" s="110"/>
      <c r="IV158" s="110"/>
      <c r="IW158" s="110">
        <f t="shared" si="1304"/>
        <v>0</v>
      </c>
      <c r="IX158" s="110">
        <f t="shared" si="1304"/>
        <v>0</v>
      </c>
      <c r="IY158" s="110"/>
      <c r="IZ158" s="110"/>
      <c r="JA158" s="110"/>
      <c r="JB158" s="110"/>
      <c r="JC158" s="110"/>
      <c r="JD158" s="110"/>
      <c r="JE158" s="110"/>
      <c r="JF158" s="110"/>
      <c r="JG158" s="110">
        <f t="shared" si="1305"/>
        <v>0</v>
      </c>
      <c r="JH158" s="110">
        <f t="shared" si="1305"/>
        <v>0</v>
      </c>
      <c r="JI158" s="110"/>
      <c r="JJ158" s="110"/>
      <c r="JK158" s="110"/>
      <c r="JL158" s="110"/>
      <c r="JM158" s="110"/>
      <c r="JN158" s="110"/>
      <c r="JO158" s="110"/>
      <c r="JP158" s="110"/>
      <c r="JQ158" s="110"/>
      <c r="JR158" s="110"/>
      <c r="JS158" s="110">
        <v>584.00440000000003</v>
      </c>
      <c r="JT158" s="110">
        <v>584.00440000000003</v>
      </c>
      <c r="JU158" s="110">
        <f t="shared" si="1272"/>
        <v>100</v>
      </c>
      <c r="JV158" s="110">
        <v>539</v>
      </c>
      <c r="JW158" s="110">
        <v>539</v>
      </c>
      <c r="JX158" s="110">
        <f t="shared" si="1273"/>
        <v>100</v>
      </c>
      <c r="JY158" s="110"/>
      <c r="JZ158" s="110"/>
      <c r="KA158" s="110" t="e">
        <f t="shared" ref="KA158:KA160" si="1314">JZ158/JY158*100</f>
        <v>#DIV/0!</v>
      </c>
      <c r="KB158" s="110"/>
      <c r="KC158" s="110"/>
      <c r="KD158" s="110" t="e">
        <f t="shared" ref="KD158:KD160" si="1315">KC158/KB158*100</f>
        <v>#DIV/0!</v>
      </c>
      <c r="KE158" s="110"/>
      <c r="KF158" s="110"/>
      <c r="KG158" s="110" t="e">
        <f t="shared" ref="KG158:KG160" si="1316">KF158/KE158*100</f>
        <v>#DIV/0!</v>
      </c>
      <c r="KH158" s="110"/>
      <c r="KI158" s="110"/>
      <c r="KJ158" s="110" t="e">
        <f t="shared" ref="KJ158:KJ160" si="1317">KI158/KH158*100</f>
        <v>#DIV/0!</v>
      </c>
      <c r="KK158" s="110"/>
      <c r="KL158" s="110"/>
      <c r="KM158" s="110" t="e">
        <f t="shared" ref="KM158:KM160" si="1318">KL158/KK158*100</f>
        <v>#DIV/0!</v>
      </c>
      <c r="KN158" s="110"/>
      <c r="KO158" s="110"/>
      <c r="KP158" s="110"/>
      <c r="KQ158" s="110"/>
      <c r="KR158" s="110"/>
      <c r="KS158" s="110"/>
      <c r="KT158" s="110"/>
      <c r="KU158" s="110"/>
      <c r="KV158" s="110"/>
      <c r="KW158" s="110">
        <v>654.81795</v>
      </c>
      <c r="KX158" s="110">
        <v>654.81795</v>
      </c>
      <c r="KY158" s="110">
        <f t="shared" si="1279"/>
        <v>100</v>
      </c>
      <c r="KZ158" s="110"/>
      <c r="LA158" s="110"/>
      <c r="LB158" s="110"/>
      <c r="LC158" s="110"/>
      <c r="LD158" s="110"/>
      <c r="LE158" s="110"/>
      <c r="LF158" s="110"/>
      <c r="LG158" s="110"/>
      <c r="LH158" s="110"/>
      <c r="LI158" s="110"/>
      <c r="LJ158" s="110"/>
      <c r="LK158" s="110"/>
      <c r="LL158" s="110"/>
      <c r="LM158" s="110"/>
      <c r="LN158" s="110"/>
      <c r="LO158" s="110">
        <v>18.809999999999999</v>
      </c>
      <c r="LP158" s="110">
        <f t="shared" si="1306"/>
        <v>18.809999999999999</v>
      </c>
      <c r="LQ158" s="110">
        <f t="shared" si="1306"/>
        <v>18.809999999999999</v>
      </c>
      <c r="LR158" s="110">
        <f t="shared" ref="LR158" si="1319">LQ158/LP158*100</f>
        <v>100</v>
      </c>
      <c r="LS158" s="110">
        <v>18.6219</v>
      </c>
      <c r="LT158" s="110">
        <v>18.6219</v>
      </c>
      <c r="LU158" s="110">
        <f t="shared" ref="LU158" si="1320">LT158/LS158*100</f>
        <v>100</v>
      </c>
      <c r="LV158" s="110">
        <v>0.18809999999999999</v>
      </c>
      <c r="LW158" s="110">
        <v>0.18809999999999999</v>
      </c>
      <c r="LX158" s="110"/>
      <c r="LY158" s="110"/>
      <c r="LZ158" s="110"/>
      <c r="MA158" s="110"/>
      <c r="MB158" s="110"/>
      <c r="MC158" s="110"/>
      <c r="MD158" s="110"/>
      <c r="ME158" s="110"/>
      <c r="MF158" s="4"/>
      <c r="MG158" s="5"/>
      <c r="MH158" s="37"/>
      <c r="MI158" s="37"/>
      <c r="MJ158" s="38"/>
      <c r="MK158" s="4"/>
      <c r="ML158" s="4"/>
      <c r="MM158" s="5"/>
      <c r="MN158" s="112"/>
      <c r="MO158" s="113"/>
      <c r="MP158" s="114"/>
      <c r="MQ158" s="113"/>
      <c r="MR158" s="115"/>
      <c r="MS158" s="40"/>
      <c r="MT158" s="40"/>
      <c r="MU158" s="40"/>
      <c r="MV158" s="10"/>
    </row>
    <row r="159" spans="1:360">
      <c r="A159" s="36" t="s">
        <v>49</v>
      </c>
      <c r="B159" s="110">
        <f t="shared" si="1280"/>
        <v>4704.2704100000001</v>
      </c>
      <c r="C159" s="110">
        <f t="shared" si="1281"/>
        <v>4704.2704100000001</v>
      </c>
      <c r="D159" s="110">
        <f t="shared" si="1177"/>
        <v>100</v>
      </c>
      <c r="E159" s="110">
        <f t="shared" si="1175"/>
        <v>-5.6843418860808015E-14</v>
      </c>
      <c r="F159" s="110"/>
      <c r="G159" s="110"/>
      <c r="H159" s="110"/>
      <c r="I159" s="110"/>
      <c r="J159" s="110">
        <f t="shared" si="1282"/>
        <v>0</v>
      </c>
      <c r="K159" s="110">
        <f t="shared" si="1282"/>
        <v>0</v>
      </c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>
        <f t="shared" si="1283"/>
        <v>0</v>
      </c>
      <c r="AA159" s="110">
        <f t="shared" si="1283"/>
        <v>0</v>
      </c>
      <c r="AB159" s="110"/>
      <c r="AC159" s="110"/>
      <c r="AD159" s="110"/>
      <c r="AE159" s="110"/>
      <c r="AF159" s="110"/>
      <c r="AG159" s="110"/>
      <c r="AH159" s="110"/>
      <c r="AI159" s="110"/>
      <c r="AJ159" s="110">
        <f t="shared" si="1284"/>
        <v>0</v>
      </c>
      <c r="AK159" s="110">
        <f t="shared" si="1284"/>
        <v>0</v>
      </c>
      <c r="AL159" s="110"/>
      <c r="AM159" s="110"/>
      <c r="AN159" s="110"/>
      <c r="AO159" s="110"/>
      <c r="AP159" s="110"/>
      <c r="AQ159" s="110"/>
      <c r="AR159" s="110"/>
      <c r="AS159" s="110"/>
      <c r="AT159" s="110">
        <f t="shared" si="1285"/>
        <v>0</v>
      </c>
      <c r="AU159" s="110">
        <f t="shared" si="1285"/>
        <v>0</v>
      </c>
      <c r="AV159" s="110"/>
      <c r="AW159" s="110"/>
      <c r="AX159" s="110"/>
      <c r="AY159" s="110"/>
      <c r="AZ159" s="110"/>
      <c r="BA159" s="110"/>
      <c r="BB159" s="110"/>
      <c r="BC159" s="110"/>
      <c r="BD159" s="110">
        <f t="shared" si="1286"/>
        <v>0</v>
      </c>
      <c r="BE159" s="110">
        <f t="shared" si="1286"/>
        <v>0</v>
      </c>
      <c r="BF159" s="110"/>
      <c r="BG159" s="110"/>
      <c r="BH159" s="110"/>
      <c r="BI159" s="110"/>
      <c r="BJ159" s="110"/>
      <c r="BK159" s="110"/>
      <c r="BL159" s="110"/>
      <c r="BM159" s="110">
        <v>987.06972999999994</v>
      </c>
      <c r="BN159" s="110">
        <f t="shared" si="1313"/>
        <v>987.06973000000005</v>
      </c>
      <c r="BO159" s="110">
        <f>BR159+BU159</f>
        <v>987.06973000000005</v>
      </c>
      <c r="BP159" s="110">
        <f>BO159/BN159*100</f>
        <v>100</v>
      </c>
      <c r="BQ159" s="110">
        <v>967.32833000000005</v>
      </c>
      <c r="BR159" s="110">
        <v>967.32833000000005</v>
      </c>
      <c r="BS159" s="110">
        <f>BR159/BQ159*100</f>
        <v>100</v>
      </c>
      <c r="BT159" s="110">
        <v>19.741399999999999</v>
      </c>
      <c r="BU159" s="110">
        <v>19.741399999999999</v>
      </c>
      <c r="BV159" s="110">
        <f>BU159/BT159*100</f>
        <v>100</v>
      </c>
      <c r="BW159" s="110">
        <f t="shared" si="1287"/>
        <v>800.45537999999999</v>
      </c>
      <c r="BX159" s="110">
        <f t="shared" si="1287"/>
        <v>800.45537999999999</v>
      </c>
      <c r="BY159" s="110"/>
      <c r="BZ159" s="110">
        <v>800.45537999999999</v>
      </c>
      <c r="CA159" s="110">
        <v>800.45537999999999</v>
      </c>
      <c r="CB159" s="110"/>
      <c r="CC159" s="110"/>
      <c r="CD159" s="110"/>
      <c r="CE159" s="110"/>
      <c r="CF159" s="110">
        <f t="shared" si="1288"/>
        <v>0</v>
      </c>
      <c r="CG159" s="110">
        <f t="shared" si="1288"/>
        <v>0</v>
      </c>
      <c r="CH159" s="110"/>
      <c r="CI159" s="110"/>
      <c r="CJ159" s="110"/>
      <c r="CK159" s="110"/>
      <c r="CL159" s="110"/>
      <c r="CM159" s="110"/>
      <c r="CN159" s="110"/>
      <c r="CO159" s="110"/>
      <c r="CP159" s="110">
        <f t="shared" si="1289"/>
        <v>0</v>
      </c>
      <c r="CQ159" s="110">
        <f t="shared" si="1289"/>
        <v>0</v>
      </c>
      <c r="CR159" s="110"/>
      <c r="CS159" s="110"/>
      <c r="CT159" s="110"/>
      <c r="CU159" s="110"/>
      <c r="CV159" s="110"/>
      <c r="CW159" s="110"/>
      <c r="CX159" s="110"/>
      <c r="CY159" s="110"/>
      <c r="CZ159" s="110">
        <f t="shared" si="1290"/>
        <v>0</v>
      </c>
      <c r="DA159" s="110">
        <f t="shared" si="1290"/>
        <v>0</v>
      </c>
      <c r="DB159" s="110"/>
      <c r="DC159" s="110"/>
      <c r="DD159" s="110"/>
      <c r="DE159" s="110"/>
      <c r="DF159" s="110"/>
      <c r="DG159" s="110"/>
      <c r="DH159" s="110"/>
      <c r="DI159" s="110"/>
      <c r="DJ159" s="110">
        <f t="shared" si="1256"/>
        <v>0</v>
      </c>
      <c r="DK159" s="110">
        <f t="shared" si="1256"/>
        <v>0</v>
      </c>
      <c r="DL159" s="110"/>
      <c r="DM159" s="110"/>
      <c r="DN159" s="110"/>
      <c r="DO159" s="110"/>
      <c r="DP159" s="110"/>
      <c r="DQ159" s="110"/>
      <c r="DR159" s="110"/>
      <c r="DS159" s="110"/>
      <c r="DT159" s="110">
        <f t="shared" si="1291"/>
        <v>0</v>
      </c>
      <c r="DU159" s="110">
        <f t="shared" si="1291"/>
        <v>0</v>
      </c>
      <c r="DV159" s="110"/>
      <c r="DW159" s="110"/>
      <c r="DX159" s="110"/>
      <c r="DY159" s="110"/>
      <c r="DZ159" s="110"/>
      <c r="EA159" s="110"/>
      <c r="EB159" s="110"/>
      <c r="EC159" s="110"/>
      <c r="ED159" s="110">
        <f t="shared" si="1292"/>
        <v>0</v>
      </c>
      <c r="EE159" s="110">
        <f t="shared" si="1292"/>
        <v>0</v>
      </c>
      <c r="EF159" s="110"/>
      <c r="EG159" s="110"/>
      <c r="EH159" s="110"/>
      <c r="EI159" s="110"/>
      <c r="EJ159" s="110"/>
      <c r="EK159" s="110"/>
      <c r="EL159" s="110"/>
      <c r="EM159" s="110"/>
      <c r="EN159" s="110"/>
      <c r="EO159" s="110"/>
      <c r="EP159" s="110">
        <v>2000</v>
      </c>
      <c r="EQ159" s="110">
        <f t="shared" si="1293"/>
        <v>2000</v>
      </c>
      <c r="ER159" s="110">
        <f t="shared" si="1293"/>
        <v>2000</v>
      </c>
      <c r="ES159" s="110">
        <f t="shared" si="1294"/>
        <v>100</v>
      </c>
      <c r="ET159" s="110">
        <v>2000</v>
      </c>
      <c r="EU159" s="110">
        <v>2000</v>
      </c>
      <c r="EV159" s="110">
        <f t="shared" si="1307"/>
        <v>100</v>
      </c>
      <c r="EW159" s="110"/>
      <c r="EX159" s="110"/>
      <c r="EY159" s="110"/>
      <c r="EZ159" s="110"/>
      <c r="FA159" s="110">
        <f t="shared" si="1295"/>
        <v>0</v>
      </c>
      <c r="FB159" s="110">
        <f t="shared" si="1295"/>
        <v>0</v>
      </c>
      <c r="FC159" s="110"/>
      <c r="FD159" s="110"/>
      <c r="FE159" s="110"/>
      <c r="FF159" s="110"/>
      <c r="FG159" s="110"/>
      <c r="FH159" s="110"/>
      <c r="FI159" s="110"/>
      <c r="FJ159" s="156"/>
      <c r="FK159" s="110"/>
      <c r="FL159" s="110"/>
      <c r="FM159" s="110"/>
      <c r="FN159" s="110"/>
      <c r="FO159" s="110"/>
      <c r="FP159" s="110"/>
      <c r="FQ159" s="110"/>
      <c r="FR159" s="110"/>
      <c r="FS159" s="110"/>
      <c r="FT159" s="110"/>
      <c r="FU159" s="110">
        <f t="shared" si="1296"/>
        <v>0</v>
      </c>
      <c r="FV159" s="110">
        <f t="shared" si="1296"/>
        <v>0</v>
      </c>
      <c r="FW159" s="110"/>
      <c r="FX159" s="110"/>
      <c r="FY159" s="110"/>
      <c r="FZ159" s="110"/>
      <c r="GA159" s="110"/>
      <c r="GB159" s="110"/>
      <c r="GC159" s="110"/>
      <c r="GD159" s="110"/>
      <c r="GE159" s="110">
        <f t="shared" si="1297"/>
        <v>0</v>
      </c>
      <c r="GF159" s="110">
        <f t="shared" si="1297"/>
        <v>0</v>
      </c>
      <c r="GG159" s="110"/>
      <c r="GH159" s="110"/>
      <c r="GI159" s="110"/>
      <c r="GJ159" s="110"/>
      <c r="GK159" s="110"/>
      <c r="GL159" s="110"/>
      <c r="GM159" s="110"/>
      <c r="GN159" s="110"/>
      <c r="GO159" s="110">
        <f t="shared" si="1298"/>
        <v>0</v>
      </c>
      <c r="GP159" s="110">
        <f t="shared" si="1298"/>
        <v>0</v>
      </c>
      <c r="GQ159" s="110"/>
      <c r="GR159" s="110"/>
      <c r="GS159" s="110"/>
      <c r="GT159" s="110"/>
      <c r="GU159" s="110"/>
      <c r="GV159" s="110"/>
      <c r="GW159" s="110"/>
      <c r="GX159" s="110"/>
      <c r="GY159" s="110">
        <f t="shared" si="1299"/>
        <v>0</v>
      </c>
      <c r="GZ159" s="110">
        <f t="shared" si="1299"/>
        <v>0</v>
      </c>
      <c r="HA159" s="110"/>
      <c r="HB159" s="110"/>
      <c r="HC159" s="110"/>
      <c r="HD159" s="110"/>
      <c r="HE159" s="110"/>
      <c r="HF159" s="110"/>
      <c r="HG159" s="110"/>
      <c r="HH159" s="110"/>
      <c r="HI159" s="110">
        <f t="shared" si="1300"/>
        <v>0</v>
      </c>
      <c r="HJ159" s="110">
        <f t="shared" si="1300"/>
        <v>0</v>
      </c>
      <c r="HK159" s="110"/>
      <c r="HL159" s="110"/>
      <c r="HM159" s="110"/>
      <c r="HN159" s="110"/>
      <c r="HO159" s="110"/>
      <c r="HP159" s="110"/>
      <c r="HQ159" s="110"/>
      <c r="HR159" s="110"/>
      <c r="HS159" s="110">
        <f t="shared" si="1301"/>
        <v>0</v>
      </c>
      <c r="HT159" s="110">
        <f t="shared" si="1301"/>
        <v>0</v>
      </c>
      <c r="HU159" s="110"/>
      <c r="HV159" s="110"/>
      <c r="HW159" s="110"/>
      <c r="HX159" s="110"/>
      <c r="HY159" s="110"/>
      <c r="HZ159" s="110"/>
      <c r="IA159" s="110"/>
      <c r="IB159" s="110"/>
      <c r="IC159" s="110">
        <f t="shared" si="1302"/>
        <v>0</v>
      </c>
      <c r="ID159" s="110">
        <f t="shared" si="1302"/>
        <v>0</v>
      </c>
      <c r="IE159" s="110"/>
      <c r="IF159" s="110"/>
      <c r="IG159" s="110"/>
      <c r="IH159" s="110"/>
      <c r="II159" s="110"/>
      <c r="IJ159" s="110"/>
      <c r="IK159" s="110"/>
      <c r="IL159" s="110"/>
      <c r="IM159" s="110">
        <f t="shared" si="1303"/>
        <v>0</v>
      </c>
      <c r="IN159" s="110">
        <f t="shared" si="1303"/>
        <v>0</v>
      </c>
      <c r="IO159" s="110"/>
      <c r="IP159" s="110"/>
      <c r="IQ159" s="110"/>
      <c r="IR159" s="110"/>
      <c r="IS159" s="110"/>
      <c r="IT159" s="110"/>
      <c r="IU159" s="110"/>
      <c r="IV159" s="110"/>
      <c r="IW159" s="110">
        <f t="shared" si="1304"/>
        <v>0</v>
      </c>
      <c r="IX159" s="110">
        <f t="shared" si="1304"/>
        <v>0</v>
      </c>
      <c r="IY159" s="110"/>
      <c r="IZ159" s="110"/>
      <c r="JA159" s="110"/>
      <c r="JB159" s="110"/>
      <c r="JC159" s="110"/>
      <c r="JD159" s="110"/>
      <c r="JE159" s="110"/>
      <c r="JF159" s="110"/>
      <c r="JG159" s="110">
        <f t="shared" si="1305"/>
        <v>0</v>
      </c>
      <c r="JH159" s="110">
        <f t="shared" si="1305"/>
        <v>0</v>
      </c>
      <c r="JI159" s="110"/>
      <c r="JJ159" s="110"/>
      <c r="JK159" s="110"/>
      <c r="JL159" s="110"/>
      <c r="JM159" s="110"/>
      <c r="JN159" s="110"/>
      <c r="JO159" s="110"/>
      <c r="JP159" s="110"/>
      <c r="JQ159" s="110"/>
      <c r="JR159" s="110"/>
      <c r="JS159" s="110"/>
      <c r="JT159" s="110"/>
      <c r="JU159" s="110"/>
      <c r="JV159" s="110">
        <v>480.2</v>
      </c>
      <c r="JW159" s="110">
        <v>480.2</v>
      </c>
      <c r="JX159" s="110">
        <f t="shared" si="1273"/>
        <v>100</v>
      </c>
      <c r="JY159" s="110"/>
      <c r="JZ159" s="110"/>
      <c r="KA159" s="110" t="e">
        <f t="shared" si="1314"/>
        <v>#DIV/0!</v>
      </c>
      <c r="KB159" s="110"/>
      <c r="KC159" s="110"/>
      <c r="KD159" s="110" t="e">
        <f t="shared" si="1315"/>
        <v>#DIV/0!</v>
      </c>
      <c r="KE159" s="110"/>
      <c r="KF159" s="110"/>
      <c r="KG159" s="110" t="e">
        <f t="shared" si="1316"/>
        <v>#DIV/0!</v>
      </c>
      <c r="KH159" s="110"/>
      <c r="KI159" s="110"/>
      <c r="KJ159" s="110" t="e">
        <f t="shared" si="1317"/>
        <v>#DIV/0!</v>
      </c>
      <c r="KK159" s="110"/>
      <c r="KL159" s="110"/>
      <c r="KM159" s="110" t="e">
        <f t="shared" si="1318"/>
        <v>#DIV/0!</v>
      </c>
      <c r="KN159" s="110"/>
      <c r="KO159" s="110"/>
      <c r="KP159" s="110"/>
      <c r="KQ159" s="110"/>
      <c r="KR159" s="110"/>
      <c r="KS159" s="110"/>
      <c r="KT159" s="110"/>
      <c r="KU159" s="110"/>
      <c r="KV159" s="110"/>
      <c r="KW159" s="110">
        <v>436.5453</v>
      </c>
      <c r="KX159" s="110">
        <v>436.5453</v>
      </c>
      <c r="KY159" s="110">
        <f t="shared" si="1279"/>
        <v>100</v>
      </c>
      <c r="KZ159" s="110"/>
      <c r="LA159" s="110"/>
      <c r="LB159" s="110"/>
      <c r="LC159" s="110"/>
      <c r="LD159" s="110"/>
      <c r="LE159" s="110"/>
      <c r="LF159" s="110"/>
      <c r="LG159" s="110"/>
      <c r="LH159" s="110"/>
      <c r="LI159" s="110"/>
      <c r="LJ159" s="110"/>
      <c r="LK159" s="110"/>
      <c r="LL159" s="110"/>
      <c r="LM159" s="110"/>
      <c r="LN159" s="110"/>
      <c r="LO159" s="110"/>
      <c r="LP159" s="110">
        <f t="shared" si="1306"/>
        <v>0</v>
      </c>
      <c r="LQ159" s="110">
        <f t="shared" si="1306"/>
        <v>0</v>
      </c>
      <c r="LR159" s="110"/>
      <c r="LS159" s="110"/>
      <c r="LT159" s="110"/>
      <c r="LU159" s="110"/>
      <c r="LV159" s="110"/>
      <c r="LW159" s="110"/>
      <c r="LX159" s="110"/>
      <c r="LY159" s="110"/>
      <c r="LZ159" s="110"/>
      <c r="MA159" s="110"/>
      <c r="MB159" s="110"/>
      <c r="MC159" s="110"/>
      <c r="MD159" s="110"/>
      <c r="ME159" s="110"/>
      <c r="MF159" s="4"/>
      <c r="MG159" s="5"/>
      <c r="MH159" s="37"/>
      <c r="MI159" s="37"/>
      <c r="MJ159" s="38"/>
      <c r="MK159" s="4"/>
      <c r="ML159" s="4"/>
      <c r="MM159" s="5"/>
      <c r="MN159" s="112"/>
      <c r="MO159" s="113"/>
      <c r="MP159" s="114"/>
      <c r="MQ159" s="113"/>
      <c r="MR159" s="115"/>
      <c r="MS159" s="40"/>
      <c r="MT159" s="40"/>
      <c r="MU159" s="40"/>
      <c r="MV159" s="10"/>
    </row>
    <row r="160" spans="1:360" ht="18.75" customHeight="1">
      <c r="A160" s="36" t="s">
        <v>66</v>
      </c>
      <c r="B160" s="110">
        <f t="shared" si="1280"/>
        <v>2138.4597600000002</v>
      </c>
      <c r="C160" s="110">
        <f t="shared" si="1281"/>
        <v>2138.4597600000002</v>
      </c>
      <c r="D160" s="110">
        <f t="shared" si="1177"/>
        <v>100</v>
      </c>
      <c r="E160" s="110">
        <f t="shared" si="1175"/>
        <v>-1.1368683772161603E-13</v>
      </c>
      <c r="F160" s="110"/>
      <c r="G160" s="110"/>
      <c r="H160" s="110"/>
      <c r="I160" s="110"/>
      <c r="J160" s="110">
        <f t="shared" si="1282"/>
        <v>0</v>
      </c>
      <c r="K160" s="110">
        <f t="shared" si="1282"/>
        <v>0</v>
      </c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>
        <f t="shared" si="1283"/>
        <v>0</v>
      </c>
      <c r="AA160" s="110">
        <f t="shared" si="1283"/>
        <v>0</v>
      </c>
      <c r="AB160" s="110"/>
      <c r="AC160" s="110"/>
      <c r="AD160" s="110"/>
      <c r="AE160" s="110"/>
      <c r="AF160" s="110"/>
      <c r="AG160" s="110"/>
      <c r="AH160" s="110"/>
      <c r="AI160" s="110"/>
      <c r="AJ160" s="110">
        <f t="shared" si="1284"/>
        <v>0</v>
      </c>
      <c r="AK160" s="110">
        <f t="shared" si="1284"/>
        <v>0</v>
      </c>
      <c r="AL160" s="110"/>
      <c r="AM160" s="110"/>
      <c r="AN160" s="110"/>
      <c r="AO160" s="110"/>
      <c r="AP160" s="110"/>
      <c r="AQ160" s="110"/>
      <c r="AR160" s="110"/>
      <c r="AS160" s="110"/>
      <c r="AT160" s="110">
        <f t="shared" si="1285"/>
        <v>0</v>
      </c>
      <c r="AU160" s="110">
        <f t="shared" si="1285"/>
        <v>0</v>
      </c>
      <c r="AV160" s="110"/>
      <c r="AW160" s="110"/>
      <c r="AX160" s="110"/>
      <c r="AY160" s="110"/>
      <c r="AZ160" s="110"/>
      <c r="BA160" s="110"/>
      <c r="BB160" s="110"/>
      <c r="BC160" s="110"/>
      <c r="BD160" s="110">
        <f t="shared" si="1286"/>
        <v>0</v>
      </c>
      <c r="BE160" s="110">
        <f t="shared" si="1286"/>
        <v>0</v>
      </c>
      <c r="BF160" s="110"/>
      <c r="BG160" s="110"/>
      <c r="BH160" s="110"/>
      <c r="BI160" s="110"/>
      <c r="BJ160" s="110"/>
      <c r="BK160" s="110"/>
      <c r="BL160" s="110"/>
      <c r="BM160" s="110"/>
      <c r="BN160" s="110">
        <f t="shared" si="1313"/>
        <v>0</v>
      </c>
      <c r="BO160" s="110"/>
      <c r="BP160" s="110"/>
      <c r="BQ160" s="110"/>
      <c r="BR160" s="110"/>
      <c r="BS160" s="110"/>
      <c r="BT160" s="110"/>
      <c r="BU160" s="110"/>
      <c r="BV160" s="110"/>
      <c r="BW160" s="110">
        <f t="shared" si="1287"/>
        <v>1002.48794</v>
      </c>
      <c r="BX160" s="110">
        <f t="shared" si="1287"/>
        <v>1002.48794</v>
      </c>
      <c r="BY160" s="110">
        <f>BX160/BW160*100</f>
        <v>100</v>
      </c>
      <c r="BZ160" s="110">
        <v>1002.48794</v>
      </c>
      <c r="CA160" s="110">
        <v>1002.48794</v>
      </c>
      <c r="CB160" s="110">
        <f t="shared" ref="CB160" si="1321">CA160/BZ160*100</f>
        <v>100</v>
      </c>
      <c r="CC160" s="110"/>
      <c r="CD160" s="110"/>
      <c r="CE160" s="110" t="e">
        <f>CD160/CC160*100</f>
        <v>#DIV/0!</v>
      </c>
      <c r="CF160" s="110">
        <f t="shared" si="1288"/>
        <v>0</v>
      </c>
      <c r="CG160" s="110">
        <f t="shared" si="1288"/>
        <v>0</v>
      </c>
      <c r="CH160" s="110"/>
      <c r="CI160" s="110"/>
      <c r="CJ160" s="110"/>
      <c r="CK160" s="110"/>
      <c r="CL160" s="110"/>
      <c r="CM160" s="110"/>
      <c r="CN160" s="110"/>
      <c r="CO160" s="110"/>
      <c r="CP160" s="110">
        <f t="shared" si="1289"/>
        <v>0</v>
      </c>
      <c r="CQ160" s="110">
        <f t="shared" si="1289"/>
        <v>0</v>
      </c>
      <c r="CR160" s="110"/>
      <c r="CS160" s="110"/>
      <c r="CT160" s="110"/>
      <c r="CU160" s="110"/>
      <c r="CV160" s="110"/>
      <c r="CW160" s="110"/>
      <c r="CX160" s="110"/>
      <c r="CY160" s="110"/>
      <c r="CZ160" s="110">
        <f t="shared" si="1290"/>
        <v>0</v>
      </c>
      <c r="DA160" s="110">
        <f t="shared" si="1290"/>
        <v>0</v>
      </c>
      <c r="DB160" s="110"/>
      <c r="DC160" s="110"/>
      <c r="DD160" s="110"/>
      <c r="DE160" s="110"/>
      <c r="DF160" s="110"/>
      <c r="DG160" s="110"/>
      <c r="DH160" s="110"/>
      <c r="DI160" s="110"/>
      <c r="DJ160" s="110">
        <f t="shared" si="1256"/>
        <v>0</v>
      </c>
      <c r="DK160" s="110">
        <f t="shared" si="1256"/>
        <v>0</v>
      </c>
      <c r="DL160" s="110"/>
      <c r="DM160" s="110"/>
      <c r="DN160" s="110"/>
      <c r="DO160" s="110"/>
      <c r="DP160" s="110"/>
      <c r="DQ160" s="110"/>
      <c r="DR160" s="110"/>
      <c r="DS160" s="110"/>
      <c r="DT160" s="110">
        <f t="shared" si="1291"/>
        <v>0</v>
      </c>
      <c r="DU160" s="110">
        <f t="shared" si="1291"/>
        <v>0</v>
      </c>
      <c r="DV160" s="110"/>
      <c r="DW160" s="110"/>
      <c r="DX160" s="110"/>
      <c r="DY160" s="110"/>
      <c r="DZ160" s="110"/>
      <c r="EA160" s="110"/>
      <c r="EB160" s="110"/>
      <c r="EC160" s="110"/>
      <c r="ED160" s="110">
        <f t="shared" si="1292"/>
        <v>0</v>
      </c>
      <c r="EE160" s="110">
        <f t="shared" si="1292"/>
        <v>0</v>
      </c>
      <c r="EF160" s="110"/>
      <c r="EG160" s="110"/>
      <c r="EH160" s="110"/>
      <c r="EI160" s="110"/>
      <c r="EJ160" s="110"/>
      <c r="EK160" s="110"/>
      <c r="EL160" s="110"/>
      <c r="EM160" s="110"/>
      <c r="EN160" s="110"/>
      <c r="EO160" s="110"/>
      <c r="EP160" s="110"/>
      <c r="EQ160" s="110">
        <f t="shared" si="1293"/>
        <v>0</v>
      </c>
      <c r="ER160" s="110">
        <f t="shared" si="1293"/>
        <v>0</v>
      </c>
      <c r="ES160" s="110" t="e">
        <f t="shared" si="1294"/>
        <v>#DIV/0!</v>
      </c>
      <c r="ET160" s="110"/>
      <c r="EU160" s="110"/>
      <c r="EV160" s="110" t="e">
        <f t="shared" si="1307"/>
        <v>#DIV/0!</v>
      </c>
      <c r="EW160" s="110"/>
      <c r="EX160" s="110"/>
      <c r="EY160" s="110" t="e">
        <f>EX160/EW160*100</f>
        <v>#DIV/0!</v>
      </c>
      <c r="EZ160" s="110"/>
      <c r="FA160" s="110">
        <f t="shared" si="1295"/>
        <v>0</v>
      </c>
      <c r="FB160" s="110">
        <f t="shared" si="1295"/>
        <v>0</v>
      </c>
      <c r="FC160" s="110"/>
      <c r="FD160" s="110"/>
      <c r="FE160" s="110"/>
      <c r="FF160" s="110"/>
      <c r="FG160" s="110"/>
      <c r="FH160" s="110"/>
      <c r="FI160" s="110"/>
      <c r="FJ160" s="156"/>
      <c r="FK160" s="110"/>
      <c r="FL160" s="110"/>
      <c r="FM160" s="110"/>
      <c r="FN160" s="110"/>
      <c r="FO160" s="110"/>
      <c r="FP160" s="110"/>
      <c r="FQ160" s="110"/>
      <c r="FR160" s="110"/>
      <c r="FS160" s="110"/>
      <c r="FT160" s="110"/>
      <c r="FU160" s="110">
        <f t="shared" si="1296"/>
        <v>0</v>
      </c>
      <c r="FV160" s="110">
        <f t="shared" si="1296"/>
        <v>0</v>
      </c>
      <c r="FW160" s="110"/>
      <c r="FX160" s="110"/>
      <c r="FY160" s="110"/>
      <c r="FZ160" s="110"/>
      <c r="GA160" s="110"/>
      <c r="GB160" s="110"/>
      <c r="GC160" s="110"/>
      <c r="GD160" s="110"/>
      <c r="GE160" s="110">
        <f t="shared" si="1297"/>
        <v>0</v>
      </c>
      <c r="GF160" s="110">
        <f t="shared" si="1297"/>
        <v>0</v>
      </c>
      <c r="GG160" s="110"/>
      <c r="GH160" s="110"/>
      <c r="GI160" s="110"/>
      <c r="GJ160" s="110"/>
      <c r="GK160" s="110"/>
      <c r="GL160" s="110"/>
      <c r="GM160" s="110"/>
      <c r="GN160" s="110"/>
      <c r="GO160" s="110">
        <f t="shared" si="1298"/>
        <v>0</v>
      </c>
      <c r="GP160" s="110">
        <f t="shared" si="1298"/>
        <v>0</v>
      </c>
      <c r="GQ160" s="110"/>
      <c r="GR160" s="110"/>
      <c r="GS160" s="110"/>
      <c r="GT160" s="110"/>
      <c r="GU160" s="110"/>
      <c r="GV160" s="110"/>
      <c r="GW160" s="110"/>
      <c r="GX160" s="110"/>
      <c r="GY160" s="110">
        <f t="shared" si="1299"/>
        <v>0</v>
      </c>
      <c r="GZ160" s="110">
        <f t="shared" si="1299"/>
        <v>0</v>
      </c>
      <c r="HA160" s="110"/>
      <c r="HB160" s="110"/>
      <c r="HC160" s="110"/>
      <c r="HD160" s="110"/>
      <c r="HE160" s="110"/>
      <c r="HF160" s="110"/>
      <c r="HG160" s="110"/>
      <c r="HH160" s="110"/>
      <c r="HI160" s="110">
        <f t="shared" si="1300"/>
        <v>0</v>
      </c>
      <c r="HJ160" s="110">
        <f t="shared" si="1300"/>
        <v>0</v>
      </c>
      <c r="HK160" s="110"/>
      <c r="HL160" s="110"/>
      <c r="HM160" s="110"/>
      <c r="HN160" s="110"/>
      <c r="HO160" s="110"/>
      <c r="HP160" s="110"/>
      <c r="HQ160" s="110"/>
      <c r="HR160" s="110"/>
      <c r="HS160" s="110">
        <f t="shared" si="1301"/>
        <v>0</v>
      </c>
      <c r="HT160" s="110">
        <f t="shared" si="1301"/>
        <v>0</v>
      </c>
      <c r="HU160" s="110"/>
      <c r="HV160" s="110"/>
      <c r="HW160" s="110"/>
      <c r="HX160" s="110"/>
      <c r="HY160" s="110"/>
      <c r="HZ160" s="110"/>
      <c r="IA160" s="110"/>
      <c r="IB160" s="110"/>
      <c r="IC160" s="110">
        <f t="shared" si="1302"/>
        <v>0</v>
      </c>
      <c r="ID160" s="110">
        <f t="shared" si="1302"/>
        <v>0</v>
      </c>
      <c r="IE160" s="110"/>
      <c r="IF160" s="110"/>
      <c r="IG160" s="110"/>
      <c r="IH160" s="110"/>
      <c r="II160" s="110"/>
      <c r="IJ160" s="110"/>
      <c r="IK160" s="110"/>
      <c r="IL160" s="110"/>
      <c r="IM160" s="110">
        <f t="shared" si="1303"/>
        <v>0</v>
      </c>
      <c r="IN160" s="110">
        <f t="shared" si="1303"/>
        <v>0</v>
      </c>
      <c r="IO160" s="110"/>
      <c r="IP160" s="110"/>
      <c r="IQ160" s="110"/>
      <c r="IR160" s="110"/>
      <c r="IS160" s="110"/>
      <c r="IT160" s="110"/>
      <c r="IU160" s="110"/>
      <c r="IV160" s="110"/>
      <c r="IW160" s="110">
        <f t="shared" si="1304"/>
        <v>0</v>
      </c>
      <c r="IX160" s="110">
        <f t="shared" si="1304"/>
        <v>0</v>
      </c>
      <c r="IY160" s="110"/>
      <c r="IZ160" s="110"/>
      <c r="JA160" s="110"/>
      <c r="JB160" s="110"/>
      <c r="JC160" s="110"/>
      <c r="JD160" s="110"/>
      <c r="JE160" s="110"/>
      <c r="JF160" s="110"/>
      <c r="JG160" s="110">
        <f t="shared" si="1305"/>
        <v>0</v>
      </c>
      <c r="JH160" s="110">
        <f t="shared" si="1305"/>
        <v>0</v>
      </c>
      <c r="JI160" s="110"/>
      <c r="JJ160" s="110"/>
      <c r="JK160" s="110"/>
      <c r="JL160" s="110"/>
      <c r="JM160" s="110"/>
      <c r="JN160" s="110"/>
      <c r="JO160" s="110"/>
      <c r="JP160" s="110"/>
      <c r="JQ160" s="110"/>
      <c r="JR160" s="110"/>
      <c r="JS160" s="110">
        <v>0.95387</v>
      </c>
      <c r="JT160" s="110">
        <v>0.95387</v>
      </c>
      <c r="JU160" s="110">
        <f t="shared" si="1272"/>
        <v>100</v>
      </c>
      <c r="JV160" s="110">
        <v>480.2</v>
      </c>
      <c r="JW160" s="110">
        <v>480.2</v>
      </c>
      <c r="JX160" s="110">
        <f t="shared" si="1273"/>
        <v>100</v>
      </c>
      <c r="JY160" s="110"/>
      <c r="JZ160" s="110"/>
      <c r="KA160" s="110" t="e">
        <f t="shared" si="1314"/>
        <v>#DIV/0!</v>
      </c>
      <c r="KB160" s="110"/>
      <c r="KC160" s="110"/>
      <c r="KD160" s="110" t="e">
        <f t="shared" si="1315"/>
        <v>#DIV/0!</v>
      </c>
      <c r="KE160" s="110"/>
      <c r="KF160" s="110"/>
      <c r="KG160" s="110" t="e">
        <f t="shared" si="1316"/>
        <v>#DIV/0!</v>
      </c>
      <c r="KH160" s="110"/>
      <c r="KI160" s="110"/>
      <c r="KJ160" s="110" t="e">
        <f t="shared" si="1317"/>
        <v>#DIV/0!</v>
      </c>
      <c r="KK160" s="110"/>
      <c r="KL160" s="110"/>
      <c r="KM160" s="110" t="e">
        <f t="shared" si="1318"/>
        <v>#DIV/0!</v>
      </c>
      <c r="KN160" s="110"/>
      <c r="KO160" s="110"/>
      <c r="KP160" s="110"/>
      <c r="KQ160" s="110"/>
      <c r="KR160" s="110"/>
      <c r="KS160" s="110"/>
      <c r="KT160" s="110"/>
      <c r="KU160" s="110"/>
      <c r="KV160" s="110"/>
      <c r="KW160" s="110">
        <v>654.81795</v>
      </c>
      <c r="KX160" s="110">
        <v>654.81795</v>
      </c>
      <c r="KY160" s="110">
        <f t="shared" si="1279"/>
        <v>100</v>
      </c>
      <c r="KZ160" s="110"/>
      <c r="LA160" s="110"/>
      <c r="LB160" s="110"/>
      <c r="LC160" s="110"/>
      <c r="LD160" s="110"/>
      <c r="LE160" s="110"/>
      <c r="LF160" s="110"/>
      <c r="LG160" s="110"/>
      <c r="LH160" s="110"/>
      <c r="LI160" s="110"/>
      <c r="LJ160" s="110"/>
      <c r="LK160" s="110"/>
      <c r="LL160" s="110"/>
      <c r="LM160" s="110"/>
      <c r="LN160" s="110"/>
      <c r="LO160" s="110"/>
      <c r="LP160" s="110">
        <f t="shared" si="1306"/>
        <v>0</v>
      </c>
      <c r="LQ160" s="110">
        <f t="shared" si="1306"/>
        <v>0</v>
      </c>
      <c r="LR160" s="110"/>
      <c r="LS160" s="110"/>
      <c r="LT160" s="110"/>
      <c r="LU160" s="110"/>
      <c r="LV160" s="110"/>
      <c r="LW160" s="110"/>
      <c r="LX160" s="110"/>
      <c r="LY160" s="110"/>
      <c r="LZ160" s="110"/>
      <c r="MA160" s="110"/>
      <c r="MB160" s="110"/>
      <c r="MC160" s="110"/>
      <c r="MD160" s="110"/>
      <c r="ME160" s="110"/>
      <c r="MF160" s="4"/>
      <c r="MG160" s="5"/>
      <c r="MH160" s="37"/>
      <c r="MI160" s="37"/>
      <c r="MJ160" s="38"/>
      <c r="MK160" s="4"/>
      <c r="ML160" s="4"/>
      <c r="MM160" s="5"/>
      <c r="MN160" s="112"/>
      <c r="MO160" s="113"/>
      <c r="MP160" s="114"/>
      <c r="MQ160" s="113"/>
      <c r="MR160" s="115"/>
      <c r="MS160" s="40"/>
      <c r="MT160" s="40"/>
      <c r="MU160" s="40"/>
      <c r="MV160" s="10"/>
    </row>
    <row r="161" spans="1:360">
      <c r="A161" s="36" t="s">
        <v>50</v>
      </c>
      <c r="B161" s="110">
        <f t="shared" si="1280"/>
        <v>752.05310999999995</v>
      </c>
      <c r="C161" s="110">
        <f t="shared" si="1281"/>
        <v>752.05311000000006</v>
      </c>
      <c r="D161" s="110">
        <f t="shared" si="1177"/>
        <v>100.00000000000003</v>
      </c>
      <c r="E161" s="110">
        <f t="shared" si="1175"/>
        <v>1.1368683772161603E-13</v>
      </c>
      <c r="F161" s="110"/>
      <c r="G161" s="110"/>
      <c r="H161" s="110"/>
      <c r="I161" s="110"/>
      <c r="J161" s="110">
        <f t="shared" si="1282"/>
        <v>0</v>
      </c>
      <c r="K161" s="110">
        <f t="shared" si="1282"/>
        <v>0</v>
      </c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>
        <f t="shared" si="1283"/>
        <v>0</v>
      </c>
      <c r="AA161" s="110">
        <f t="shared" si="1283"/>
        <v>0</v>
      </c>
      <c r="AB161" s="110"/>
      <c r="AC161" s="110"/>
      <c r="AD161" s="110"/>
      <c r="AE161" s="110"/>
      <c r="AF161" s="110"/>
      <c r="AG161" s="110"/>
      <c r="AH161" s="110"/>
      <c r="AI161" s="110"/>
      <c r="AJ161" s="110">
        <f t="shared" si="1284"/>
        <v>0</v>
      </c>
      <c r="AK161" s="110">
        <f t="shared" si="1284"/>
        <v>0</v>
      </c>
      <c r="AL161" s="110"/>
      <c r="AM161" s="110"/>
      <c r="AN161" s="110"/>
      <c r="AO161" s="110"/>
      <c r="AP161" s="110"/>
      <c r="AQ161" s="110"/>
      <c r="AR161" s="110"/>
      <c r="AS161" s="110"/>
      <c r="AT161" s="110">
        <f t="shared" si="1285"/>
        <v>0</v>
      </c>
      <c r="AU161" s="110">
        <f t="shared" si="1285"/>
        <v>0</v>
      </c>
      <c r="AV161" s="110"/>
      <c r="AW161" s="110"/>
      <c r="AX161" s="110"/>
      <c r="AY161" s="110"/>
      <c r="AZ161" s="110"/>
      <c r="BA161" s="110"/>
      <c r="BB161" s="110"/>
      <c r="BC161" s="110"/>
      <c r="BD161" s="110">
        <f t="shared" si="1286"/>
        <v>0</v>
      </c>
      <c r="BE161" s="110">
        <f t="shared" si="1286"/>
        <v>0</v>
      </c>
      <c r="BF161" s="110"/>
      <c r="BG161" s="110"/>
      <c r="BH161" s="110"/>
      <c r="BI161" s="110"/>
      <c r="BJ161" s="110"/>
      <c r="BK161" s="110"/>
      <c r="BL161" s="110"/>
      <c r="BM161" s="110">
        <v>752.05310999999995</v>
      </c>
      <c r="BN161" s="110">
        <f t="shared" si="1313"/>
        <v>752.05311000000006</v>
      </c>
      <c r="BO161" s="110">
        <f>BR161+BU161</f>
        <v>752.05311000000006</v>
      </c>
      <c r="BP161" s="110">
        <f>BO161/BN161*100</f>
        <v>100</v>
      </c>
      <c r="BQ161" s="110">
        <v>737.01205000000004</v>
      </c>
      <c r="BR161" s="110">
        <v>737.01205000000004</v>
      </c>
      <c r="BS161" s="110">
        <f>BR161/BQ161*100</f>
        <v>100</v>
      </c>
      <c r="BT161" s="110">
        <v>15.04106</v>
      </c>
      <c r="BU161" s="110">
        <v>15.04106</v>
      </c>
      <c r="BV161" s="110">
        <f>BU161/BT161*100</f>
        <v>100</v>
      </c>
      <c r="BW161" s="110">
        <f t="shared" si="1287"/>
        <v>0</v>
      </c>
      <c r="BX161" s="110">
        <f t="shared" si="1287"/>
        <v>0</v>
      </c>
      <c r="BY161" s="110"/>
      <c r="BZ161" s="110"/>
      <c r="CA161" s="110"/>
      <c r="CB161" s="110"/>
      <c r="CC161" s="110"/>
      <c r="CD161" s="110"/>
      <c r="CE161" s="110"/>
      <c r="CF161" s="110">
        <f t="shared" si="1288"/>
        <v>0</v>
      </c>
      <c r="CG161" s="110">
        <f t="shared" si="1288"/>
        <v>0</v>
      </c>
      <c r="CH161" s="110"/>
      <c r="CI161" s="110"/>
      <c r="CJ161" s="110"/>
      <c r="CK161" s="110"/>
      <c r="CL161" s="110"/>
      <c r="CM161" s="110"/>
      <c r="CN161" s="110"/>
      <c r="CO161" s="110"/>
      <c r="CP161" s="110">
        <f t="shared" si="1289"/>
        <v>0</v>
      </c>
      <c r="CQ161" s="110">
        <f t="shared" si="1289"/>
        <v>0</v>
      </c>
      <c r="CR161" s="110"/>
      <c r="CS161" s="110"/>
      <c r="CT161" s="110"/>
      <c r="CU161" s="110"/>
      <c r="CV161" s="110"/>
      <c r="CW161" s="110"/>
      <c r="CX161" s="110"/>
      <c r="CY161" s="110"/>
      <c r="CZ161" s="110">
        <f t="shared" si="1290"/>
        <v>0</v>
      </c>
      <c r="DA161" s="110">
        <f t="shared" si="1290"/>
        <v>0</v>
      </c>
      <c r="DB161" s="110"/>
      <c r="DC161" s="110"/>
      <c r="DD161" s="110"/>
      <c r="DE161" s="110"/>
      <c r="DF161" s="110"/>
      <c r="DG161" s="110"/>
      <c r="DH161" s="110"/>
      <c r="DI161" s="110"/>
      <c r="DJ161" s="110">
        <f t="shared" si="1256"/>
        <v>0</v>
      </c>
      <c r="DK161" s="110">
        <f t="shared" si="1256"/>
        <v>0</v>
      </c>
      <c r="DL161" s="110"/>
      <c r="DM161" s="110"/>
      <c r="DN161" s="110"/>
      <c r="DO161" s="110"/>
      <c r="DP161" s="110"/>
      <c r="DQ161" s="110"/>
      <c r="DR161" s="110"/>
      <c r="DS161" s="110"/>
      <c r="DT161" s="110">
        <f t="shared" si="1291"/>
        <v>0</v>
      </c>
      <c r="DU161" s="110">
        <f t="shared" si="1291"/>
        <v>0</v>
      </c>
      <c r="DV161" s="110"/>
      <c r="DW161" s="110"/>
      <c r="DX161" s="110"/>
      <c r="DY161" s="110"/>
      <c r="DZ161" s="110"/>
      <c r="EA161" s="110"/>
      <c r="EB161" s="110"/>
      <c r="EC161" s="110"/>
      <c r="ED161" s="110">
        <f t="shared" si="1292"/>
        <v>0</v>
      </c>
      <c r="EE161" s="110">
        <f t="shared" si="1292"/>
        <v>0</v>
      </c>
      <c r="EF161" s="110"/>
      <c r="EG161" s="110"/>
      <c r="EH161" s="110"/>
      <c r="EI161" s="110"/>
      <c r="EJ161" s="110"/>
      <c r="EK161" s="110"/>
      <c r="EL161" s="110"/>
      <c r="EM161" s="110"/>
      <c r="EN161" s="110"/>
      <c r="EO161" s="110"/>
      <c r="EP161" s="110"/>
      <c r="EQ161" s="110">
        <f t="shared" si="1293"/>
        <v>0</v>
      </c>
      <c r="ER161" s="110">
        <f t="shared" si="1293"/>
        <v>0</v>
      </c>
      <c r="ES161" s="110" t="e">
        <f t="shared" si="1294"/>
        <v>#DIV/0!</v>
      </c>
      <c r="ET161" s="110"/>
      <c r="EU161" s="110"/>
      <c r="EV161" s="110" t="e">
        <f t="shared" si="1307"/>
        <v>#DIV/0!</v>
      </c>
      <c r="EW161" s="110"/>
      <c r="EX161" s="110"/>
      <c r="EY161" s="110"/>
      <c r="EZ161" s="110"/>
      <c r="FA161" s="110">
        <f t="shared" si="1295"/>
        <v>0</v>
      </c>
      <c r="FB161" s="110">
        <f t="shared" si="1295"/>
        <v>0</v>
      </c>
      <c r="FC161" s="110"/>
      <c r="FD161" s="110"/>
      <c r="FE161" s="110"/>
      <c r="FF161" s="110"/>
      <c r="FG161" s="110"/>
      <c r="FH161" s="110"/>
      <c r="FI161" s="110"/>
      <c r="FJ161" s="156"/>
      <c r="FK161" s="110"/>
      <c r="FL161" s="110"/>
      <c r="FM161" s="110"/>
      <c r="FN161" s="110"/>
      <c r="FO161" s="110"/>
      <c r="FP161" s="110"/>
      <c r="FQ161" s="110"/>
      <c r="FR161" s="110"/>
      <c r="FS161" s="110"/>
      <c r="FT161" s="110"/>
      <c r="FU161" s="110">
        <f t="shared" si="1296"/>
        <v>0</v>
      </c>
      <c r="FV161" s="110">
        <f t="shared" si="1296"/>
        <v>0</v>
      </c>
      <c r="FW161" s="110"/>
      <c r="FX161" s="110"/>
      <c r="FY161" s="110"/>
      <c r="FZ161" s="110"/>
      <c r="GA161" s="110"/>
      <c r="GB161" s="110"/>
      <c r="GC161" s="110"/>
      <c r="GD161" s="110"/>
      <c r="GE161" s="110">
        <f t="shared" si="1297"/>
        <v>0</v>
      </c>
      <c r="GF161" s="110">
        <f t="shared" si="1297"/>
        <v>0</v>
      </c>
      <c r="GG161" s="110"/>
      <c r="GH161" s="110"/>
      <c r="GI161" s="110"/>
      <c r="GJ161" s="110"/>
      <c r="GK161" s="110"/>
      <c r="GL161" s="110"/>
      <c r="GM161" s="110"/>
      <c r="GN161" s="110"/>
      <c r="GO161" s="110">
        <f t="shared" si="1298"/>
        <v>0</v>
      </c>
      <c r="GP161" s="110">
        <f t="shared" si="1298"/>
        <v>0</v>
      </c>
      <c r="GQ161" s="110"/>
      <c r="GR161" s="110"/>
      <c r="GS161" s="110"/>
      <c r="GT161" s="110"/>
      <c r="GU161" s="110"/>
      <c r="GV161" s="110"/>
      <c r="GW161" s="110"/>
      <c r="GX161" s="110"/>
      <c r="GY161" s="110">
        <f t="shared" si="1299"/>
        <v>0</v>
      </c>
      <c r="GZ161" s="110">
        <f t="shared" si="1299"/>
        <v>0</v>
      </c>
      <c r="HA161" s="110"/>
      <c r="HB161" s="110"/>
      <c r="HC161" s="110"/>
      <c r="HD161" s="110"/>
      <c r="HE161" s="110"/>
      <c r="HF161" s="110"/>
      <c r="HG161" s="110"/>
      <c r="HH161" s="110"/>
      <c r="HI161" s="110">
        <f t="shared" si="1300"/>
        <v>0</v>
      </c>
      <c r="HJ161" s="110">
        <f t="shared" si="1300"/>
        <v>0</v>
      </c>
      <c r="HK161" s="110"/>
      <c r="HL161" s="110"/>
      <c r="HM161" s="110"/>
      <c r="HN161" s="110"/>
      <c r="HO161" s="110"/>
      <c r="HP161" s="110"/>
      <c r="HQ161" s="110"/>
      <c r="HR161" s="110"/>
      <c r="HS161" s="110">
        <f t="shared" si="1301"/>
        <v>0</v>
      </c>
      <c r="HT161" s="110">
        <f t="shared" si="1301"/>
        <v>0</v>
      </c>
      <c r="HU161" s="110"/>
      <c r="HV161" s="110"/>
      <c r="HW161" s="110"/>
      <c r="HX161" s="110"/>
      <c r="HY161" s="110"/>
      <c r="HZ161" s="110"/>
      <c r="IA161" s="110"/>
      <c r="IB161" s="110"/>
      <c r="IC161" s="110">
        <f t="shared" si="1302"/>
        <v>0</v>
      </c>
      <c r="ID161" s="110">
        <f t="shared" si="1302"/>
        <v>0</v>
      </c>
      <c r="IE161" s="110"/>
      <c r="IF161" s="110"/>
      <c r="IG161" s="110"/>
      <c r="IH161" s="110"/>
      <c r="II161" s="110"/>
      <c r="IJ161" s="110"/>
      <c r="IK161" s="110"/>
      <c r="IL161" s="110"/>
      <c r="IM161" s="110">
        <f t="shared" si="1303"/>
        <v>0</v>
      </c>
      <c r="IN161" s="110">
        <f t="shared" si="1303"/>
        <v>0</v>
      </c>
      <c r="IO161" s="110"/>
      <c r="IP161" s="110"/>
      <c r="IQ161" s="110"/>
      <c r="IR161" s="110"/>
      <c r="IS161" s="110"/>
      <c r="IT161" s="110"/>
      <c r="IU161" s="110"/>
      <c r="IV161" s="110"/>
      <c r="IW161" s="110">
        <f t="shared" si="1304"/>
        <v>0</v>
      </c>
      <c r="IX161" s="110">
        <f t="shared" si="1304"/>
        <v>0</v>
      </c>
      <c r="IY161" s="110"/>
      <c r="IZ161" s="110"/>
      <c r="JA161" s="110"/>
      <c r="JB161" s="110"/>
      <c r="JC161" s="110"/>
      <c r="JD161" s="110"/>
      <c r="JE161" s="110"/>
      <c r="JF161" s="110"/>
      <c r="JG161" s="110">
        <f t="shared" si="1305"/>
        <v>0</v>
      </c>
      <c r="JH161" s="110">
        <f t="shared" si="1305"/>
        <v>0</v>
      </c>
      <c r="JI161" s="110"/>
      <c r="JJ161" s="110"/>
      <c r="JK161" s="110"/>
      <c r="JL161" s="110"/>
      <c r="JM161" s="110"/>
      <c r="JN161" s="110"/>
      <c r="JO161" s="110"/>
      <c r="JP161" s="110"/>
      <c r="JQ161" s="110"/>
      <c r="JR161" s="110"/>
      <c r="JS161" s="110"/>
      <c r="JT161" s="110"/>
      <c r="JU161" s="110"/>
      <c r="JV161" s="110"/>
      <c r="JW161" s="110"/>
      <c r="JX161" s="110"/>
      <c r="JY161" s="110"/>
      <c r="JZ161" s="110"/>
      <c r="KA161" s="110"/>
      <c r="KB161" s="110"/>
      <c r="KC161" s="110"/>
      <c r="KD161" s="110"/>
      <c r="KE161" s="110"/>
      <c r="KF161" s="110"/>
      <c r="KG161" s="110"/>
      <c r="KH161" s="110"/>
      <c r="KI161" s="110"/>
      <c r="KJ161" s="110"/>
      <c r="KK161" s="110"/>
      <c r="KL161" s="110"/>
      <c r="KM161" s="110"/>
      <c r="KN161" s="110"/>
      <c r="KO161" s="110"/>
      <c r="KP161" s="110"/>
      <c r="KQ161" s="110"/>
      <c r="KR161" s="110"/>
      <c r="KS161" s="110"/>
      <c r="KT161" s="110"/>
      <c r="KU161" s="110"/>
      <c r="KV161" s="110"/>
      <c r="KW161" s="110"/>
      <c r="KX161" s="110"/>
      <c r="KY161" s="110" t="e">
        <f t="shared" si="1279"/>
        <v>#DIV/0!</v>
      </c>
      <c r="KZ161" s="110"/>
      <c r="LA161" s="110"/>
      <c r="LB161" s="110"/>
      <c r="LC161" s="110"/>
      <c r="LD161" s="110"/>
      <c r="LE161" s="110"/>
      <c r="LF161" s="110"/>
      <c r="LG161" s="110"/>
      <c r="LH161" s="110"/>
      <c r="LI161" s="110"/>
      <c r="LJ161" s="110"/>
      <c r="LK161" s="110"/>
      <c r="LL161" s="110"/>
      <c r="LM161" s="110"/>
      <c r="LN161" s="110"/>
      <c r="LO161" s="110"/>
      <c r="LP161" s="110">
        <f t="shared" si="1306"/>
        <v>0</v>
      </c>
      <c r="LQ161" s="110">
        <f t="shared" si="1306"/>
        <v>0</v>
      </c>
      <c r="LR161" s="110"/>
      <c r="LS161" s="110"/>
      <c r="LT161" s="110"/>
      <c r="LU161" s="110"/>
      <c r="LV161" s="110"/>
      <c r="LW161" s="110"/>
      <c r="LX161" s="110"/>
      <c r="LY161" s="110"/>
      <c r="LZ161" s="110"/>
      <c r="MA161" s="110"/>
      <c r="MB161" s="110"/>
      <c r="MC161" s="110"/>
      <c r="MD161" s="110"/>
      <c r="ME161" s="4"/>
      <c r="MF161" s="4"/>
      <c r="MG161" s="5"/>
      <c r="MH161" s="37"/>
      <c r="MI161" s="37"/>
      <c r="MJ161" s="38"/>
      <c r="MK161" s="4"/>
      <c r="ML161" s="4"/>
      <c r="MM161" s="5"/>
      <c r="MN161" s="112"/>
      <c r="MO161" s="113"/>
      <c r="MP161" s="114"/>
      <c r="MQ161" s="113"/>
      <c r="MR161" s="115"/>
      <c r="MS161" s="40"/>
      <c r="MT161" s="40"/>
      <c r="MU161" s="40"/>
      <c r="MV161" s="10"/>
    </row>
    <row r="162" spans="1:360" ht="18.75" customHeight="1">
      <c r="A162" s="36" t="s">
        <v>69</v>
      </c>
      <c r="B162" s="110">
        <f t="shared" si="1280"/>
        <v>1722.0545700000002</v>
      </c>
      <c r="C162" s="110">
        <f t="shared" si="1281"/>
        <v>1722.0545699999998</v>
      </c>
      <c r="D162" s="110">
        <f t="shared" si="1177"/>
        <v>99.999999999999972</v>
      </c>
      <c r="E162" s="110">
        <f t="shared" si="1175"/>
        <v>-5.6843418860808015E-14</v>
      </c>
      <c r="F162" s="110"/>
      <c r="G162" s="110"/>
      <c r="H162" s="110"/>
      <c r="I162" s="110"/>
      <c r="J162" s="110">
        <f t="shared" si="1282"/>
        <v>0</v>
      </c>
      <c r="K162" s="110">
        <f t="shared" si="1282"/>
        <v>0</v>
      </c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>
        <f t="shared" si="1283"/>
        <v>0</v>
      </c>
      <c r="AA162" s="110">
        <f t="shared" si="1283"/>
        <v>0</v>
      </c>
      <c r="AB162" s="110"/>
      <c r="AC162" s="110"/>
      <c r="AD162" s="110"/>
      <c r="AE162" s="110"/>
      <c r="AF162" s="110"/>
      <c r="AG162" s="110"/>
      <c r="AH162" s="110"/>
      <c r="AI162" s="110"/>
      <c r="AJ162" s="110">
        <f t="shared" si="1284"/>
        <v>0</v>
      </c>
      <c r="AK162" s="110">
        <f t="shared" si="1284"/>
        <v>0</v>
      </c>
      <c r="AL162" s="110"/>
      <c r="AM162" s="110"/>
      <c r="AN162" s="110"/>
      <c r="AO162" s="110"/>
      <c r="AP162" s="110"/>
      <c r="AQ162" s="110"/>
      <c r="AR162" s="110"/>
      <c r="AS162" s="110"/>
      <c r="AT162" s="110">
        <f t="shared" si="1285"/>
        <v>0</v>
      </c>
      <c r="AU162" s="110">
        <f t="shared" si="1285"/>
        <v>0</v>
      </c>
      <c r="AV162" s="110"/>
      <c r="AW162" s="110"/>
      <c r="AX162" s="110"/>
      <c r="AY162" s="110"/>
      <c r="AZ162" s="110"/>
      <c r="BA162" s="110"/>
      <c r="BB162" s="110"/>
      <c r="BC162" s="110"/>
      <c r="BD162" s="110">
        <f>BG162+BJ162</f>
        <v>0</v>
      </c>
      <c r="BE162" s="110">
        <f>BH162+BK162</f>
        <v>0</v>
      </c>
      <c r="BF162" s="110"/>
      <c r="BG162" s="110"/>
      <c r="BH162" s="110"/>
      <c r="BI162" s="110"/>
      <c r="BJ162" s="110"/>
      <c r="BK162" s="110"/>
      <c r="BL162" s="110"/>
      <c r="BM162" s="110"/>
      <c r="BN162" s="110">
        <f t="shared" si="1313"/>
        <v>0</v>
      </c>
      <c r="BO162" s="110"/>
      <c r="BP162" s="110"/>
      <c r="BQ162" s="110"/>
      <c r="BR162" s="110"/>
      <c r="BS162" s="110"/>
      <c r="BT162" s="110"/>
      <c r="BU162" s="110"/>
      <c r="BV162" s="110"/>
      <c r="BW162" s="110">
        <f t="shared" si="1287"/>
        <v>439.88</v>
      </c>
      <c r="BX162" s="110">
        <f t="shared" si="1287"/>
        <v>439.88</v>
      </c>
      <c r="BY162" s="110"/>
      <c r="BZ162" s="110">
        <v>439.88</v>
      </c>
      <c r="CA162" s="110">
        <v>439.88</v>
      </c>
      <c r="CB162" s="110">
        <f t="shared" ref="CB162" si="1322">CA162/BZ162*100</f>
        <v>100</v>
      </c>
      <c r="CC162" s="110"/>
      <c r="CD162" s="110"/>
      <c r="CE162" s="110"/>
      <c r="CF162" s="110">
        <f t="shared" si="1288"/>
        <v>0</v>
      </c>
      <c r="CG162" s="110">
        <f t="shared" si="1288"/>
        <v>0</v>
      </c>
      <c r="CH162" s="110"/>
      <c r="CI162" s="110"/>
      <c r="CJ162" s="110"/>
      <c r="CK162" s="110"/>
      <c r="CL162" s="110"/>
      <c r="CM162" s="110"/>
      <c r="CN162" s="110"/>
      <c r="CO162" s="110"/>
      <c r="CP162" s="110">
        <f t="shared" si="1289"/>
        <v>0</v>
      </c>
      <c r="CQ162" s="110">
        <f t="shared" si="1289"/>
        <v>0</v>
      </c>
      <c r="CR162" s="110"/>
      <c r="CS162" s="110"/>
      <c r="CT162" s="110"/>
      <c r="CU162" s="110"/>
      <c r="CV162" s="110"/>
      <c r="CW162" s="110"/>
      <c r="CX162" s="110"/>
      <c r="CY162" s="110"/>
      <c r="CZ162" s="110">
        <f t="shared" si="1290"/>
        <v>0</v>
      </c>
      <c r="DA162" s="110">
        <f t="shared" si="1290"/>
        <v>0</v>
      </c>
      <c r="DB162" s="110"/>
      <c r="DC162" s="110"/>
      <c r="DD162" s="110"/>
      <c r="DE162" s="110"/>
      <c r="DF162" s="110"/>
      <c r="DG162" s="110"/>
      <c r="DH162" s="110"/>
      <c r="DI162" s="110"/>
      <c r="DJ162" s="110">
        <f t="shared" si="1256"/>
        <v>0</v>
      </c>
      <c r="DK162" s="110">
        <f t="shared" si="1256"/>
        <v>0</v>
      </c>
      <c r="DL162" s="110"/>
      <c r="DM162" s="110"/>
      <c r="DN162" s="110"/>
      <c r="DO162" s="110"/>
      <c r="DP162" s="110"/>
      <c r="DQ162" s="110"/>
      <c r="DR162" s="110"/>
      <c r="DS162" s="110"/>
      <c r="DT162" s="110">
        <f t="shared" si="1291"/>
        <v>0</v>
      </c>
      <c r="DU162" s="110">
        <f t="shared" si="1291"/>
        <v>0</v>
      </c>
      <c r="DV162" s="110"/>
      <c r="DW162" s="110"/>
      <c r="DX162" s="110"/>
      <c r="DY162" s="110"/>
      <c r="DZ162" s="110"/>
      <c r="EA162" s="110"/>
      <c r="EB162" s="110"/>
      <c r="EC162" s="110"/>
      <c r="ED162" s="110">
        <f t="shared" si="1292"/>
        <v>0</v>
      </c>
      <c r="EE162" s="110">
        <f t="shared" si="1292"/>
        <v>0</v>
      </c>
      <c r="EF162" s="110"/>
      <c r="EG162" s="110"/>
      <c r="EH162" s="110"/>
      <c r="EI162" s="110"/>
      <c r="EJ162" s="110"/>
      <c r="EK162" s="110"/>
      <c r="EL162" s="110"/>
      <c r="EM162" s="110"/>
      <c r="EN162" s="110"/>
      <c r="EO162" s="110"/>
      <c r="EP162" s="110"/>
      <c r="EQ162" s="110">
        <f t="shared" si="1293"/>
        <v>0</v>
      </c>
      <c r="ER162" s="110">
        <f t="shared" si="1293"/>
        <v>0</v>
      </c>
      <c r="ES162" s="110" t="e">
        <f t="shared" si="1294"/>
        <v>#DIV/0!</v>
      </c>
      <c r="ET162" s="110"/>
      <c r="EU162" s="110"/>
      <c r="EV162" s="110" t="e">
        <f t="shared" si="1307"/>
        <v>#DIV/0!</v>
      </c>
      <c r="EW162" s="110"/>
      <c r="EX162" s="110"/>
      <c r="EY162" s="110"/>
      <c r="EZ162" s="110"/>
      <c r="FA162" s="110">
        <f t="shared" si="1295"/>
        <v>0</v>
      </c>
      <c r="FB162" s="110">
        <f t="shared" si="1295"/>
        <v>0</v>
      </c>
      <c r="FC162" s="110"/>
      <c r="FD162" s="110"/>
      <c r="FE162" s="110"/>
      <c r="FF162" s="110"/>
      <c r="FG162" s="110"/>
      <c r="FH162" s="110"/>
      <c r="FI162" s="110"/>
      <c r="FJ162" s="156"/>
      <c r="FK162" s="110"/>
      <c r="FL162" s="110"/>
      <c r="FM162" s="110"/>
      <c r="FN162" s="110"/>
      <c r="FO162" s="110"/>
      <c r="FP162" s="110"/>
      <c r="FQ162" s="110"/>
      <c r="FR162" s="110"/>
      <c r="FS162" s="110"/>
      <c r="FT162" s="110"/>
      <c r="FU162" s="110">
        <f t="shared" si="1296"/>
        <v>0</v>
      </c>
      <c r="FV162" s="110">
        <f t="shared" si="1296"/>
        <v>0</v>
      </c>
      <c r="FW162" s="110"/>
      <c r="FX162" s="110"/>
      <c r="FY162" s="110"/>
      <c r="FZ162" s="110"/>
      <c r="GA162" s="110"/>
      <c r="GB162" s="110"/>
      <c r="GC162" s="110"/>
      <c r="GD162" s="110"/>
      <c r="GE162" s="110">
        <f t="shared" si="1297"/>
        <v>0</v>
      </c>
      <c r="GF162" s="110">
        <f t="shared" si="1297"/>
        <v>0</v>
      </c>
      <c r="GG162" s="110"/>
      <c r="GH162" s="110"/>
      <c r="GI162" s="110"/>
      <c r="GJ162" s="110"/>
      <c r="GK162" s="110"/>
      <c r="GL162" s="110"/>
      <c r="GM162" s="110"/>
      <c r="GN162" s="110"/>
      <c r="GO162" s="110">
        <f t="shared" si="1298"/>
        <v>0</v>
      </c>
      <c r="GP162" s="110">
        <f t="shared" si="1298"/>
        <v>0</v>
      </c>
      <c r="GQ162" s="110"/>
      <c r="GR162" s="110"/>
      <c r="GS162" s="110"/>
      <c r="GT162" s="110"/>
      <c r="GU162" s="110"/>
      <c r="GV162" s="110"/>
      <c r="GW162" s="110"/>
      <c r="GX162" s="110"/>
      <c r="GY162" s="110">
        <f t="shared" si="1299"/>
        <v>0</v>
      </c>
      <c r="GZ162" s="110">
        <f t="shared" si="1299"/>
        <v>0</v>
      </c>
      <c r="HA162" s="110"/>
      <c r="HB162" s="110"/>
      <c r="HC162" s="110"/>
      <c r="HD162" s="110"/>
      <c r="HE162" s="110"/>
      <c r="HF162" s="110"/>
      <c r="HG162" s="110"/>
      <c r="HH162" s="110"/>
      <c r="HI162" s="110">
        <f t="shared" si="1300"/>
        <v>0</v>
      </c>
      <c r="HJ162" s="110">
        <f t="shared" si="1300"/>
        <v>0</v>
      </c>
      <c r="HK162" s="110"/>
      <c r="HL162" s="110"/>
      <c r="HM162" s="110"/>
      <c r="HN162" s="110"/>
      <c r="HO162" s="110"/>
      <c r="HP162" s="110"/>
      <c r="HQ162" s="110"/>
      <c r="HR162" s="110"/>
      <c r="HS162" s="110">
        <f t="shared" si="1301"/>
        <v>0</v>
      </c>
      <c r="HT162" s="110">
        <f t="shared" si="1301"/>
        <v>0</v>
      </c>
      <c r="HU162" s="110"/>
      <c r="HV162" s="110"/>
      <c r="HW162" s="110"/>
      <c r="HX162" s="110"/>
      <c r="HY162" s="110"/>
      <c r="HZ162" s="110"/>
      <c r="IA162" s="110"/>
      <c r="IB162" s="110"/>
      <c r="IC162" s="110">
        <f t="shared" si="1302"/>
        <v>0</v>
      </c>
      <c r="ID162" s="110">
        <f t="shared" si="1302"/>
        <v>0</v>
      </c>
      <c r="IE162" s="110"/>
      <c r="IF162" s="110"/>
      <c r="IG162" s="110"/>
      <c r="IH162" s="110"/>
      <c r="II162" s="110"/>
      <c r="IJ162" s="110"/>
      <c r="IK162" s="110"/>
      <c r="IL162" s="110"/>
      <c r="IM162" s="110">
        <f t="shared" si="1303"/>
        <v>0</v>
      </c>
      <c r="IN162" s="110">
        <f t="shared" si="1303"/>
        <v>0</v>
      </c>
      <c r="IO162" s="110"/>
      <c r="IP162" s="110"/>
      <c r="IQ162" s="110"/>
      <c r="IR162" s="110"/>
      <c r="IS162" s="110"/>
      <c r="IT162" s="110"/>
      <c r="IU162" s="110"/>
      <c r="IV162" s="110"/>
      <c r="IW162" s="110">
        <f t="shared" si="1304"/>
        <v>0</v>
      </c>
      <c r="IX162" s="110">
        <f t="shared" si="1304"/>
        <v>0</v>
      </c>
      <c r="IY162" s="110"/>
      <c r="IZ162" s="110"/>
      <c r="JA162" s="110"/>
      <c r="JB162" s="110"/>
      <c r="JC162" s="110"/>
      <c r="JD162" s="110"/>
      <c r="JE162" s="110"/>
      <c r="JF162" s="110"/>
      <c r="JG162" s="110">
        <f t="shared" si="1305"/>
        <v>0</v>
      </c>
      <c r="JH162" s="110">
        <f t="shared" si="1305"/>
        <v>0</v>
      </c>
      <c r="JI162" s="110"/>
      <c r="JJ162" s="110"/>
      <c r="JK162" s="110"/>
      <c r="JL162" s="110"/>
      <c r="JM162" s="110"/>
      <c r="JN162" s="110"/>
      <c r="JO162" s="110"/>
      <c r="JP162" s="110"/>
      <c r="JQ162" s="110"/>
      <c r="JR162" s="110"/>
      <c r="JS162" s="110">
        <v>564.10192000000006</v>
      </c>
      <c r="JT162" s="110">
        <v>564.10191999999995</v>
      </c>
      <c r="JU162" s="110">
        <f t="shared" si="1272"/>
        <v>99.999999999999972</v>
      </c>
      <c r="JV162" s="110">
        <v>499.8</v>
      </c>
      <c r="JW162" s="110">
        <v>499.8</v>
      </c>
      <c r="JX162" s="110">
        <f t="shared" si="1273"/>
        <v>100</v>
      </c>
      <c r="JY162" s="110"/>
      <c r="JZ162" s="110"/>
      <c r="KA162" s="110" t="e">
        <f t="shared" ref="KA162" si="1323">JZ162/JY162*100</f>
        <v>#DIV/0!</v>
      </c>
      <c r="KB162" s="110"/>
      <c r="KC162" s="110"/>
      <c r="KD162" s="110" t="e">
        <f t="shared" ref="KD162" si="1324">KC162/KB162*100</f>
        <v>#DIV/0!</v>
      </c>
      <c r="KE162" s="110"/>
      <c r="KF162" s="110"/>
      <c r="KG162" s="110" t="e">
        <f t="shared" ref="KG162" si="1325">KF162/KE162*100</f>
        <v>#DIV/0!</v>
      </c>
      <c r="KH162" s="110"/>
      <c r="KI162" s="110"/>
      <c r="KJ162" s="110" t="e">
        <f t="shared" ref="KJ162" si="1326">KI162/KH162*100</f>
        <v>#DIV/0!</v>
      </c>
      <c r="KK162" s="110"/>
      <c r="KL162" s="110"/>
      <c r="KM162" s="110" t="e">
        <f t="shared" ref="KM162" si="1327">KL162/KK162*100</f>
        <v>#DIV/0!</v>
      </c>
      <c r="KN162" s="110"/>
      <c r="KO162" s="110"/>
      <c r="KP162" s="110"/>
      <c r="KQ162" s="110"/>
      <c r="KR162" s="110"/>
      <c r="KS162" s="110"/>
      <c r="KT162" s="110"/>
      <c r="KU162" s="110"/>
      <c r="KV162" s="110"/>
      <c r="KW162" s="110">
        <v>218.27265</v>
      </c>
      <c r="KX162" s="110">
        <v>218.27265</v>
      </c>
      <c r="KY162" s="110">
        <f t="shared" si="1279"/>
        <v>100</v>
      </c>
      <c r="KZ162" s="110"/>
      <c r="LA162" s="110"/>
      <c r="LB162" s="110"/>
      <c r="LC162" s="110"/>
      <c r="LD162" s="110"/>
      <c r="LE162" s="110"/>
      <c r="LF162" s="110"/>
      <c r="LG162" s="110"/>
      <c r="LH162" s="110"/>
      <c r="LI162" s="110"/>
      <c r="LJ162" s="110"/>
      <c r="LK162" s="110"/>
      <c r="LL162" s="110"/>
      <c r="LM162" s="110"/>
      <c r="LN162" s="110"/>
      <c r="LO162" s="110"/>
      <c r="LP162" s="110">
        <f t="shared" si="1306"/>
        <v>0</v>
      </c>
      <c r="LQ162" s="110">
        <f t="shared" si="1306"/>
        <v>0</v>
      </c>
      <c r="LR162" s="110"/>
      <c r="LS162" s="110"/>
      <c r="LT162" s="110"/>
      <c r="LU162" s="110"/>
      <c r="LV162" s="110"/>
      <c r="LW162" s="110"/>
      <c r="LX162" s="110"/>
      <c r="LY162" s="110"/>
      <c r="LZ162" s="110"/>
      <c r="MA162" s="110"/>
      <c r="MB162" s="110"/>
      <c r="MC162" s="110"/>
      <c r="MD162" s="110"/>
      <c r="ME162" s="110"/>
      <c r="MF162" s="4"/>
      <c r="MG162" s="5"/>
      <c r="MH162" s="37"/>
      <c r="MI162" s="37"/>
      <c r="MJ162" s="38"/>
      <c r="MK162" s="4"/>
      <c r="ML162" s="4"/>
      <c r="MM162" s="5"/>
      <c r="MN162" s="112"/>
      <c r="MO162" s="113"/>
      <c r="MP162" s="114"/>
      <c r="MQ162" s="113"/>
      <c r="MR162" s="115"/>
      <c r="MS162" s="40"/>
      <c r="MT162" s="40"/>
      <c r="MU162" s="40"/>
      <c r="MV162" s="10"/>
    </row>
    <row r="163" spans="1:360" s="65" customFormat="1" ht="18">
      <c r="A163" s="62" t="s">
        <v>140</v>
      </c>
      <c r="B163" s="155">
        <f>B165+B164</f>
        <v>143765.39743000001</v>
      </c>
      <c r="C163" s="155">
        <f>C165+C164</f>
        <v>143765.39743000001</v>
      </c>
      <c r="D163" s="155">
        <f t="shared" ref="D163:D168" si="1328">C163/B163*100</f>
        <v>100</v>
      </c>
      <c r="E163" s="155">
        <f t="shared" si="1175"/>
        <v>-1.716671249596402E-11</v>
      </c>
      <c r="F163" s="155">
        <f>F164+F165</f>
        <v>6976.7</v>
      </c>
      <c r="G163" s="155">
        <f>G164+G165</f>
        <v>6976.7</v>
      </c>
      <c r="H163" s="155">
        <f>G163/F163*100</f>
        <v>100</v>
      </c>
      <c r="I163" s="155">
        <f>I164+I165</f>
        <v>497.75734999999997</v>
      </c>
      <c r="J163" s="155">
        <f>J164+J165</f>
        <v>497.75735000000003</v>
      </c>
      <c r="K163" s="155">
        <f>K164+K165</f>
        <v>497.75735000000003</v>
      </c>
      <c r="L163" s="155">
        <f>K163/J163*100</f>
        <v>100</v>
      </c>
      <c r="M163" s="155">
        <f>M164+M165</f>
        <v>492.77978000000002</v>
      </c>
      <c r="N163" s="155">
        <f>N164+N165</f>
        <v>492.77978000000002</v>
      </c>
      <c r="O163" s="155">
        <f>N163/M163*100</f>
        <v>100</v>
      </c>
      <c r="P163" s="155">
        <f>P164+P165</f>
        <v>4.9775700000000001</v>
      </c>
      <c r="Q163" s="155">
        <f>Q164+Q165</f>
        <v>4.9775700000000001</v>
      </c>
      <c r="R163" s="155">
        <f>Q163/P163*100</f>
        <v>100</v>
      </c>
      <c r="S163" s="155">
        <f>S164+S165</f>
        <v>259.8</v>
      </c>
      <c r="T163" s="155">
        <f>T164+T165</f>
        <v>259.8</v>
      </c>
      <c r="U163" s="155">
        <f>T163/S163*100</f>
        <v>100</v>
      </c>
      <c r="V163" s="155">
        <f>V164+V165</f>
        <v>0</v>
      </c>
      <c r="W163" s="155">
        <f>W164+W165</f>
        <v>0</v>
      </c>
      <c r="X163" s="155" t="e">
        <f>W163/V163*100</f>
        <v>#DIV/0!</v>
      </c>
      <c r="Y163" s="155">
        <f>Y164+Y165</f>
        <v>0</v>
      </c>
      <c r="Z163" s="155">
        <f>Z164+Z165</f>
        <v>0</v>
      </c>
      <c r="AA163" s="155">
        <f>AA164+AA165</f>
        <v>0</v>
      </c>
      <c r="AB163" s="155" t="e">
        <f>AA163/Z163*100</f>
        <v>#DIV/0!</v>
      </c>
      <c r="AC163" s="155">
        <f>AC164+AC165</f>
        <v>0</v>
      </c>
      <c r="AD163" s="155">
        <f>AD164+AD165</f>
        <v>0</v>
      </c>
      <c r="AE163" s="155" t="e">
        <f>AD163/AC163*100</f>
        <v>#DIV/0!</v>
      </c>
      <c r="AF163" s="155">
        <f>AF164+AF165</f>
        <v>0</v>
      </c>
      <c r="AG163" s="155">
        <f>AG164+AG165</f>
        <v>0</v>
      </c>
      <c r="AH163" s="155" t="e">
        <f>AG163/AF163*100</f>
        <v>#DIV/0!</v>
      </c>
      <c r="AI163" s="155">
        <f>AI164+AI165</f>
        <v>0</v>
      </c>
      <c r="AJ163" s="155">
        <f>AJ164+AJ165</f>
        <v>0</v>
      </c>
      <c r="AK163" s="155">
        <f>AK164+AK165</f>
        <v>0</v>
      </c>
      <c r="AL163" s="155"/>
      <c r="AM163" s="155">
        <f>AM164+AM165</f>
        <v>0</v>
      </c>
      <c r="AN163" s="155">
        <f>AN164+AN165</f>
        <v>0</v>
      </c>
      <c r="AO163" s="155"/>
      <c r="AP163" s="155">
        <f>AP164+AP165</f>
        <v>0</v>
      </c>
      <c r="AQ163" s="155">
        <f>AQ164+AQ165</f>
        <v>0</v>
      </c>
      <c r="AR163" s="155"/>
      <c r="AS163" s="155">
        <f>AS164+AS165</f>
        <v>0</v>
      </c>
      <c r="AT163" s="155">
        <f>AT164+AT165</f>
        <v>0</v>
      </c>
      <c r="AU163" s="155">
        <f>AU164+AU165</f>
        <v>0</v>
      </c>
      <c r="AV163" s="155"/>
      <c r="AW163" s="155">
        <f>AW164+AW165</f>
        <v>0</v>
      </c>
      <c r="AX163" s="155">
        <f>AX164+AX165</f>
        <v>0</v>
      </c>
      <c r="AY163" s="155"/>
      <c r="AZ163" s="155">
        <f>AZ164+AZ165</f>
        <v>0</v>
      </c>
      <c r="BA163" s="155">
        <f>BA164+BA165</f>
        <v>0</v>
      </c>
      <c r="BB163" s="155"/>
      <c r="BC163" s="155">
        <f>BC164+BC165</f>
        <v>0</v>
      </c>
      <c r="BD163" s="155">
        <f>BD164+BD165</f>
        <v>0</v>
      </c>
      <c r="BE163" s="155">
        <f>BE164+BE165</f>
        <v>0</v>
      </c>
      <c r="BF163" s="155"/>
      <c r="BG163" s="155">
        <f>BG164+BG165</f>
        <v>0</v>
      </c>
      <c r="BH163" s="155">
        <f>BH164+BH165</f>
        <v>0</v>
      </c>
      <c r="BI163" s="155"/>
      <c r="BJ163" s="155">
        <f>BJ164+BJ165</f>
        <v>0</v>
      </c>
      <c r="BK163" s="155">
        <f>BK164+BK165</f>
        <v>0</v>
      </c>
      <c r="BL163" s="155"/>
      <c r="BM163" s="155">
        <f>BM164+BM165</f>
        <v>1269.0895800000001</v>
      </c>
      <c r="BN163" s="155">
        <f>BN164+BN165</f>
        <v>1269.0895799999998</v>
      </c>
      <c r="BO163" s="155">
        <f>BO164+BO165</f>
        <v>1269.0895799999998</v>
      </c>
      <c r="BP163" s="155">
        <f>BO163/BN163*100</f>
        <v>100</v>
      </c>
      <c r="BQ163" s="155">
        <f>BQ164+BQ165</f>
        <v>1243.7077899999999</v>
      </c>
      <c r="BR163" s="155">
        <f>BR164+BR165</f>
        <v>1243.7077899999999</v>
      </c>
      <c r="BS163" s="155">
        <f>BR163/BQ163*100</f>
        <v>100</v>
      </c>
      <c r="BT163" s="155">
        <f>BT164+BT165</f>
        <v>25.381789999999999</v>
      </c>
      <c r="BU163" s="155">
        <f>BU164+BU165</f>
        <v>25.381789999999999</v>
      </c>
      <c r="BV163" s="155">
        <f>BU163/BT163*100</f>
        <v>100</v>
      </c>
      <c r="BW163" s="155">
        <f>BW164+BW165</f>
        <v>976.73172</v>
      </c>
      <c r="BX163" s="155">
        <f>BX164+BX165</f>
        <v>976.73172</v>
      </c>
      <c r="BY163" s="155">
        <f>BX163/BW163*100</f>
        <v>100</v>
      </c>
      <c r="BZ163" s="155">
        <f>BZ164+BZ165</f>
        <v>976.73172</v>
      </c>
      <c r="CA163" s="155">
        <f>CA164+CA165</f>
        <v>976.73172</v>
      </c>
      <c r="CB163" s="155">
        <f>CA163/BZ163*100</f>
        <v>100</v>
      </c>
      <c r="CC163" s="155">
        <f>CC164+CC165</f>
        <v>0</v>
      </c>
      <c r="CD163" s="155">
        <f>CD164+CD165</f>
        <v>0</v>
      </c>
      <c r="CE163" s="155"/>
      <c r="CF163" s="155">
        <f>CF164+CF165</f>
        <v>0</v>
      </c>
      <c r="CG163" s="155">
        <f>CG164+CG165</f>
        <v>0</v>
      </c>
      <c r="CH163" s="155"/>
      <c r="CI163" s="155">
        <f>CI164+CI165</f>
        <v>0</v>
      </c>
      <c r="CJ163" s="155">
        <f>CJ164+CJ165</f>
        <v>0</v>
      </c>
      <c r="CK163" s="155"/>
      <c r="CL163" s="155">
        <f>CL164+CL165</f>
        <v>0</v>
      </c>
      <c r="CM163" s="155">
        <f>CM164+CM165</f>
        <v>0</v>
      </c>
      <c r="CN163" s="155"/>
      <c r="CO163" s="155">
        <f>CO164+CO165</f>
        <v>0</v>
      </c>
      <c r="CP163" s="155">
        <f>CP164+CP165</f>
        <v>0</v>
      </c>
      <c r="CQ163" s="155">
        <f>CQ164+CQ165</f>
        <v>0</v>
      </c>
      <c r="CR163" s="155"/>
      <c r="CS163" s="155">
        <f>CS164+CS165</f>
        <v>0</v>
      </c>
      <c r="CT163" s="155">
        <f>CT164+CT165</f>
        <v>0</v>
      </c>
      <c r="CU163" s="155"/>
      <c r="CV163" s="155">
        <f>CV164+CV165</f>
        <v>0</v>
      </c>
      <c r="CW163" s="155">
        <f>CW164+CW165</f>
        <v>0</v>
      </c>
      <c r="CX163" s="155"/>
      <c r="CY163" s="155">
        <f>CY164+CY165</f>
        <v>11127.765530000001</v>
      </c>
      <c r="CZ163" s="155">
        <f>CZ164+CZ165</f>
        <v>11127.765530000001</v>
      </c>
      <c r="DA163" s="155">
        <f>DA164+DA165</f>
        <v>11127.765530000001</v>
      </c>
      <c r="DB163" s="155"/>
      <c r="DC163" s="155">
        <f>SUM(DC164:DC172)</f>
        <v>4000</v>
      </c>
      <c r="DD163" s="155">
        <f>SUM(DD164:DD172)</f>
        <v>4000</v>
      </c>
      <c r="DE163" s="155">
        <f>DD163/DC163*100</f>
        <v>100</v>
      </c>
      <c r="DF163" s="155">
        <f>SUM(DF164:DF172)</f>
        <v>7127.7655299999997</v>
      </c>
      <c r="DG163" s="155">
        <f>SUM(DG164:DG172)</f>
        <v>7127.7655299999997</v>
      </c>
      <c r="DH163" s="155">
        <f>DG163/DF163*100</f>
        <v>100</v>
      </c>
      <c r="DI163" s="155">
        <f>DI164+DI165</f>
        <v>0</v>
      </c>
      <c r="DJ163" s="155">
        <f>DJ164+DJ165</f>
        <v>0</v>
      </c>
      <c r="DK163" s="155">
        <f>DK164+DK165</f>
        <v>0</v>
      </c>
      <c r="DL163" s="155"/>
      <c r="DM163" s="155">
        <f>DM164+DM165</f>
        <v>0</v>
      </c>
      <c r="DN163" s="155">
        <v>0</v>
      </c>
      <c r="DO163" s="155"/>
      <c r="DP163" s="155">
        <f>DP164+DP165</f>
        <v>0</v>
      </c>
      <c r="DQ163" s="155">
        <f>DQ164+DQ165</f>
        <v>0</v>
      </c>
      <c r="DR163" s="155"/>
      <c r="DS163" s="155">
        <f>DS164+DS165</f>
        <v>0</v>
      </c>
      <c r="DT163" s="155">
        <f>DT164+DT165</f>
        <v>0</v>
      </c>
      <c r="DU163" s="155">
        <f>DU164+DU165</f>
        <v>0</v>
      </c>
      <c r="DV163" s="155"/>
      <c r="DW163" s="155">
        <f>DW164+DW165</f>
        <v>0</v>
      </c>
      <c r="DX163" s="155">
        <f>DX164+DX165</f>
        <v>0</v>
      </c>
      <c r="DY163" s="155"/>
      <c r="DZ163" s="155">
        <f>DZ164+DZ165</f>
        <v>0</v>
      </c>
      <c r="EA163" s="155">
        <f>EA164+EA165</f>
        <v>0</v>
      </c>
      <c r="EB163" s="155"/>
      <c r="EC163" s="155">
        <f>EC164+EC165</f>
        <v>0</v>
      </c>
      <c r="ED163" s="155">
        <f>ED164+ED165</f>
        <v>0</v>
      </c>
      <c r="EE163" s="155">
        <f>EE164+EE165</f>
        <v>0</v>
      </c>
      <c r="EF163" s="155"/>
      <c r="EG163" s="155">
        <f>EG164+EG165</f>
        <v>0</v>
      </c>
      <c r="EH163" s="155">
        <f>EH164+EH165</f>
        <v>0</v>
      </c>
      <c r="EI163" s="155"/>
      <c r="EJ163" s="155">
        <f>EJ164+EJ165</f>
        <v>0</v>
      </c>
      <c r="EK163" s="155">
        <f>EK164+EK165</f>
        <v>0</v>
      </c>
      <c r="EL163" s="155"/>
      <c r="EM163" s="155">
        <f>EM164+EM165</f>
        <v>0</v>
      </c>
      <c r="EN163" s="155">
        <f>EN164+EN165</f>
        <v>0</v>
      </c>
      <c r="EO163" s="155"/>
      <c r="EP163" s="155">
        <f>EP164+EP165</f>
        <v>12023.58668</v>
      </c>
      <c r="EQ163" s="155">
        <f>EQ164+EQ165</f>
        <v>12023.58668</v>
      </c>
      <c r="ER163" s="155">
        <f>ER164+ER165</f>
        <v>12023.58668</v>
      </c>
      <c r="ES163" s="155">
        <f t="shared" ref="ES163" si="1329">ER163/EQ163*100</f>
        <v>100</v>
      </c>
      <c r="ET163" s="155">
        <f>ET164+ET165</f>
        <v>12023.58668</v>
      </c>
      <c r="EU163" s="155">
        <f>EU164+EU165</f>
        <v>12023.58668</v>
      </c>
      <c r="EV163" s="155">
        <f>EU163/ET163*100</f>
        <v>100</v>
      </c>
      <c r="EW163" s="155">
        <f>EW164+EW165</f>
        <v>0</v>
      </c>
      <c r="EX163" s="155">
        <f>EX164+EX165</f>
        <v>0</v>
      </c>
      <c r="EY163" s="155"/>
      <c r="EZ163" s="155">
        <f>EZ164+EZ165</f>
        <v>0</v>
      </c>
      <c r="FA163" s="155">
        <f>FA164+FA165</f>
        <v>0</v>
      </c>
      <c r="FB163" s="155">
        <f>FB164+FB165</f>
        <v>0</v>
      </c>
      <c r="FC163" s="155"/>
      <c r="FD163" s="155">
        <f>FD164+FD165</f>
        <v>0</v>
      </c>
      <c r="FE163" s="155">
        <f>FE164+FE165</f>
        <v>0</v>
      </c>
      <c r="FF163" s="155" t="e">
        <f>FE163/FD163*100</f>
        <v>#DIV/0!</v>
      </c>
      <c r="FG163" s="155">
        <f>FG164+FG165</f>
        <v>0</v>
      </c>
      <c r="FH163" s="155">
        <f>FH164+FH165</f>
        <v>0</v>
      </c>
      <c r="FI163" s="155" t="e">
        <f>FH163/FG163*100</f>
        <v>#DIV/0!</v>
      </c>
      <c r="FJ163" s="155">
        <f>FJ164+FJ165</f>
        <v>81.961129999999997</v>
      </c>
      <c r="FK163" s="155">
        <f>FK164+FK165</f>
        <v>81.961129999999997</v>
      </c>
      <c r="FL163" s="155">
        <f>FL164+FL165</f>
        <v>81.961129999999997</v>
      </c>
      <c r="FM163" s="155"/>
      <c r="FN163" s="155">
        <f>FN164+FN165</f>
        <v>80.631309999999999</v>
      </c>
      <c r="FO163" s="155">
        <f>FO164+FO165</f>
        <v>80.631309999999999</v>
      </c>
      <c r="FP163" s="155">
        <f>FO163/FN163*100</f>
        <v>100</v>
      </c>
      <c r="FQ163" s="155">
        <f>FQ164+FQ165</f>
        <v>1.32982</v>
      </c>
      <c r="FR163" s="155">
        <f>FR164+FR165</f>
        <v>1.32982</v>
      </c>
      <c r="FS163" s="155">
        <f>FR163/FQ163*100</f>
        <v>100</v>
      </c>
      <c r="FT163" s="155">
        <f>FT164+FT165</f>
        <v>0</v>
      </c>
      <c r="FU163" s="155">
        <f>FU164+FU165</f>
        <v>0</v>
      </c>
      <c r="FV163" s="155">
        <f>FV164+FV165</f>
        <v>0</v>
      </c>
      <c r="FW163" s="155"/>
      <c r="FX163" s="155">
        <f>FX164+FX165</f>
        <v>0</v>
      </c>
      <c r="FY163" s="155">
        <f>FY164+FY165</f>
        <v>0</v>
      </c>
      <c r="FZ163" s="155"/>
      <c r="GA163" s="155">
        <f>GA164+GA165</f>
        <v>0</v>
      </c>
      <c r="GB163" s="155">
        <f>GB164+GB165</f>
        <v>0</v>
      </c>
      <c r="GC163" s="155"/>
      <c r="GD163" s="155">
        <f>GD164+GD165</f>
        <v>0</v>
      </c>
      <c r="GE163" s="155">
        <f>GE164+GE165</f>
        <v>0</v>
      </c>
      <c r="GF163" s="155">
        <f>GF164+GF165</f>
        <v>0</v>
      </c>
      <c r="GG163" s="155"/>
      <c r="GH163" s="155">
        <f>GH164+GH165</f>
        <v>0</v>
      </c>
      <c r="GI163" s="155">
        <f>GI164+GI165</f>
        <v>0</v>
      </c>
      <c r="GJ163" s="155"/>
      <c r="GK163" s="155">
        <f>GK164+GK165</f>
        <v>0</v>
      </c>
      <c r="GL163" s="155">
        <f>GL164+GL165</f>
        <v>0</v>
      </c>
      <c r="GM163" s="155"/>
      <c r="GN163" s="155">
        <f>GN164+GN165</f>
        <v>3305.57404</v>
      </c>
      <c r="GO163" s="155">
        <f>GO164+GO165</f>
        <v>3305.57404</v>
      </c>
      <c r="GP163" s="155">
        <f>GP164+GP165</f>
        <v>3305.57404</v>
      </c>
      <c r="GQ163" s="155">
        <f>GP163/GN163*100</f>
        <v>100</v>
      </c>
      <c r="GR163" s="155">
        <f>GR164+GR165</f>
        <v>3272.5183000000002</v>
      </c>
      <c r="GS163" s="155">
        <f>GS164+GS165</f>
        <v>3272.5183000000002</v>
      </c>
      <c r="GT163" s="155">
        <f>GS163/GR163*100</f>
        <v>100</v>
      </c>
      <c r="GU163" s="155">
        <f>GU164+GU165</f>
        <v>33.05574</v>
      </c>
      <c r="GV163" s="155">
        <f>GV164+GV165</f>
        <v>33.05574</v>
      </c>
      <c r="GW163" s="155">
        <f>GV163/GU163*100</f>
        <v>100</v>
      </c>
      <c r="GX163" s="155">
        <f>GX164+GX165</f>
        <v>0</v>
      </c>
      <c r="GY163" s="155">
        <f>GY164+GY165</f>
        <v>0</v>
      </c>
      <c r="GZ163" s="155">
        <f>GZ164+GZ165</f>
        <v>0</v>
      </c>
      <c r="HA163" s="155"/>
      <c r="HB163" s="155">
        <f>HB164+HB165</f>
        <v>0</v>
      </c>
      <c r="HC163" s="155">
        <f>HC164+HC165</f>
        <v>0</v>
      </c>
      <c r="HD163" s="155"/>
      <c r="HE163" s="155">
        <f>HE164+HE165</f>
        <v>0</v>
      </c>
      <c r="HF163" s="155">
        <f>HF164+HF165</f>
        <v>0</v>
      </c>
      <c r="HG163" s="155"/>
      <c r="HH163" s="155">
        <f>HH164+HH165</f>
        <v>63397.474750000001</v>
      </c>
      <c r="HI163" s="155">
        <f>HI164+HI165</f>
        <v>63397.474750000001</v>
      </c>
      <c r="HJ163" s="155">
        <f>HJ164+HJ165</f>
        <v>63397.474750000001</v>
      </c>
      <c r="HK163" s="155"/>
      <c r="HL163" s="155">
        <f>HL164+HL165</f>
        <v>62763.5</v>
      </c>
      <c r="HM163" s="155">
        <f>HM164+HM165</f>
        <v>62763.5</v>
      </c>
      <c r="HN163" s="155">
        <f>HM163/HL163*100</f>
        <v>100</v>
      </c>
      <c r="HO163" s="155">
        <f>HO164+HO165</f>
        <v>633.97474999999997</v>
      </c>
      <c r="HP163" s="155">
        <f>HP164+HP165</f>
        <v>633.97474999999997</v>
      </c>
      <c r="HQ163" s="155">
        <f>HP163/HO163*100</f>
        <v>100</v>
      </c>
      <c r="HR163" s="155">
        <f>HR164+HR165</f>
        <v>0</v>
      </c>
      <c r="HS163" s="155">
        <f>HS164+HS165</f>
        <v>0</v>
      </c>
      <c r="HT163" s="155">
        <f>HT164+HT165</f>
        <v>0</v>
      </c>
      <c r="HU163" s="155"/>
      <c r="HV163" s="155">
        <f>HV164+HV165</f>
        <v>0</v>
      </c>
      <c r="HW163" s="155">
        <f>HW164+HW165</f>
        <v>0</v>
      </c>
      <c r="HX163" s="155"/>
      <c r="HY163" s="155">
        <f>HY164+HY165</f>
        <v>0</v>
      </c>
      <c r="HZ163" s="155">
        <f>HZ164+HZ165</f>
        <v>0</v>
      </c>
      <c r="IA163" s="155"/>
      <c r="IB163" s="155">
        <f>IB164+IB165</f>
        <v>2605.1020400000002</v>
      </c>
      <c r="IC163" s="155">
        <f>IC164+IC165</f>
        <v>2605.1020400000002</v>
      </c>
      <c r="ID163" s="155">
        <f>ID164+ID165</f>
        <v>2605.1020400000002</v>
      </c>
      <c r="IE163" s="155">
        <f t="shared" ref="IE163:IE164" si="1330">ID163/IC163*100</f>
        <v>100</v>
      </c>
      <c r="IF163" s="155">
        <f>IF164+IF165</f>
        <v>2553</v>
      </c>
      <c r="IG163" s="155">
        <f>IG164+IG165</f>
        <v>2553</v>
      </c>
      <c r="IH163" s="155">
        <f t="shared" ref="IH163:IH164" si="1331">IG163/IF163*100</f>
        <v>100</v>
      </c>
      <c r="II163" s="155">
        <f>II164+II165</f>
        <v>52.102040000000002</v>
      </c>
      <c r="IJ163" s="155">
        <f>IJ164+IJ165</f>
        <v>52.102040000000002</v>
      </c>
      <c r="IK163" s="155">
        <f t="shared" ref="IK163:IK164" si="1332">IJ163/II163*100</f>
        <v>100</v>
      </c>
      <c r="IL163" s="155">
        <f>IL164+IL165</f>
        <v>501.02040999999997</v>
      </c>
      <c r="IM163" s="155">
        <f>IM164+IM165</f>
        <v>501.02041000000003</v>
      </c>
      <c r="IN163" s="155">
        <f>IN164+IN165</f>
        <v>501.02041000000003</v>
      </c>
      <c r="IO163" s="155">
        <f t="shared" ref="IO163:IO164" si="1333">IN163/IM163*100</f>
        <v>100</v>
      </c>
      <c r="IP163" s="155">
        <f>IP164+IP165</f>
        <v>491</v>
      </c>
      <c r="IQ163" s="155">
        <f>IQ164+IQ165</f>
        <v>491</v>
      </c>
      <c r="IR163" s="155">
        <f t="shared" ref="IR163:IR164" si="1334">IQ163/IP163*100</f>
        <v>100</v>
      </c>
      <c r="IS163" s="155">
        <f>IS164+IS165</f>
        <v>10.02041</v>
      </c>
      <c r="IT163" s="155">
        <f>IT164+IT165</f>
        <v>10.02041</v>
      </c>
      <c r="IU163" s="155">
        <f t="shared" ref="IU163:IU164" si="1335">IT163/IS163*100</f>
        <v>100</v>
      </c>
      <c r="IV163" s="155">
        <f>IV164+IV165</f>
        <v>6393.7481299999999</v>
      </c>
      <c r="IW163" s="155">
        <f>IW164+IW165</f>
        <v>6393.7481299999999</v>
      </c>
      <c r="IX163" s="155">
        <f>IX164+IX165</f>
        <v>6393.7481299999999</v>
      </c>
      <c r="IY163" s="155">
        <f t="shared" ref="IY163:IY164" si="1336">IX163/IW163*100</f>
        <v>100</v>
      </c>
      <c r="IZ163" s="155">
        <f>IZ164+IZ165</f>
        <v>6265.8731699999998</v>
      </c>
      <c r="JA163" s="155">
        <f>JA164+JA165</f>
        <v>6265.8731699999998</v>
      </c>
      <c r="JB163" s="155">
        <f t="shared" ref="JB163:JB164" si="1337">JA163/IZ163*100</f>
        <v>100</v>
      </c>
      <c r="JC163" s="155">
        <f>JC164+JC165</f>
        <v>127.87496</v>
      </c>
      <c r="JD163" s="155">
        <f>JD164+JD165</f>
        <v>127.87496</v>
      </c>
      <c r="JE163" s="155">
        <f t="shared" ref="JE163:JE164" si="1338">JD163/JC163*100</f>
        <v>100</v>
      </c>
      <c r="JF163" s="155">
        <f>JF164+JF165</f>
        <v>9590.7142899999999</v>
      </c>
      <c r="JG163" s="155">
        <f>JG164+JG165</f>
        <v>9590.7142899999999</v>
      </c>
      <c r="JH163" s="155">
        <f>JH164+JH165</f>
        <v>9590.7142899999999</v>
      </c>
      <c r="JI163" s="155">
        <f t="shared" ref="JI163:JI164" si="1339">JH163/JG163*100</f>
        <v>100</v>
      </c>
      <c r="JJ163" s="155">
        <f>JJ164+JJ165</f>
        <v>9398.9</v>
      </c>
      <c r="JK163" s="155">
        <f>JK164+JK165</f>
        <v>9398.9</v>
      </c>
      <c r="JL163" s="155">
        <f t="shared" ref="JL163:JL164" si="1340">JK163/JJ163*100</f>
        <v>100</v>
      </c>
      <c r="JM163" s="155">
        <f>JM164+JM165</f>
        <v>191.81429</v>
      </c>
      <c r="JN163" s="155">
        <f>JN164+JN165</f>
        <v>191.81429</v>
      </c>
      <c r="JO163" s="155">
        <f t="shared" ref="JO163:JO164" si="1341">JN163/JM163*100</f>
        <v>100</v>
      </c>
      <c r="JP163" s="155">
        <f>JP164+JP165</f>
        <v>0</v>
      </c>
      <c r="JQ163" s="155">
        <f>JQ164+JQ165</f>
        <v>0</v>
      </c>
      <c r="JR163" s="155"/>
      <c r="JS163" s="155">
        <f>JS164+JS165</f>
        <v>0</v>
      </c>
      <c r="JT163" s="155">
        <f>JT164+JT165</f>
        <v>0</v>
      </c>
      <c r="JU163" s="155" t="e">
        <f t="shared" ref="JU163" si="1342">JT163/JS163*100</f>
        <v>#DIV/0!</v>
      </c>
      <c r="JV163" s="155">
        <f>JV164+JV165</f>
        <v>628.79300000000001</v>
      </c>
      <c r="JW163" s="155">
        <f>JW164+JW165</f>
        <v>628.79300000000001</v>
      </c>
      <c r="JX163" s="155">
        <f t="shared" ref="JX163" si="1343">JW163/JV163*100</f>
        <v>100</v>
      </c>
      <c r="JY163" s="155">
        <f>JY164+JY165</f>
        <v>0</v>
      </c>
      <c r="JZ163" s="155">
        <f>JZ164+JZ165</f>
        <v>0</v>
      </c>
      <c r="KA163" s="155" t="e">
        <f t="shared" ref="KA163" si="1344">JZ163/JY163*100</f>
        <v>#DIV/0!</v>
      </c>
      <c r="KB163" s="155">
        <f>KB164+KB165</f>
        <v>0</v>
      </c>
      <c r="KC163" s="155">
        <f>KC164+KC165</f>
        <v>0</v>
      </c>
      <c r="KD163" s="155" t="e">
        <f t="shared" ref="KD163" si="1345">KC163/KB163*100</f>
        <v>#DIV/0!</v>
      </c>
      <c r="KE163" s="155">
        <f>KE164+KE165</f>
        <v>0</v>
      </c>
      <c r="KF163" s="155">
        <f>KF164+KF165</f>
        <v>0</v>
      </c>
      <c r="KG163" s="155" t="e">
        <f t="shared" ref="KG163" si="1346">KF163/KE163*100</f>
        <v>#DIV/0!</v>
      </c>
      <c r="KH163" s="155">
        <f>KH164+KH165</f>
        <v>0</v>
      </c>
      <c r="KI163" s="155">
        <f>KI164+KI165</f>
        <v>0</v>
      </c>
      <c r="KJ163" s="155" t="e">
        <f t="shared" ref="KJ163" si="1347">KI163/KH163*100</f>
        <v>#DIV/0!</v>
      </c>
      <c r="KK163" s="155">
        <f>KK164+KK165</f>
        <v>0</v>
      </c>
      <c r="KL163" s="155">
        <f>KL164+KL165</f>
        <v>0</v>
      </c>
      <c r="KM163" s="155" t="e">
        <f t="shared" ref="KM163" si="1348">KL163/KK163*100</f>
        <v>#DIV/0!</v>
      </c>
      <c r="KN163" s="155">
        <f>KN164+KN165</f>
        <v>0</v>
      </c>
      <c r="KO163" s="155">
        <f>KO164+KO165</f>
        <v>0</v>
      </c>
      <c r="KP163" s="155"/>
      <c r="KQ163" s="155">
        <f>KQ164+KQ165</f>
        <v>0</v>
      </c>
      <c r="KR163" s="155">
        <f>KR164+KR165</f>
        <v>0</v>
      </c>
      <c r="KS163" s="155"/>
      <c r="KT163" s="155">
        <f>KT164+KT165</f>
        <v>23911.306129999997</v>
      </c>
      <c r="KU163" s="155">
        <f>KU164+KU165</f>
        <v>23911.306130000001</v>
      </c>
      <c r="KV163" s="155"/>
      <c r="KW163" s="155">
        <f>KW164+KW165</f>
        <v>218.27265</v>
      </c>
      <c r="KX163" s="155">
        <f>KX164+KX165</f>
        <v>218.27265</v>
      </c>
      <c r="KY163" s="155"/>
      <c r="KZ163" s="155">
        <f>KZ164+KZ165</f>
        <v>0</v>
      </c>
      <c r="LA163" s="155">
        <f>LA164+LA165</f>
        <v>0</v>
      </c>
      <c r="LB163" s="155"/>
      <c r="LC163" s="155">
        <f>LC164+LC165</f>
        <v>0</v>
      </c>
      <c r="LD163" s="155">
        <f>LD164+LD165</f>
        <v>0</v>
      </c>
      <c r="LE163" s="155"/>
      <c r="LF163" s="155">
        <f>LF164+LF165</f>
        <v>0</v>
      </c>
      <c r="LG163" s="155">
        <f>LG164+LG165</f>
        <v>0</v>
      </c>
      <c r="LH163" s="155"/>
      <c r="LI163" s="155">
        <f>LI164+LI165</f>
        <v>0</v>
      </c>
      <c r="LJ163" s="155">
        <f>LJ164+LJ165</f>
        <v>0</v>
      </c>
      <c r="LK163" s="155"/>
      <c r="LL163" s="155">
        <f>LL164+LL165</f>
        <v>0</v>
      </c>
      <c r="LM163" s="155">
        <f>LM164+LM165</f>
        <v>0</v>
      </c>
      <c r="LN163" s="155"/>
      <c r="LO163" s="155">
        <f>LO164+LO165</f>
        <v>0</v>
      </c>
      <c r="LP163" s="155">
        <f>LP164+LP165</f>
        <v>0</v>
      </c>
      <c r="LQ163" s="155">
        <f>LQ164+LQ165</f>
        <v>0</v>
      </c>
      <c r="LR163" s="155" t="e">
        <f t="shared" ref="LR163:LR164" si="1349">LQ163/LP163*100</f>
        <v>#DIV/0!</v>
      </c>
      <c r="LS163" s="155">
        <f>LS164+LS165</f>
        <v>0</v>
      </c>
      <c r="LT163" s="155">
        <f>LT164+LT165</f>
        <v>0</v>
      </c>
      <c r="LU163" s="155" t="e">
        <f t="shared" ref="LU163:LU164" si="1350">LT163/LS163*100</f>
        <v>#DIV/0!</v>
      </c>
      <c r="LV163" s="155">
        <f>LV164+LV165</f>
        <v>0</v>
      </c>
      <c r="LW163" s="155">
        <f>LW164+LW165</f>
        <v>0</v>
      </c>
      <c r="LX163" s="155" t="e">
        <f t="shared" ref="LX163:LX164" si="1351">LW163/LV163*100</f>
        <v>#DIV/0!</v>
      </c>
      <c r="LY163" s="155">
        <f>LY164+LY165</f>
        <v>0</v>
      </c>
      <c r="LZ163" s="155">
        <f>LZ164+LZ165</f>
        <v>0</v>
      </c>
      <c r="MA163" s="155"/>
      <c r="MB163" s="155">
        <f>MB164+MB165</f>
        <v>0</v>
      </c>
      <c r="MC163" s="155">
        <f>MC164+MC165</f>
        <v>0</v>
      </c>
      <c r="MD163" s="155"/>
      <c r="ME163" s="34">
        <f>ME164+ME165</f>
        <v>0</v>
      </c>
      <c r="MF163" s="34">
        <f>MF164+MF165</f>
        <v>0</v>
      </c>
      <c r="MG163" s="63"/>
      <c r="MH163" s="108"/>
      <c r="MI163" s="108"/>
      <c r="MK163" s="34"/>
      <c r="ML163" s="34"/>
      <c r="MM163" s="63"/>
      <c r="MN163" s="111"/>
      <c r="MO163" s="92"/>
      <c r="MP163" s="8"/>
      <c r="MQ163" s="92"/>
      <c r="MR163" s="109"/>
      <c r="MS163" s="40"/>
      <c r="MT163" s="35"/>
      <c r="MU163" s="40"/>
      <c r="MV163" s="92">
        <v>8739606.8699999992</v>
      </c>
    </row>
    <row r="164" spans="1:360">
      <c r="A164" s="36" t="s">
        <v>141</v>
      </c>
      <c r="B164" s="110">
        <f>I164+S164+V164+Y164+AI164+AS164+BC164+BM164+BW164+CF164+CO164+CY164+DI164+DS164+EC164+EP164+F164+EZ164+FJ164+FT164+GD164+GN164+GX164+HH164+HR164+IB164+IL164+IV164+JF164+JP164+EM164+JS164+JV164+JY164+KB164+KE164+KH164+KK164+KN164+KQ164+KT164+KW164+KZ164+LC164+LF164+LI164+LL164+LO164+LY164+MB164+ME164</f>
        <v>128648.9238</v>
      </c>
      <c r="C164" s="110">
        <f>K164+T164+W164+AA164+AK164+AU164+BE164+BO164+BX164+CG164+CQ164+DA164+DK164+DU164+EE164+ER164+G164+FB164+FL164+FV164+GF164+GP164+GZ164+HJ164+HT164+ID164+IN164+IX164+JH164+JQ164+EN164+JT164+JW164+JZ164+KC164+KF164+KI164+KL164+KO164+KR164+KU164+KX164+LA164+LD164+LG164+LJ164+LM164+LQ164+LZ164+MC164+MF164</f>
        <v>128648.9238</v>
      </c>
      <c r="D164" s="110">
        <f t="shared" si="1328"/>
        <v>100</v>
      </c>
      <c r="E164" s="110">
        <f t="shared" si="1175"/>
        <v>0</v>
      </c>
      <c r="F164" s="153">
        <v>6976.7</v>
      </c>
      <c r="G164" s="110">
        <v>6976.7</v>
      </c>
      <c r="H164" s="110">
        <f>G164/F164*100</f>
        <v>100</v>
      </c>
      <c r="I164" s="110">
        <v>497.75734999999997</v>
      </c>
      <c r="J164" s="110">
        <f>M164+P164</f>
        <v>497.75735000000003</v>
      </c>
      <c r="K164" s="110">
        <f>N164+Q164</f>
        <v>497.75735000000003</v>
      </c>
      <c r="L164" s="110">
        <f>K164/J164*100</f>
        <v>100</v>
      </c>
      <c r="M164" s="110">
        <v>492.77978000000002</v>
      </c>
      <c r="N164" s="110">
        <v>492.77978000000002</v>
      </c>
      <c r="O164" s="110">
        <f>N164/M164*100</f>
        <v>100</v>
      </c>
      <c r="P164" s="110">
        <v>4.9775700000000001</v>
      </c>
      <c r="Q164" s="110">
        <v>4.9775700000000001</v>
      </c>
      <c r="R164" s="110">
        <f>Q164/P164*100</f>
        <v>100</v>
      </c>
      <c r="S164" s="110">
        <v>259.8</v>
      </c>
      <c r="T164" s="110">
        <v>259.8</v>
      </c>
      <c r="U164" s="110">
        <f>T164/S164*100</f>
        <v>100</v>
      </c>
      <c r="V164" s="110"/>
      <c r="W164" s="110"/>
      <c r="X164" s="110"/>
      <c r="Y164" s="110"/>
      <c r="Z164" s="110">
        <f>AC164+AF164</f>
        <v>0</v>
      </c>
      <c r="AA164" s="110">
        <f>AD164+AG164</f>
        <v>0</v>
      </c>
      <c r="AB164" s="110" t="e">
        <f>AA164/Z164*100</f>
        <v>#DIV/0!</v>
      </c>
      <c r="AC164" s="110"/>
      <c r="AD164" s="110"/>
      <c r="AE164" s="110" t="e">
        <f>AD164/AC164*100</f>
        <v>#DIV/0!</v>
      </c>
      <c r="AF164" s="110">
        <v>0</v>
      </c>
      <c r="AG164" s="110"/>
      <c r="AH164" s="110" t="e">
        <f>AG164/AF164*100</f>
        <v>#DIV/0!</v>
      </c>
      <c r="AI164" s="110"/>
      <c r="AJ164" s="110">
        <f>AM164+AP164</f>
        <v>0</v>
      </c>
      <c r="AK164" s="110">
        <f>AN164+AQ164</f>
        <v>0</v>
      </c>
      <c r="AL164" s="110"/>
      <c r="AM164" s="110"/>
      <c r="AN164" s="110"/>
      <c r="AO164" s="110"/>
      <c r="AP164" s="110"/>
      <c r="AQ164" s="110"/>
      <c r="AR164" s="110"/>
      <c r="AS164" s="110"/>
      <c r="AT164" s="110">
        <f>AW164+AZ164</f>
        <v>0</v>
      </c>
      <c r="AU164" s="110">
        <f>AX164+BA164</f>
        <v>0</v>
      </c>
      <c r="AV164" s="110"/>
      <c r="AW164" s="110"/>
      <c r="AX164" s="110"/>
      <c r="AY164" s="110"/>
      <c r="AZ164" s="110"/>
      <c r="BA164" s="110"/>
      <c r="BB164" s="110"/>
      <c r="BC164" s="110"/>
      <c r="BD164" s="110">
        <f>BG164+BJ164</f>
        <v>0</v>
      </c>
      <c r="BE164" s="110">
        <f>BH164+BK164</f>
        <v>0</v>
      </c>
      <c r="BF164" s="110"/>
      <c r="BG164" s="110"/>
      <c r="BH164" s="110"/>
      <c r="BI164" s="110"/>
      <c r="BJ164" s="110"/>
      <c r="BK164" s="110"/>
      <c r="BL164" s="110"/>
      <c r="BM164" s="110"/>
      <c r="BN164" s="110"/>
      <c r="BO164" s="110"/>
      <c r="BP164" s="110"/>
      <c r="BQ164" s="110"/>
      <c r="BR164" s="110"/>
      <c r="BS164" s="110"/>
      <c r="BT164" s="110"/>
      <c r="BU164" s="110"/>
      <c r="BV164" s="110"/>
      <c r="BW164" s="110">
        <f t="shared" ref="BW164:BX164" si="1352">BZ164+CC164</f>
        <v>0</v>
      </c>
      <c r="BX164" s="110">
        <f t="shared" si="1352"/>
        <v>0</v>
      </c>
      <c r="BY164" s="110"/>
      <c r="BZ164" s="110"/>
      <c r="CA164" s="110"/>
      <c r="CB164" s="110"/>
      <c r="CC164" s="110"/>
      <c r="CD164" s="110"/>
      <c r="CE164" s="110"/>
      <c r="CF164" s="110">
        <f>CI164+CL164</f>
        <v>0</v>
      </c>
      <c r="CG164" s="110">
        <f>CJ164+CM164</f>
        <v>0</v>
      </c>
      <c r="CH164" s="110"/>
      <c r="CI164" s="110"/>
      <c r="CJ164" s="110"/>
      <c r="CK164" s="110"/>
      <c r="CL164" s="110"/>
      <c r="CM164" s="110"/>
      <c r="CN164" s="110"/>
      <c r="CO164" s="110"/>
      <c r="CP164" s="110">
        <f>CS164+CV164</f>
        <v>0</v>
      </c>
      <c r="CQ164" s="110">
        <f>CT164+CW164</f>
        <v>0</v>
      </c>
      <c r="CR164" s="110"/>
      <c r="CS164" s="110"/>
      <c r="CT164" s="110"/>
      <c r="CU164" s="110"/>
      <c r="CV164" s="110"/>
      <c r="CW164" s="110"/>
      <c r="CX164" s="110"/>
      <c r="CY164" s="110">
        <f>4081.63279+7046.13274</f>
        <v>11127.765530000001</v>
      </c>
      <c r="CZ164" s="110">
        <f>DC164+DF164</f>
        <v>11127.765530000001</v>
      </c>
      <c r="DA164" s="110">
        <f>DD164+DG164</f>
        <v>11127.765530000001</v>
      </c>
      <c r="DB164" s="110">
        <f t="shared" ref="DB164" si="1353">DA164/CZ164*100</f>
        <v>100</v>
      </c>
      <c r="DC164" s="110">
        <v>4000</v>
      </c>
      <c r="DD164" s="110">
        <v>4000</v>
      </c>
      <c r="DE164" s="110">
        <f t="shared" ref="DE164" si="1354">DD164/DC164*100</f>
        <v>100</v>
      </c>
      <c r="DF164" s="110">
        <v>7127.7655299999997</v>
      </c>
      <c r="DG164" s="110">
        <v>7127.7655299999997</v>
      </c>
      <c r="DH164" s="110">
        <f t="shared" ref="DH164" si="1355">DG164/DF164*100</f>
        <v>100</v>
      </c>
      <c r="DI164" s="110"/>
      <c r="DJ164" s="110">
        <f>DM164+DP164</f>
        <v>0</v>
      </c>
      <c r="DK164" s="110">
        <f>DN164+DQ164</f>
        <v>0</v>
      </c>
      <c r="DL164" s="110"/>
      <c r="DM164" s="110"/>
      <c r="DN164" s="110"/>
      <c r="DO164" s="110"/>
      <c r="DP164" s="110"/>
      <c r="DQ164" s="110"/>
      <c r="DR164" s="110"/>
      <c r="DS164" s="110"/>
      <c r="DT164" s="110">
        <f>DW164+DZ164</f>
        <v>0</v>
      </c>
      <c r="DU164" s="110">
        <f>DX164+EA164</f>
        <v>0</v>
      </c>
      <c r="DV164" s="110"/>
      <c r="DW164" s="110"/>
      <c r="DX164" s="110"/>
      <c r="DY164" s="110"/>
      <c r="DZ164" s="110"/>
      <c r="EA164" s="110"/>
      <c r="EB164" s="110"/>
      <c r="EC164" s="110"/>
      <c r="ED164" s="110">
        <f>EG164+EJ164</f>
        <v>0</v>
      </c>
      <c r="EE164" s="110">
        <f>EH164+EK164</f>
        <v>0</v>
      </c>
      <c r="EF164" s="110"/>
      <c r="EG164" s="110"/>
      <c r="EH164" s="110"/>
      <c r="EI164" s="110"/>
      <c r="EJ164" s="110"/>
      <c r="EK164" s="110"/>
      <c r="EL164" s="110"/>
      <c r="EM164" s="110"/>
      <c r="EN164" s="110"/>
      <c r="EO164" s="110"/>
      <c r="EP164" s="110"/>
      <c r="EQ164" s="110">
        <f t="shared" ref="EQ164:ER164" si="1356">ET164+EW164</f>
        <v>0</v>
      </c>
      <c r="ER164" s="110">
        <f t="shared" si="1356"/>
        <v>0</v>
      </c>
      <c r="ES164" s="155"/>
      <c r="ET164" s="110"/>
      <c r="EU164" s="110"/>
      <c r="EV164" s="110"/>
      <c r="EW164" s="110"/>
      <c r="EX164" s="110"/>
      <c r="EY164" s="110"/>
      <c r="EZ164" s="110"/>
      <c r="FA164" s="110">
        <f>FD164+FG164</f>
        <v>0</v>
      </c>
      <c r="FB164" s="110">
        <f>FE164+FH164</f>
        <v>0</v>
      </c>
      <c r="FC164" s="110"/>
      <c r="FD164" s="110"/>
      <c r="FE164" s="110"/>
      <c r="FF164" s="110" t="e">
        <f>FE164/FD164*100</f>
        <v>#DIV/0!</v>
      </c>
      <c r="FG164" s="110"/>
      <c r="FH164" s="110"/>
      <c r="FI164" s="110" t="e">
        <f>FH164/FG164*100</f>
        <v>#DIV/0!</v>
      </c>
      <c r="FJ164" s="156">
        <f>51.02041+30.94072</f>
        <v>81.961129999999997</v>
      </c>
      <c r="FK164" s="110">
        <f>FN164+FQ164</f>
        <v>81.961129999999997</v>
      </c>
      <c r="FL164" s="110">
        <f>FO164+FR164</f>
        <v>81.961129999999997</v>
      </c>
      <c r="FM164" s="110"/>
      <c r="FN164" s="110">
        <v>80.631309999999999</v>
      </c>
      <c r="FO164" s="110">
        <v>80.631309999999999</v>
      </c>
      <c r="FP164" s="110">
        <f>FO164/FN164*100</f>
        <v>100</v>
      </c>
      <c r="FQ164" s="110">
        <v>1.32982</v>
      </c>
      <c r="FR164" s="110">
        <v>1.32982</v>
      </c>
      <c r="FS164" s="110">
        <f>FR164/FQ164*100</f>
        <v>100</v>
      </c>
      <c r="FT164" s="110"/>
      <c r="FU164" s="110">
        <f t="shared" ref="FU164:FV164" si="1357">FX164+GA164</f>
        <v>0</v>
      </c>
      <c r="FV164" s="110">
        <f t="shared" si="1357"/>
        <v>0</v>
      </c>
      <c r="FW164" s="110"/>
      <c r="FX164" s="110"/>
      <c r="FY164" s="110"/>
      <c r="FZ164" s="110"/>
      <c r="GA164" s="110"/>
      <c r="GB164" s="110"/>
      <c r="GC164" s="110"/>
      <c r="GD164" s="110"/>
      <c r="GE164" s="110">
        <f>GH164+GK164</f>
        <v>0</v>
      </c>
      <c r="GF164" s="110">
        <f>GI164+GL164</f>
        <v>0</v>
      </c>
      <c r="GG164" s="110"/>
      <c r="GH164" s="110"/>
      <c r="GI164" s="110"/>
      <c r="GJ164" s="110"/>
      <c r="GK164" s="110"/>
      <c r="GL164" s="110"/>
      <c r="GM164" s="110"/>
      <c r="GN164" s="110">
        <v>3305.57404</v>
      </c>
      <c r="GO164" s="110">
        <f>GR164+GU164</f>
        <v>3305.57404</v>
      </c>
      <c r="GP164" s="110">
        <f>GS164+GV164</f>
        <v>3305.57404</v>
      </c>
      <c r="GQ164" s="110">
        <f>GP164/GN164*100</f>
        <v>100</v>
      </c>
      <c r="GR164" s="110">
        <v>3272.5183000000002</v>
      </c>
      <c r="GS164" s="110">
        <v>3272.5183000000002</v>
      </c>
      <c r="GT164" s="157">
        <f>GS164/GR164*100</f>
        <v>100</v>
      </c>
      <c r="GU164" s="110">
        <v>33.05574</v>
      </c>
      <c r="GV164" s="110">
        <v>33.05574</v>
      </c>
      <c r="GW164" s="157">
        <f>GV164/GU164*100</f>
        <v>100</v>
      </c>
      <c r="GX164" s="110"/>
      <c r="GY164" s="110">
        <f>HB164+HE164</f>
        <v>0</v>
      </c>
      <c r="GZ164" s="110">
        <f>HC164+HF164</f>
        <v>0</v>
      </c>
      <c r="HA164" s="110"/>
      <c r="HB164" s="110"/>
      <c r="HC164" s="110"/>
      <c r="HD164" s="110"/>
      <c r="HE164" s="110"/>
      <c r="HF164" s="110"/>
      <c r="HG164" s="110"/>
      <c r="HH164" s="110">
        <v>63397.474750000001</v>
      </c>
      <c r="HI164" s="110">
        <f>HL164+HO164</f>
        <v>63397.474750000001</v>
      </c>
      <c r="HJ164" s="110">
        <f>HM164+HP164</f>
        <v>63397.474750000001</v>
      </c>
      <c r="HK164" s="110"/>
      <c r="HL164" s="110">
        <v>62763.5</v>
      </c>
      <c r="HM164" s="110">
        <v>62763.5</v>
      </c>
      <c r="HN164" s="110">
        <f>HM164/HL164*100</f>
        <v>100</v>
      </c>
      <c r="HO164" s="110">
        <v>633.97474999999997</v>
      </c>
      <c r="HP164" s="110">
        <v>633.97474999999997</v>
      </c>
      <c r="HQ164" s="110">
        <f>HP164/HO164*100</f>
        <v>100</v>
      </c>
      <c r="HR164" s="110"/>
      <c r="HS164" s="110">
        <f>HV164+HY164</f>
        <v>0</v>
      </c>
      <c r="HT164" s="110">
        <f>HW164+HZ164</f>
        <v>0</v>
      </c>
      <c r="HU164" s="110"/>
      <c r="HV164" s="110"/>
      <c r="HW164" s="110"/>
      <c r="HX164" s="110"/>
      <c r="HY164" s="110"/>
      <c r="HZ164" s="110"/>
      <c r="IA164" s="110"/>
      <c r="IB164" s="110">
        <v>2605.1020400000002</v>
      </c>
      <c r="IC164" s="110">
        <f>IF164+II164</f>
        <v>2605.1020400000002</v>
      </c>
      <c r="ID164" s="110">
        <f>IG164+IJ164</f>
        <v>2605.1020400000002</v>
      </c>
      <c r="IE164" s="110">
        <f t="shared" si="1330"/>
        <v>100</v>
      </c>
      <c r="IF164" s="110">
        <v>2553</v>
      </c>
      <c r="IG164" s="110">
        <v>2553</v>
      </c>
      <c r="IH164" s="110">
        <f t="shared" si="1331"/>
        <v>100</v>
      </c>
      <c r="II164" s="110">
        <v>52.102040000000002</v>
      </c>
      <c r="IJ164" s="110">
        <v>52.102040000000002</v>
      </c>
      <c r="IK164" s="110">
        <f t="shared" si="1332"/>
        <v>100</v>
      </c>
      <c r="IL164" s="110">
        <v>501.02040999999997</v>
      </c>
      <c r="IM164" s="110">
        <f>IP164+IS164</f>
        <v>501.02041000000003</v>
      </c>
      <c r="IN164" s="110">
        <f>IQ164+IT164</f>
        <v>501.02041000000003</v>
      </c>
      <c r="IO164" s="110">
        <f t="shared" si="1333"/>
        <v>100</v>
      </c>
      <c r="IP164" s="110">
        <v>491</v>
      </c>
      <c r="IQ164" s="110">
        <v>491</v>
      </c>
      <c r="IR164" s="110">
        <f t="shared" si="1334"/>
        <v>100</v>
      </c>
      <c r="IS164" s="110">
        <v>10.02041</v>
      </c>
      <c r="IT164" s="110">
        <v>10.02041</v>
      </c>
      <c r="IU164" s="110">
        <f t="shared" si="1335"/>
        <v>100</v>
      </c>
      <c r="IV164" s="110">
        <v>6393.7481299999999</v>
      </c>
      <c r="IW164" s="110">
        <f>IZ164+JC164</f>
        <v>6393.7481299999999</v>
      </c>
      <c r="IX164" s="110">
        <f>JA164+JD164</f>
        <v>6393.7481299999999</v>
      </c>
      <c r="IY164" s="110">
        <f t="shared" si="1336"/>
        <v>100</v>
      </c>
      <c r="IZ164" s="110">
        <v>6265.8731699999998</v>
      </c>
      <c r="JA164" s="110">
        <v>6265.8731699999998</v>
      </c>
      <c r="JB164" s="110">
        <f t="shared" si="1337"/>
        <v>100</v>
      </c>
      <c r="JC164" s="110">
        <v>127.87496</v>
      </c>
      <c r="JD164" s="110">
        <v>127.87496</v>
      </c>
      <c r="JE164" s="110">
        <f t="shared" si="1338"/>
        <v>100</v>
      </c>
      <c r="JF164" s="110">
        <v>9590.7142899999999</v>
      </c>
      <c r="JG164" s="110">
        <f>JJ164+JM164</f>
        <v>9590.7142899999999</v>
      </c>
      <c r="JH164" s="110">
        <f>JK164+JN164</f>
        <v>9590.7142899999999</v>
      </c>
      <c r="JI164" s="110">
        <f t="shared" si="1339"/>
        <v>100</v>
      </c>
      <c r="JJ164" s="110">
        <v>9398.9</v>
      </c>
      <c r="JK164" s="110">
        <v>9398.9</v>
      </c>
      <c r="JL164" s="110">
        <f t="shared" si="1340"/>
        <v>100</v>
      </c>
      <c r="JM164" s="110">
        <v>191.81429</v>
      </c>
      <c r="JN164" s="110">
        <v>191.81429</v>
      </c>
      <c r="JO164" s="110">
        <f t="shared" si="1341"/>
        <v>100</v>
      </c>
      <c r="JP164" s="110"/>
      <c r="JQ164" s="110"/>
      <c r="JR164" s="110"/>
      <c r="JS164" s="110"/>
      <c r="JT164" s="110"/>
      <c r="JU164" s="110"/>
      <c r="JV164" s="110"/>
      <c r="JW164" s="110"/>
      <c r="JX164" s="110"/>
      <c r="JY164" s="110"/>
      <c r="JZ164" s="110"/>
      <c r="KA164" s="110"/>
      <c r="KB164" s="110"/>
      <c r="KC164" s="110"/>
      <c r="KD164" s="110"/>
      <c r="KE164" s="110"/>
      <c r="KF164" s="110"/>
      <c r="KG164" s="110"/>
      <c r="KH164" s="110"/>
      <c r="KI164" s="110"/>
      <c r="KJ164" s="110"/>
      <c r="KK164" s="110"/>
      <c r="KL164" s="110"/>
      <c r="KM164" s="110"/>
      <c r="KN164" s="110"/>
      <c r="KO164" s="110"/>
      <c r="KP164" s="110"/>
      <c r="KQ164" s="110"/>
      <c r="KR164" s="110"/>
      <c r="KS164" s="110"/>
      <c r="KT164" s="110">
        <v>23911.306129999997</v>
      </c>
      <c r="KU164" s="110">
        <v>23911.306130000001</v>
      </c>
      <c r="KV164" s="110"/>
      <c r="KW164" s="110"/>
      <c r="KX164" s="110"/>
      <c r="KY164" s="110"/>
      <c r="KZ164" s="110"/>
      <c r="LA164" s="110"/>
      <c r="LB164" s="110"/>
      <c r="LC164" s="110"/>
      <c r="LD164" s="110"/>
      <c r="LE164" s="110"/>
      <c r="LF164" s="110"/>
      <c r="LG164" s="110"/>
      <c r="LH164" s="110"/>
      <c r="LI164" s="110"/>
      <c r="LJ164" s="110"/>
      <c r="LK164" s="110"/>
      <c r="LL164" s="110"/>
      <c r="LM164" s="110"/>
      <c r="LN164" s="110"/>
      <c r="LO164" s="110"/>
      <c r="LP164" s="110">
        <f>LS164+LV164</f>
        <v>0</v>
      </c>
      <c r="LQ164" s="110">
        <f>LT164+LW164</f>
        <v>0</v>
      </c>
      <c r="LR164" s="110" t="e">
        <f t="shared" si="1349"/>
        <v>#DIV/0!</v>
      </c>
      <c r="LS164" s="110"/>
      <c r="LT164" s="110"/>
      <c r="LU164" s="110" t="e">
        <f t="shared" si="1350"/>
        <v>#DIV/0!</v>
      </c>
      <c r="LV164" s="110"/>
      <c r="LW164" s="110"/>
      <c r="LX164" s="110" t="e">
        <f t="shared" si="1351"/>
        <v>#DIV/0!</v>
      </c>
      <c r="LY164" s="110"/>
      <c r="LZ164" s="110"/>
      <c r="MA164" s="110"/>
      <c r="MB164" s="110"/>
      <c r="MC164" s="110"/>
      <c r="MD164" s="110"/>
      <c r="ME164" s="110"/>
      <c r="MF164" s="4"/>
      <c r="MG164" s="5"/>
      <c r="MH164" s="37"/>
      <c r="MI164" s="37"/>
      <c r="MJ164" s="38"/>
      <c r="MK164" s="4"/>
      <c r="ML164" s="4"/>
      <c r="MM164" s="5"/>
      <c r="MN164" s="112"/>
      <c r="MO164" s="113"/>
      <c r="MP164" s="114"/>
      <c r="MQ164" s="113"/>
      <c r="MR164" s="115"/>
      <c r="MS164" s="40"/>
      <c r="MT164" s="40"/>
      <c r="MU164" s="40"/>
      <c r="MV164" s="92">
        <v>650110521.52999997</v>
      </c>
    </row>
    <row r="165" spans="1:360" s="65" customFormat="1">
      <c r="A165" s="62" t="s">
        <v>159</v>
      </c>
      <c r="B165" s="155">
        <f>SUM(B166:B170)</f>
        <v>15116.47363</v>
      </c>
      <c r="C165" s="155">
        <f>SUM(C166:C170)</f>
        <v>15116.47363</v>
      </c>
      <c r="D165" s="155">
        <f t="shared" si="1328"/>
        <v>100</v>
      </c>
      <c r="E165" s="155">
        <f t="shared" si="1175"/>
        <v>-4.5474735088646412E-13</v>
      </c>
      <c r="F165" s="155">
        <f>SUM(F167:F170)</f>
        <v>0</v>
      </c>
      <c r="G165" s="155">
        <f>SUM(G167:G170)</f>
        <v>0</v>
      </c>
      <c r="H165" s="155"/>
      <c r="I165" s="155">
        <f>SUM(I167:I170)</f>
        <v>0</v>
      </c>
      <c r="J165" s="155">
        <f>SUM(J167:J170)</f>
        <v>0</v>
      </c>
      <c r="K165" s="155">
        <f>SUM(K167:K170)</f>
        <v>0</v>
      </c>
      <c r="L165" s="155"/>
      <c r="M165" s="155">
        <f>SUM(M167:M170)</f>
        <v>0</v>
      </c>
      <c r="N165" s="155">
        <f>SUM(N167:N170)</f>
        <v>0</v>
      </c>
      <c r="O165" s="155"/>
      <c r="P165" s="155">
        <f>SUM(P167:P170)</f>
        <v>0</v>
      </c>
      <c r="Q165" s="155">
        <f>SUM(Q167:Q170)</f>
        <v>0</v>
      </c>
      <c r="R165" s="155"/>
      <c r="S165" s="155">
        <f>SUM(S167:S170)</f>
        <v>0</v>
      </c>
      <c r="T165" s="155">
        <f>SUM(T167:T170)</f>
        <v>0</v>
      </c>
      <c r="U165" s="155"/>
      <c r="V165" s="155">
        <f>SUM(V167:V170)</f>
        <v>0</v>
      </c>
      <c r="W165" s="155">
        <f>SUM(W167:W170)</f>
        <v>0</v>
      </c>
      <c r="X165" s="155"/>
      <c r="Y165" s="155">
        <f>SUM(Y167:Y170)</f>
        <v>0</v>
      </c>
      <c r="Z165" s="155">
        <f>SUM(Z167:Z170)</f>
        <v>0</v>
      </c>
      <c r="AA165" s="155">
        <f>SUM(AA167:AA170)</f>
        <v>0</v>
      </c>
      <c r="AB165" s="155"/>
      <c r="AC165" s="155">
        <f>SUM(AC167:AC170)</f>
        <v>0</v>
      </c>
      <c r="AD165" s="155">
        <f>SUM(AD167:AD170)</f>
        <v>0</v>
      </c>
      <c r="AE165" s="155"/>
      <c r="AF165" s="155">
        <f>SUM(AF167:AF170)</f>
        <v>0</v>
      </c>
      <c r="AG165" s="155">
        <f>SUM(AG167:AG170)</f>
        <v>0</v>
      </c>
      <c r="AH165" s="155"/>
      <c r="AI165" s="155">
        <f>SUM(AI167:AI170)</f>
        <v>0</v>
      </c>
      <c r="AJ165" s="155">
        <f>SUM(AJ167:AJ170)</f>
        <v>0</v>
      </c>
      <c r="AK165" s="155">
        <f>SUM(AK167:AK170)</f>
        <v>0</v>
      </c>
      <c r="AL165" s="155"/>
      <c r="AM165" s="155">
        <f>SUM(AM167:AM170)</f>
        <v>0</v>
      </c>
      <c r="AN165" s="155">
        <f>SUM(AN167:AN170)</f>
        <v>0</v>
      </c>
      <c r="AO165" s="155"/>
      <c r="AP165" s="155">
        <f>SUM(AP167:AP170)</f>
        <v>0</v>
      </c>
      <c r="AQ165" s="155">
        <f>SUM(AQ167:AQ170)</f>
        <v>0</v>
      </c>
      <c r="AR165" s="155"/>
      <c r="AS165" s="155">
        <f>SUM(AS167:AS170)</f>
        <v>0</v>
      </c>
      <c r="AT165" s="155">
        <f>SUM(AT167:AT170)</f>
        <v>0</v>
      </c>
      <c r="AU165" s="155">
        <f>SUM(AU167:AU170)</f>
        <v>0</v>
      </c>
      <c r="AV165" s="155"/>
      <c r="AW165" s="155">
        <f>SUM(AW167:AW170)</f>
        <v>0</v>
      </c>
      <c r="AX165" s="155">
        <f>SUM(AX167:AX170)</f>
        <v>0</v>
      </c>
      <c r="AY165" s="155"/>
      <c r="AZ165" s="155">
        <f>SUM(AZ167:AZ170)</f>
        <v>0</v>
      </c>
      <c r="BA165" s="155">
        <f>SUM(BA167:BA170)</f>
        <v>0</v>
      </c>
      <c r="BB165" s="155"/>
      <c r="BC165" s="155">
        <f>SUM(BC167:BC170)</f>
        <v>0</v>
      </c>
      <c r="BD165" s="155">
        <f>SUM(BD167:BD170)</f>
        <v>0</v>
      </c>
      <c r="BE165" s="155">
        <f>SUM(BE167:BE170)</f>
        <v>0</v>
      </c>
      <c r="BF165" s="155"/>
      <c r="BG165" s="155">
        <f>SUM(BG167:BG170)</f>
        <v>0</v>
      </c>
      <c r="BH165" s="155">
        <f>SUM(BH167:BH170)</f>
        <v>0</v>
      </c>
      <c r="BI165" s="155"/>
      <c r="BJ165" s="155">
        <f>SUM(BJ167:BJ170)</f>
        <v>0</v>
      </c>
      <c r="BK165" s="155">
        <f>SUM(BK167:BK170)</f>
        <v>0</v>
      </c>
      <c r="BL165" s="155"/>
      <c r="BM165" s="155">
        <f>SUM(BM167:BM170)</f>
        <v>1269.0895800000001</v>
      </c>
      <c r="BN165" s="155">
        <f>SUM(BN167:BN170)</f>
        <v>1269.0895799999998</v>
      </c>
      <c r="BO165" s="155">
        <f>SUM(BO167:BO170)</f>
        <v>1269.0895799999998</v>
      </c>
      <c r="BP165" s="155">
        <f>BO165/BN165*100</f>
        <v>100</v>
      </c>
      <c r="BQ165" s="155">
        <f>SUM(BQ167:BQ170)</f>
        <v>1243.7077899999999</v>
      </c>
      <c r="BR165" s="155">
        <f>SUM(BR167:BR170)</f>
        <v>1243.7077899999999</v>
      </c>
      <c r="BS165" s="155">
        <f>BR165/BQ165*100</f>
        <v>100</v>
      </c>
      <c r="BT165" s="155">
        <f>SUM(BT167:BT170)</f>
        <v>25.381789999999999</v>
      </c>
      <c r="BU165" s="155">
        <f>SUM(BU167:BU170)</f>
        <v>25.381789999999999</v>
      </c>
      <c r="BV165" s="155">
        <f>BU165/BT165*100</f>
        <v>100</v>
      </c>
      <c r="BW165" s="155">
        <f>BW166+BW167+BW168+BW169+BW170</f>
        <v>976.73172</v>
      </c>
      <c r="BX165" s="155">
        <f>SUM(BX166:BX170)</f>
        <v>976.73172</v>
      </c>
      <c r="BY165" s="155"/>
      <c r="BZ165" s="155">
        <f>SUM(BZ167:BZ170)</f>
        <v>976.73172</v>
      </c>
      <c r="CA165" s="155">
        <f>SUM(CA167:CA170)</f>
        <v>976.73172</v>
      </c>
      <c r="CB165" s="155"/>
      <c r="CC165" s="155">
        <f>CC166+CC167+CC168+CC169+CC170</f>
        <v>0</v>
      </c>
      <c r="CD165" s="155">
        <f>SUM(CD167:CD170)</f>
        <v>0</v>
      </c>
      <c r="CE165" s="155" t="e">
        <f>CD165/CC165*100</f>
        <v>#DIV/0!</v>
      </c>
      <c r="CF165" s="155">
        <f>SUM(CF167:CF170)</f>
        <v>0</v>
      </c>
      <c r="CG165" s="155">
        <f>SUM(CG167:CG170)</f>
        <v>0</v>
      </c>
      <c r="CH165" s="155"/>
      <c r="CI165" s="155">
        <f>SUM(CI167:CI170)</f>
        <v>0</v>
      </c>
      <c r="CJ165" s="155">
        <f>SUM(CJ167:CJ170)</f>
        <v>0</v>
      </c>
      <c r="CK165" s="155"/>
      <c r="CL165" s="155">
        <f>SUM(CL167:CL170)</f>
        <v>0</v>
      </c>
      <c r="CM165" s="155">
        <f>SUM(CM167:CM170)</f>
        <v>0</v>
      </c>
      <c r="CN165" s="155"/>
      <c r="CO165" s="155">
        <f>SUM(CO167:CO170)</f>
        <v>0</v>
      </c>
      <c r="CP165" s="155">
        <f>SUM(CP167:CP170)</f>
        <v>0</v>
      </c>
      <c r="CQ165" s="155">
        <f>SUM(CQ167:CQ170)</f>
        <v>0</v>
      </c>
      <c r="CR165" s="155"/>
      <c r="CS165" s="155">
        <f>SUM(CS167:CS170)</f>
        <v>0</v>
      </c>
      <c r="CT165" s="155">
        <f>SUM(CT167:CT170)</f>
        <v>0</v>
      </c>
      <c r="CU165" s="155"/>
      <c r="CV165" s="155">
        <f>SUM(CV167:CV170)</f>
        <v>0</v>
      </c>
      <c r="CW165" s="155">
        <f>SUM(CW167:CW170)</f>
        <v>0</v>
      </c>
      <c r="CX165" s="155"/>
      <c r="CY165" s="155">
        <f>SUM(CY167:CY170)</f>
        <v>0</v>
      </c>
      <c r="CZ165" s="155">
        <f>SUM(CZ167:CZ170)</f>
        <v>0</v>
      </c>
      <c r="DA165" s="155">
        <f>SUM(DA167:DA170)</f>
        <v>0</v>
      </c>
      <c r="DB165" s="155"/>
      <c r="DC165" s="155"/>
      <c r="DD165" s="155"/>
      <c r="DE165" s="155"/>
      <c r="DF165" s="155"/>
      <c r="DG165" s="155"/>
      <c r="DH165" s="155"/>
      <c r="DI165" s="155">
        <f>SUM(DI167:DI170)</f>
        <v>0</v>
      </c>
      <c r="DJ165" s="155">
        <f>SUM(DJ167:DJ170)</f>
        <v>0</v>
      </c>
      <c r="DK165" s="155">
        <f>SUM(DK167:DK170)</f>
        <v>0</v>
      </c>
      <c r="DL165" s="155"/>
      <c r="DM165" s="155">
        <f>SUM(DM167:DM170)</f>
        <v>0</v>
      </c>
      <c r="DN165" s="155">
        <v>0</v>
      </c>
      <c r="DO165" s="155"/>
      <c r="DP165" s="155">
        <f>SUM(DP167:DP170)</f>
        <v>0</v>
      </c>
      <c r="DQ165" s="155">
        <f>SUM(DQ167:DQ170)</f>
        <v>0</v>
      </c>
      <c r="DR165" s="155"/>
      <c r="DS165" s="155">
        <f>SUM(DS167:DS170)</f>
        <v>0</v>
      </c>
      <c r="DT165" s="155">
        <f>SUM(DT167:DT170)</f>
        <v>0</v>
      </c>
      <c r="DU165" s="155">
        <f>SUM(DU167:DU170)</f>
        <v>0</v>
      </c>
      <c r="DV165" s="155"/>
      <c r="DW165" s="155">
        <f>SUM(DW167:DW170)</f>
        <v>0</v>
      </c>
      <c r="DX165" s="155">
        <f>SUM(DX167:DX170)</f>
        <v>0</v>
      </c>
      <c r="DY165" s="155"/>
      <c r="DZ165" s="155">
        <f>SUM(DZ167:DZ170)</f>
        <v>0</v>
      </c>
      <c r="EA165" s="155">
        <f>SUM(EA167:EA170)</f>
        <v>0</v>
      </c>
      <c r="EB165" s="155"/>
      <c r="EC165" s="155">
        <f>SUM(EC167:EC170)</f>
        <v>0</v>
      </c>
      <c r="ED165" s="155">
        <f>SUM(ED167:ED170)</f>
        <v>0</v>
      </c>
      <c r="EE165" s="155">
        <f>SUM(EE167:EE170)</f>
        <v>0</v>
      </c>
      <c r="EF165" s="155"/>
      <c r="EG165" s="155">
        <f>SUM(EG167:EG170)</f>
        <v>0</v>
      </c>
      <c r="EH165" s="155">
        <f>SUM(EH167:EH170)</f>
        <v>0</v>
      </c>
      <c r="EI165" s="155"/>
      <c r="EJ165" s="155">
        <f>SUM(EJ167:EJ170)</f>
        <v>0</v>
      </c>
      <c r="EK165" s="155">
        <f>SUM(EK167:EK170)</f>
        <v>0</v>
      </c>
      <c r="EL165" s="155"/>
      <c r="EM165" s="155">
        <f>SUM(EM167:EM170)</f>
        <v>0</v>
      </c>
      <c r="EN165" s="155">
        <f>SUM(EN167:EN170)</f>
        <v>0</v>
      </c>
      <c r="EO165" s="155"/>
      <c r="EP165" s="155">
        <f>SUM(EP166:EP170)</f>
        <v>12023.58668</v>
      </c>
      <c r="EQ165" s="155">
        <f>SUM(EQ166:EQ170)</f>
        <v>12023.58668</v>
      </c>
      <c r="ER165" s="155">
        <f>SUM(ER167:ER170)</f>
        <v>12023.58668</v>
      </c>
      <c r="ES165" s="155">
        <f>ER165/EQ165*100</f>
        <v>100</v>
      </c>
      <c r="ET165" s="155">
        <f>SUM(ET167:ET170)</f>
        <v>12023.58668</v>
      </c>
      <c r="EU165" s="155">
        <f>SUM(EU167:EU170)</f>
        <v>12023.58668</v>
      </c>
      <c r="EV165" s="155"/>
      <c r="EW165" s="155">
        <f>EW166+EW167+EW168+EW169+EW170</f>
        <v>0</v>
      </c>
      <c r="EX165" s="155">
        <f>SUM(EX167:EX170)</f>
        <v>0</v>
      </c>
      <c r="EY165" s="155" t="e">
        <f>EX165/EW165*100</f>
        <v>#DIV/0!</v>
      </c>
      <c r="EZ165" s="155">
        <f>SUM(EZ167:EZ170)</f>
        <v>0</v>
      </c>
      <c r="FA165" s="155">
        <f>SUM(FA167:FA170)</f>
        <v>0</v>
      </c>
      <c r="FB165" s="155">
        <f>SUM(FB167:FB170)</f>
        <v>0</v>
      </c>
      <c r="FC165" s="155"/>
      <c r="FD165" s="155">
        <f>SUM(FD167:FD170)</f>
        <v>0</v>
      </c>
      <c r="FE165" s="155">
        <f>SUM(FE167:FE170)</f>
        <v>0</v>
      </c>
      <c r="FF165" s="155"/>
      <c r="FG165" s="155">
        <f>SUM(FG167:FG170)</f>
        <v>0</v>
      </c>
      <c r="FH165" s="155">
        <f>SUM(FH167:FH170)</f>
        <v>0</v>
      </c>
      <c r="FI165" s="155"/>
      <c r="FJ165" s="155"/>
      <c r="FK165" s="155">
        <f>FK166+FK167</f>
        <v>0</v>
      </c>
      <c r="FL165" s="155">
        <f>FL166+FL167</f>
        <v>0</v>
      </c>
      <c r="FM165" s="155"/>
      <c r="FN165" s="155">
        <f>FN166+FN167</f>
        <v>0</v>
      </c>
      <c r="FO165" s="155">
        <f>FO166+FO167</f>
        <v>0</v>
      </c>
      <c r="FP165" s="155"/>
      <c r="FQ165" s="155">
        <f>FQ166+FQ167</f>
        <v>0</v>
      </c>
      <c r="FR165" s="155">
        <f>FR166+FR167</f>
        <v>0</v>
      </c>
      <c r="FS165" s="155"/>
      <c r="FT165" s="155">
        <f>SUM(FT167:FT170)</f>
        <v>0</v>
      </c>
      <c r="FU165" s="155">
        <f>SUM(FU167:FU170)</f>
        <v>0</v>
      </c>
      <c r="FV165" s="155">
        <f>SUM(FV167:FV170)</f>
        <v>0</v>
      </c>
      <c r="FW165" s="155"/>
      <c r="FX165" s="155">
        <f>FX166+FX167</f>
        <v>0</v>
      </c>
      <c r="FY165" s="155">
        <f>FY166+FY167</f>
        <v>0</v>
      </c>
      <c r="FZ165" s="155"/>
      <c r="GA165" s="155">
        <f>GA166+GA167</f>
        <v>0</v>
      </c>
      <c r="GB165" s="155">
        <f>GB166+GB167</f>
        <v>0</v>
      </c>
      <c r="GC165" s="155"/>
      <c r="GD165" s="155">
        <f>SUM(GD167:GD170)</f>
        <v>0</v>
      </c>
      <c r="GE165" s="155">
        <f>SUM(GE167:GE170)</f>
        <v>0</v>
      </c>
      <c r="GF165" s="155">
        <f>SUM(GF167:GF170)</f>
        <v>0</v>
      </c>
      <c r="GG165" s="155"/>
      <c r="GH165" s="155">
        <f>GH166+GH167</f>
        <v>0</v>
      </c>
      <c r="GI165" s="155">
        <f>GI166+GI167</f>
        <v>0</v>
      </c>
      <c r="GJ165" s="155"/>
      <c r="GK165" s="155">
        <f>GK166+GK167</f>
        <v>0</v>
      </c>
      <c r="GL165" s="155">
        <f>GL166+GL167</f>
        <v>0</v>
      </c>
      <c r="GM165" s="155"/>
      <c r="GN165" s="155">
        <f>SUM(GN167:GN170)</f>
        <v>0</v>
      </c>
      <c r="GO165" s="155">
        <f>SUM(GO167:GO170)</f>
        <v>0</v>
      </c>
      <c r="GP165" s="155">
        <f>SUM(GP167:GP170)</f>
        <v>0</v>
      </c>
      <c r="GQ165" s="155"/>
      <c r="GR165" s="155">
        <f>GR166+GR167</f>
        <v>0</v>
      </c>
      <c r="GS165" s="155">
        <f>GS166+GS167</f>
        <v>0</v>
      </c>
      <c r="GT165" s="155"/>
      <c r="GU165" s="155">
        <f>GU166+GU167</f>
        <v>0</v>
      </c>
      <c r="GV165" s="155">
        <f>GV166+GV167</f>
        <v>0</v>
      </c>
      <c r="GW165" s="155"/>
      <c r="GX165" s="155">
        <f>SUM(GX167:GX170)</f>
        <v>0</v>
      </c>
      <c r="GY165" s="155">
        <f>SUM(GY167:GY170)</f>
        <v>0</v>
      </c>
      <c r="GZ165" s="155">
        <f>SUM(GZ167:GZ170)</f>
        <v>0</v>
      </c>
      <c r="HA165" s="155"/>
      <c r="HB165" s="155">
        <f>HB166+HB167</f>
        <v>0</v>
      </c>
      <c r="HC165" s="155">
        <f>HC166+HC167</f>
        <v>0</v>
      </c>
      <c r="HD165" s="155"/>
      <c r="HE165" s="155">
        <f>HE166+HE167</f>
        <v>0</v>
      </c>
      <c r="HF165" s="155">
        <f>HF166+HF167</f>
        <v>0</v>
      </c>
      <c r="HG165" s="155"/>
      <c r="HH165" s="155">
        <f>SUM(HH167:HH170)</f>
        <v>0</v>
      </c>
      <c r="HI165" s="155">
        <f>SUM(HI167:HI170)</f>
        <v>0</v>
      </c>
      <c r="HJ165" s="155">
        <f>SUM(HJ167:HJ170)</f>
        <v>0</v>
      </c>
      <c r="HK165" s="155"/>
      <c r="HL165" s="155">
        <f>HL166+HL167</f>
        <v>0</v>
      </c>
      <c r="HM165" s="155">
        <f>HM166+HM167</f>
        <v>0</v>
      </c>
      <c r="HN165" s="155"/>
      <c r="HO165" s="155">
        <f>HO166+HO167</f>
        <v>0</v>
      </c>
      <c r="HP165" s="155">
        <f>HP166+HP167</f>
        <v>0</v>
      </c>
      <c r="HQ165" s="155"/>
      <c r="HR165" s="155">
        <f>SUM(HR167:HR170)</f>
        <v>0</v>
      </c>
      <c r="HS165" s="155">
        <f>SUM(HS167:HS170)</f>
        <v>0</v>
      </c>
      <c r="HT165" s="155">
        <f>SUM(HT167:HT170)</f>
        <v>0</v>
      </c>
      <c r="HU165" s="155"/>
      <c r="HV165" s="155">
        <f>HV166+HV167</f>
        <v>0</v>
      </c>
      <c r="HW165" s="155">
        <f>HW166+HW167</f>
        <v>0</v>
      </c>
      <c r="HX165" s="155"/>
      <c r="HY165" s="155">
        <f>HY166+HY167</f>
        <v>0</v>
      </c>
      <c r="HZ165" s="155">
        <f>HZ166+HZ167</f>
        <v>0</v>
      </c>
      <c r="IA165" s="155"/>
      <c r="IB165" s="155">
        <f>SUM(IB167:IB170)</f>
        <v>0</v>
      </c>
      <c r="IC165" s="155">
        <f>SUM(IC166:IC170)</f>
        <v>0</v>
      </c>
      <c r="ID165" s="155">
        <f>SUM(ID167:ID170)</f>
        <v>0</v>
      </c>
      <c r="IE165" s="155"/>
      <c r="IF165" s="155">
        <f>SUM(IF167:IF170)</f>
        <v>0</v>
      </c>
      <c r="IG165" s="155">
        <f>SUM(IG167:IG170)</f>
        <v>0</v>
      </c>
      <c r="IH165" s="155"/>
      <c r="II165" s="155">
        <f>SUM(II167:II170)</f>
        <v>0</v>
      </c>
      <c r="IJ165" s="155">
        <f>SUM(IJ167:IJ170)</f>
        <v>0</v>
      </c>
      <c r="IK165" s="155"/>
      <c r="IL165" s="155">
        <f>SUM(IL167:IL170)</f>
        <v>0</v>
      </c>
      <c r="IM165" s="155">
        <f>SUM(IM166:IM170)</f>
        <v>0</v>
      </c>
      <c r="IN165" s="155">
        <f>SUM(IN167:IN170)</f>
        <v>0</v>
      </c>
      <c r="IO165" s="155"/>
      <c r="IP165" s="155">
        <f>SUM(IP167:IP170)</f>
        <v>0</v>
      </c>
      <c r="IQ165" s="155">
        <f>SUM(IQ167:IQ170)</f>
        <v>0</v>
      </c>
      <c r="IR165" s="155"/>
      <c r="IS165" s="155">
        <f>SUM(IS167:IS170)</f>
        <v>0</v>
      </c>
      <c r="IT165" s="155">
        <f>SUM(IT167:IT170)</f>
        <v>0</v>
      </c>
      <c r="IU165" s="155"/>
      <c r="IV165" s="155">
        <f>SUM(IV167:IV170)</f>
        <v>0</v>
      </c>
      <c r="IW165" s="155">
        <f>SUM(IW166:IW170)</f>
        <v>0</v>
      </c>
      <c r="IX165" s="155">
        <f>SUM(IX167:IX170)</f>
        <v>0</v>
      </c>
      <c r="IY165" s="155"/>
      <c r="IZ165" s="155">
        <f>SUM(IZ167:IZ170)</f>
        <v>0</v>
      </c>
      <c r="JA165" s="155">
        <f>SUM(JA167:JA170)</f>
        <v>0</v>
      </c>
      <c r="JB165" s="155"/>
      <c r="JC165" s="155">
        <f>SUM(JC167:JC170)</f>
        <v>0</v>
      </c>
      <c r="JD165" s="155">
        <f>SUM(JD167:JD170)</f>
        <v>0</v>
      </c>
      <c r="JE165" s="155"/>
      <c r="JF165" s="155">
        <f>SUM(JF167:JF170)</f>
        <v>0</v>
      </c>
      <c r="JG165" s="155">
        <f>SUM(JG167:JG170)</f>
        <v>0</v>
      </c>
      <c r="JH165" s="155">
        <f>SUM(JH167:JH170)</f>
        <v>0</v>
      </c>
      <c r="JI165" s="155"/>
      <c r="JJ165" s="155">
        <f>SUM(JJ167:JJ170)</f>
        <v>0</v>
      </c>
      <c r="JK165" s="155">
        <f>SUM(JK167:JK170)</f>
        <v>0</v>
      </c>
      <c r="JL165" s="155"/>
      <c r="JM165" s="155">
        <f>SUM(JM167:JM170)</f>
        <v>0</v>
      </c>
      <c r="JN165" s="155">
        <f>SUM(JN167:JN170)</f>
        <v>0</v>
      </c>
      <c r="JO165" s="155"/>
      <c r="JP165" s="155">
        <f>SUM(JP167:JP170)</f>
        <v>0</v>
      </c>
      <c r="JQ165" s="155">
        <f>SUM(JQ167:JQ170)</f>
        <v>0</v>
      </c>
      <c r="JR165" s="155"/>
      <c r="JS165" s="155">
        <f>SUM(JS167:JS170)</f>
        <v>0</v>
      </c>
      <c r="JT165" s="155">
        <f>SUM(JT167:JT170)</f>
        <v>0</v>
      </c>
      <c r="JU165" s="155" t="e">
        <f t="shared" ref="JU165" si="1358">JT165/JS165*100</f>
        <v>#DIV/0!</v>
      </c>
      <c r="JV165" s="155">
        <f>SUM(JV167:JV170)</f>
        <v>628.79300000000001</v>
      </c>
      <c r="JW165" s="155">
        <f>SUM(JW167:JW170)</f>
        <v>628.79300000000001</v>
      </c>
      <c r="JX165" s="155">
        <f t="shared" ref="JX165:JX168" si="1359">JW165/JV165*100</f>
        <v>100</v>
      </c>
      <c r="JY165" s="155">
        <f>SUM(JY167:JY170)</f>
        <v>0</v>
      </c>
      <c r="JZ165" s="155">
        <f>SUM(JZ167:JZ170)</f>
        <v>0</v>
      </c>
      <c r="KA165" s="155" t="e">
        <f t="shared" ref="KA165" si="1360">JZ165/JY165*100</f>
        <v>#DIV/0!</v>
      </c>
      <c r="KB165" s="155">
        <f>SUM(KB167:KB170)</f>
        <v>0</v>
      </c>
      <c r="KC165" s="155">
        <f>SUM(KC167:KC170)</f>
        <v>0</v>
      </c>
      <c r="KD165" s="155" t="e">
        <f t="shared" ref="KD165" si="1361">KC165/KB165*100</f>
        <v>#DIV/0!</v>
      </c>
      <c r="KE165" s="155">
        <f>SUM(KE167:KE170)</f>
        <v>0</v>
      </c>
      <c r="KF165" s="155">
        <f>SUM(KF167:KF170)</f>
        <v>0</v>
      </c>
      <c r="KG165" s="155" t="e">
        <f t="shared" ref="KG165" si="1362">KF165/KE165*100</f>
        <v>#DIV/0!</v>
      </c>
      <c r="KH165" s="155">
        <f>SUM(KH167:KH170)</f>
        <v>0</v>
      </c>
      <c r="KI165" s="155">
        <f>SUM(KI167:KI170)</f>
        <v>0</v>
      </c>
      <c r="KJ165" s="155" t="e">
        <f t="shared" ref="KJ165" si="1363">KI165/KH165*100</f>
        <v>#DIV/0!</v>
      </c>
      <c r="KK165" s="155">
        <f>SUM(KK167:KK170)</f>
        <v>0</v>
      </c>
      <c r="KL165" s="155">
        <f>SUM(KL167:KL170)</f>
        <v>0</v>
      </c>
      <c r="KM165" s="155" t="e">
        <f t="shared" ref="KM165" si="1364">KL165/KK165*100</f>
        <v>#DIV/0!</v>
      </c>
      <c r="KN165" s="155">
        <f>SUM(KN167:KN170)</f>
        <v>0</v>
      </c>
      <c r="KO165" s="155">
        <f>SUM(KO167:KO170)</f>
        <v>0</v>
      </c>
      <c r="KP165" s="155"/>
      <c r="KQ165" s="155">
        <f>SUM(KQ167:KQ170)</f>
        <v>0</v>
      </c>
      <c r="KR165" s="155">
        <f>SUM(KR167:KR170)</f>
        <v>0</v>
      </c>
      <c r="KS165" s="155"/>
      <c r="KT165" s="155">
        <f>SUM(KT167:KT170)</f>
        <v>0</v>
      </c>
      <c r="KU165" s="155">
        <f>SUM(KU167:KU170)</f>
        <v>0</v>
      </c>
      <c r="KV165" s="155"/>
      <c r="KW165" s="155">
        <f>SUM(KW166:KW170)</f>
        <v>218.27265</v>
      </c>
      <c r="KX165" s="155">
        <f>SUM(KX166:KX170)</f>
        <v>218.27265</v>
      </c>
      <c r="KY165" s="155"/>
      <c r="KZ165" s="155">
        <f>SUM(KZ166:KZ170)</f>
        <v>0</v>
      </c>
      <c r="LA165" s="155">
        <f>SUM(LA167:LA170)</f>
        <v>0</v>
      </c>
      <c r="LB165" s="155"/>
      <c r="LC165" s="155">
        <f>SUM(LC167:LC170)</f>
        <v>0</v>
      </c>
      <c r="LD165" s="155">
        <f>SUM(LD167:LD170)</f>
        <v>0</v>
      </c>
      <c r="LE165" s="155"/>
      <c r="LF165" s="155">
        <f>SUM(LF167:LF170)</f>
        <v>0</v>
      </c>
      <c r="LG165" s="155">
        <f>SUM(LG167:LG170)</f>
        <v>0</v>
      </c>
      <c r="LH165" s="155"/>
      <c r="LI165" s="155">
        <f>SUM(LI167:LI170)</f>
        <v>0</v>
      </c>
      <c r="LJ165" s="155">
        <f>SUM(LJ167:LJ170)</f>
        <v>0</v>
      </c>
      <c r="LK165" s="155"/>
      <c r="LL165" s="155">
        <f>SUM(LL167:LL170)</f>
        <v>0</v>
      </c>
      <c r="LM165" s="155">
        <f>SUM(LM167:LM170)</f>
        <v>0</v>
      </c>
      <c r="LN165" s="155"/>
      <c r="LO165" s="155">
        <f>SUM(LO167:LO170)</f>
        <v>0</v>
      </c>
      <c r="LP165" s="155">
        <f>SUM(LP167:LP170)</f>
        <v>0</v>
      </c>
      <c r="LQ165" s="155">
        <f>SUM(LQ167:LQ170)</f>
        <v>0</v>
      </c>
      <c r="LR165" s="155"/>
      <c r="LS165" s="155">
        <f>SUM(LS167:LS170)</f>
        <v>0</v>
      </c>
      <c r="LT165" s="155">
        <f>SUM(LT167:LT170)</f>
        <v>0</v>
      </c>
      <c r="LU165" s="155"/>
      <c r="LV165" s="155">
        <f>SUM(LV167:LV170)</f>
        <v>0</v>
      </c>
      <c r="LW165" s="155">
        <f>SUM(LW167:LW170)</f>
        <v>0</v>
      </c>
      <c r="LX165" s="155"/>
      <c r="LY165" s="155">
        <f>SUM(LY167:LY170)</f>
        <v>0</v>
      </c>
      <c r="LZ165" s="155">
        <f>SUM(LZ167:LZ170)</f>
        <v>0</v>
      </c>
      <c r="MA165" s="155"/>
      <c r="MB165" s="155">
        <f>SUM(MB167:MB170)</f>
        <v>0</v>
      </c>
      <c r="MC165" s="155">
        <f>SUM(MC167:MC170)</f>
        <v>0</v>
      </c>
      <c r="MD165" s="155"/>
      <c r="ME165" s="34">
        <f>SUM(ME167:ME170)</f>
        <v>0</v>
      </c>
      <c r="MF165" s="34">
        <f>SUM(MF167:MF170)</f>
        <v>0</v>
      </c>
      <c r="MG165" s="63"/>
      <c r="MH165" s="108"/>
      <c r="MI165" s="108"/>
      <c r="MK165" s="34"/>
      <c r="ML165" s="34"/>
      <c r="MM165" s="63"/>
      <c r="MN165" s="111"/>
      <c r="MO165" s="113"/>
      <c r="MP165" s="114"/>
      <c r="MQ165" s="113"/>
      <c r="MR165" s="115"/>
      <c r="MS165" s="40"/>
      <c r="MT165" s="40"/>
      <c r="MU165" s="40"/>
      <c r="MV165" s="92">
        <v>161609247.03999999</v>
      </c>
    </row>
    <row r="166" spans="1:360">
      <c r="A166" s="36" t="s">
        <v>76</v>
      </c>
      <c r="B166" s="110">
        <f t="shared" ref="B166:B170" si="1365">I166+S166+V166+Y166+AI166+AS166+BC166+BM166+BW166+CF166+CO166+CY166+DI166+DS166+EC166+EP166+F166+EZ166+FJ166+FT166+GD166+GN166+GX166+HH166+HR166+IB166+IL166+IV166+JF166+JP166+EM166+JS166+JV166+JY166+KB166+KE166+KH166+KK166+KN166+KQ166+KT166+KW166+KZ166+LC166+LF166+LI166+LL166+LO166+LY166+MB166+ME166</f>
        <v>218.27265</v>
      </c>
      <c r="C166" s="110">
        <f t="shared" ref="C166:C170" si="1366">K166+T166+W166+AA166+AK166+AU166+BE166+BO166+BX166+CG166+CQ166+DA166+DK166+DU166+EE166+ER166+G166+FB166+FL166+FV166+GF166+GP166+GZ166+HJ166+HT166+ID166+IN166+IX166+JH166+JQ166+EN166+JT166+JW166+JZ166+KC166+KF166+KI166+KL166+KO166+KR166+KU166+KX166+LA166+LD166+LG166+LJ166+LM166+LQ166+LZ166+MC166+MF166</f>
        <v>218.27265</v>
      </c>
      <c r="D166" s="110">
        <f t="shared" si="1328"/>
        <v>100</v>
      </c>
      <c r="E166" s="110">
        <f t="shared" si="1175"/>
        <v>0</v>
      </c>
      <c r="F166" s="110"/>
      <c r="G166" s="110"/>
      <c r="H166" s="110"/>
      <c r="I166" s="110"/>
      <c r="J166" s="110">
        <f t="shared" ref="J166:K170" si="1367">M166+P166</f>
        <v>0</v>
      </c>
      <c r="K166" s="110">
        <f t="shared" si="1367"/>
        <v>0</v>
      </c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>
        <f t="shared" ref="Z166:AA170" si="1368">AC166+AF166</f>
        <v>0</v>
      </c>
      <c r="AA166" s="110">
        <f t="shared" si="1368"/>
        <v>0</v>
      </c>
      <c r="AB166" s="110"/>
      <c r="AC166" s="110"/>
      <c r="AD166" s="110"/>
      <c r="AE166" s="110"/>
      <c r="AF166" s="110"/>
      <c r="AG166" s="110"/>
      <c r="AH166" s="110"/>
      <c r="AI166" s="110"/>
      <c r="AJ166" s="110">
        <f t="shared" ref="AJ166:AK170" si="1369">AM166+AP166</f>
        <v>0</v>
      </c>
      <c r="AK166" s="110">
        <f t="shared" si="1369"/>
        <v>0</v>
      </c>
      <c r="AL166" s="110"/>
      <c r="AM166" s="110"/>
      <c r="AN166" s="110"/>
      <c r="AO166" s="110"/>
      <c r="AP166" s="110"/>
      <c r="AQ166" s="110"/>
      <c r="AR166" s="110"/>
      <c r="AS166" s="110"/>
      <c r="AT166" s="110">
        <f t="shared" ref="AT166:AU170" si="1370">AW166+AZ166</f>
        <v>0</v>
      </c>
      <c r="AU166" s="110">
        <f t="shared" si="1370"/>
        <v>0</v>
      </c>
      <c r="AV166" s="110"/>
      <c r="AW166" s="110"/>
      <c r="AX166" s="110"/>
      <c r="AY166" s="110"/>
      <c r="AZ166" s="110"/>
      <c r="BA166" s="110"/>
      <c r="BB166" s="110"/>
      <c r="BC166" s="110"/>
      <c r="BD166" s="110">
        <f t="shared" ref="BD166:BE170" si="1371">BG166+BJ166</f>
        <v>0</v>
      </c>
      <c r="BE166" s="110">
        <f t="shared" si="1371"/>
        <v>0</v>
      </c>
      <c r="BF166" s="110"/>
      <c r="BG166" s="110"/>
      <c r="BH166" s="110"/>
      <c r="BI166" s="110"/>
      <c r="BJ166" s="110"/>
      <c r="BK166" s="110"/>
      <c r="BL166" s="110"/>
      <c r="BM166" s="110"/>
      <c r="BN166" s="110"/>
      <c r="BO166" s="110"/>
      <c r="BP166" s="110"/>
      <c r="BQ166" s="110"/>
      <c r="BR166" s="110"/>
      <c r="BS166" s="110"/>
      <c r="BT166" s="110"/>
      <c r="BU166" s="110"/>
      <c r="BV166" s="110"/>
      <c r="BW166" s="110">
        <f t="shared" ref="BW166:BX170" si="1372">BZ166+CC166</f>
        <v>0</v>
      </c>
      <c r="BX166" s="110">
        <f t="shared" si="1372"/>
        <v>0</v>
      </c>
      <c r="BY166" s="110" t="e">
        <f>BX166/BW166*100</f>
        <v>#DIV/0!</v>
      </c>
      <c r="BZ166" s="110"/>
      <c r="CA166" s="110"/>
      <c r="CB166" s="110"/>
      <c r="CC166" s="110"/>
      <c r="CD166" s="110"/>
      <c r="CE166" s="110" t="e">
        <f>CD166/CC166*100</f>
        <v>#DIV/0!</v>
      </c>
      <c r="CF166" s="110">
        <f t="shared" ref="CF166:CG170" si="1373">CI166+CL166</f>
        <v>0</v>
      </c>
      <c r="CG166" s="110">
        <f t="shared" si="1373"/>
        <v>0</v>
      </c>
      <c r="CH166" s="110"/>
      <c r="CI166" s="110"/>
      <c r="CJ166" s="110"/>
      <c r="CK166" s="110"/>
      <c r="CL166" s="110"/>
      <c r="CM166" s="110"/>
      <c r="CN166" s="110"/>
      <c r="CO166" s="110"/>
      <c r="CP166" s="110">
        <f t="shared" ref="CP166:CQ170" si="1374">CS166+CV166</f>
        <v>0</v>
      </c>
      <c r="CQ166" s="110">
        <f t="shared" si="1374"/>
        <v>0</v>
      </c>
      <c r="CR166" s="110"/>
      <c r="CS166" s="110"/>
      <c r="CT166" s="110"/>
      <c r="CU166" s="110"/>
      <c r="CV166" s="110"/>
      <c r="CW166" s="110"/>
      <c r="CX166" s="110"/>
      <c r="CY166" s="110"/>
      <c r="CZ166" s="110">
        <f t="shared" ref="CZ166:DA170" si="1375">DC166+DF166</f>
        <v>0</v>
      </c>
      <c r="DA166" s="110">
        <f t="shared" si="1375"/>
        <v>0</v>
      </c>
      <c r="DB166" s="110"/>
      <c r="DC166" s="110"/>
      <c r="DD166" s="110"/>
      <c r="DE166" s="110"/>
      <c r="DF166" s="110"/>
      <c r="DG166" s="110"/>
      <c r="DH166" s="110"/>
      <c r="DI166" s="110"/>
      <c r="DJ166" s="110">
        <f t="shared" ref="DJ166:DK170" si="1376">DM166+DP166</f>
        <v>0</v>
      </c>
      <c r="DK166" s="110">
        <f t="shared" si="1376"/>
        <v>0</v>
      </c>
      <c r="DL166" s="110"/>
      <c r="DM166" s="110"/>
      <c r="DN166" s="110"/>
      <c r="DO166" s="110"/>
      <c r="DP166" s="110"/>
      <c r="DQ166" s="110"/>
      <c r="DR166" s="110"/>
      <c r="DS166" s="110"/>
      <c r="DT166" s="110">
        <f t="shared" ref="DT166:DU170" si="1377">DW166+DZ166</f>
        <v>0</v>
      </c>
      <c r="DU166" s="110">
        <f t="shared" si="1377"/>
        <v>0</v>
      </c>
      <c r="DV166" s="110"/>
      <c r="DW166" s="110"/>
      <c r="DX166" s="110"/>
      <c r="DY166" s="110"/>
      <c r="DZ166" s="110"/>
      <c r="EA166" s="110"/>
      <c r="EB166" s="110"/>
      <c r="EC166" s="110"/>
      <c r="ED166" s="110">
        <f t="shared" ref="ED166:EE170" si="1378">EG166+EJ166</f>
        <v>0</v>
      </c>
      <c r="EE166" s="110">
        <f t="shared" si="1378"/>
        <v>0</v>
      </c>
      <c r="EF166" s="110"/>
      <c r="EG166" s="110"/>
      <c r="EH166" s="110"/>
      <c r="EI166" s="110"/>
      <c r="EJ166" s="110"/>
      <c r="EK166" s="110"/>
      <c r="EL166" s="110"/>
      <c r="EM166" s="110"/>
      <c r="EN166" s="110"/>
      <c r="EO166" s="110"/>
      <c r="EP166" s="110"/>
      <c r="EQ166" s="110">
        <f t="shared" ref="EQ166:ER170" si="1379">ET166+EW166</f>
        <v>0</v>
      </c>
      <c r="ER166" s="110">
        <f t="shared" si="1379"/>
        <v>0</v>
      </c>
      <c r="ES166" s="155"/>
      <c r="ET166" s="110"/>
      <c r="EU166" s="110"/>
      <c r="EV166" s="110"/>
      <c r="EW166" s="110"/>
      <c r="EX166" s="110">
        <v>0</v>
      </c>
      <c r="EY166" s="110" t="e">
        <f>EX166/EW166*100</f>
        <v>#DIV/0!</v>
      </c>
      <c r="EZ166" s="110"/>
      <c r="FA166" s="110">
        <f t="shared" ref="FA166:FB170" si="1380">FD166+FG166</f>
        <v>0</v>
      </c>
      <c r="FB166" s="110">
        <f t="shared" si="1380"/>
        <v>0</v>
      </c>
      <c r="FC166" s="110"/>
      <c r="FD166" s="110"/>
      <c r="FE166" s="110"/>
      <c r="FF166" s="110"/>
      <c r="FG166" s="110"/>
      <c r="FH166" s="110"/>
      <c r="FI166" s="110"/>
      <c r="FJ166" s="156"/>
      <c r="FK166" s="110"/>
      <c r="FL166" s="110"/>
      <c r="FM166" s="110"/>
      <c r="FN166" s="110"/>
      <c r="FO166" s="110"/>
      <c r="FP166" s="110"/>
      <c r="FQ166" s="155"/>
      <c r="FR166" s="155"/>
      <c r="FS166" s="110"/>
      <c r="FT166" s="110"/>
      <c r="FU166" s="110">
        <f t="shared" ref="FU166:FV170" si="1381">FX166+GA166</f>
        <v>0</v>
      </c>
      <c r="FV166" s="110">
        <f t="shared" si="1381"/>
        <v>0</v>
      </c>
      <c r="FW166" s="110"/>
      <c r="FX166" s="110"/>
      <c r="FY166" s="110"/>
      <c r="FZ166" s="110"/>
      <c r="GA166" s="155"/>
      <c r="GB166" s="155"/>
      <c r="GC166" s="110"/>
      <c r="GD166" s="110"/>
      <c r="GE166" s="110">
        <f t="shared" ref="GE166:GF170" si="1382">GH166+GK166</f>
        <v>0</v>
      </c>
      <c r="GF166" s="110">
        <f t="shared" si="1382"/>
        <v>0</v>
      </c>
      <c r="GG166" s="110"/>
      <c r="GH166" s="110"/>
      <c r="GI166" s="110"/>
      <c r="GJ166" s="110"/>
      <c r="GK166" s="155"/>
      <c r="GL166" s="155"/>
      <c r="GM166" s="110"/>
      <c r="GN166" s="110"/>
      <c r="GO166" s="110">
        <f t="shared" ref="GO166:GP170" si="1383">GR166+GU166</f>
        <v>0</v>
      </c>
      <c r="GP166" s="110">
        <f t="shared" si="1383"/>
        <v>0</v>
      </c>
      <c r="GQ166" s="110"/>
      <c r="GR166" s="110"/>
      <c r="GS166" s="110"/>
      <c r="GT166" s="110"/>
      <c r="GU166" s="155"/>
      <c r="GV166" s="155"/>
      <c r="GW166" s="110"/>
      <c r="GX166" s="110"/>
      <c r="GY166" s="110">
        <f t="shared" ref="GY166:GZ170" si="1384">HB166+HE166</f>
        <v>0</v>
      </c>
      <c r="GZ166" s="110">
        <f t="shared" si="1384"/>
        <v>0</v>
      </c>
      <c r="HA166" s="110"/>
      <c r="HB166" s="110"/>
      <c r="HC166" s="110"/>
      <c r="HD166" s="110"/>
      <c r="HE166" s="155"/>
      <c r="HF166" s="155"/>
      <c r="HG166" s="110"/>
      <c r="HH166" s="110"/>
      <c r="HI166" s="110">
        <f t="shared" ref="HI166:HJ170" si="1385">HL166+HO166</f>
        <v>0</v>
      </c>
      <c r="HJ166" s="110">
        <f t="shared" si="1385"/>
        <v>0</v>
      </c>
      <c r="HK166" s="110"/>
      <c r="HL166" s="110"/>
      <c r="HM166" s="110"/>
      <c r="HN166" s="110"/>
      <c r="HO166" s="155"/>
      <c r="HP166" s="155"/>
      <c r="HQ166" s="110"/>
      <c r="HR166" s="110"/>
      <c r="HS166" s="110">
        <f t="shared" ref="HS166:HT170" si="1386">HV166+HY166</f>
        <v>0</v>
      </c>
      <c r="HT166" s="110">
        <f t="shared" si="1386"/>
        <v>0</v>
      </c>
      <c r="HU166" s="110"/>
      <c r="HV166" s="110"/>
      <c r="HW166" s="110"/>
      <c r="HX166" s="110"/>
      <c r="HY166" s="155"/>
      <c r="HZ166" s="155"/>
      <c r="IA166" s="110"/>
      <c r="IB166" s="110"/>
      <c r="IC166" s="110">
        <f t="shared" ref="IC166:ID170" si="1387">IF166+II166</f>
        <v>0</v>
      </c>
      <c r="ID166" s="110">
        <f t="shared" si="1387"/>
        <v>0</v>
      </c>
      <c r="IE166" s="110"/>
      <c r="IF166" s="110"/>
      <c r="IG166" s="110"/>
      <c r="IH166" s="110"/>
      <c r="II166" s="155"/>
      <c r="IJ166" s="155"/>
      <c r="IK166" s="110"/>
      <c r="IL166" s="110"/>
      <c r="IM166" s="110">
        <f t="shared" ref="IM166:IN170" si="1388">IP166+IS166</f>
        <v>0</v>
      </c>
      <c r="IN166" s="110">
        <f t="shared" si="1388"/>
        <v>0</v>
      </c>
      <c r="IO166" s="110"/>
      <c r="IP166" s="110"/>
      <c r="IQ166" s="110"/>
      <c r="IR166" s="110"/>
      <c r="IS166" s="155"/>
      <c r="IT166" s="155"/>
      <c r="IU166" s="110"/>
      <c r="IV166" s="110"/>
      <c r="IW166" s="110">
        <f t="shared" ref="IW166:IX170" si="1389">IZ166+JC166</f>
        <v>0</v>
      </c>
      <c r="IX166" s="110">
        <f t="shared" si="1389"/>
        <v>0</v>
      </c>
      <c r="IY166" s="110"/>
      <c r="IZ166" s="110"/>
      <c r="JA166" s="110"/>
      <c r="JB166" s="110"/>
      <c r="JC166" s="155"/>
      <c r="JD166" s="155"/>
      <c r="JE166" s="110"/>
      <c r="JF166" s="110"/>
      <c r="JG166" s="110">
        <f t="shared" ref="JG166:JH170" si="1390">JJ166+JM166</f>
        <v>0</v>
      </c>
      <c r="JH166" s="110">
        <f t="shared" si="1390"/>
        <v>0</v>
      </c>
      <c r="JI166" s="110"/>
      <c r="JJ166" s="110"/>
      <c r="JK166" s="110"/>
      <c r="JL166" s="110"/>
      <c r="JM166" s="110"/>
      <c r="JN166" s="110"/>
      <c r="JO166" s="110"/>
      <c r="JP166" s="110"/>
      <c r="JQ166" s="110"/>
      <c r="JR166" s="110"/>
      <c r="JS166" s="110"/>
      <c r="JT166" s="110"/>
      <c r="JU166" s="110"/>
      <c r="JV166" s="110"/>
      <c r="JW166" s="110"/>
      <c r="JX166" s="110"/>
      <c r="JY166" s="110"/>
      <c r="JZ166" s="110"/>
      <c r="KA166" s="110"/>
      <c r="KB166" s="110"/>
      <c r="KC166" s="110"/>
      <c r="KD166" s="110"/>
      <c r="KE166" s="110"/>
      <c r="KF166" s="110"/>
      <c r="KG166" s="110"/>
      <c r="KH166" s="110"/>
      <c r="KI166" s="110"/>
      <c r="KJ166" s="110"/>
      <c r="KK166" s="110"/>
      <c r="KL166" s="110"/>
      <c r="KM166" s="110"/>
      <c r="KN166" s="110"/>
      <c r="KO166" s="110"/>
      <c r="KP166" s="110"/>
      <c r="KQ166" s="110"/>
      <c r="KR166" s="110"/>
      <c r="KS166" s="110"/>
      <c r="KT166" s="110"/>
      <c r="KU166" s="110"/>
      <c r="KV166" s="110"/>
      <c r="KW166" s="110">
        <v>218.27265</v>
      </c>
      <c r="KX166" s="110">
        <v>218.27265</v>
      </c>
      <c r="KY166" s="110"/>
      <c r="KZ166" s="110"/>
      <c r="LA166" s="110"/>
      <c r="LB166" s="110"/>
      <c r="LC166" s="110"/>
      <c r="LD166" s="110"/>
      <c r="LE166" s="110"/>
      <c r="LF166" s="110"/>
      <c r="LG166" s="110"/>
      <c r="LH166" s="110"/>
      <c r="LI166" s="110"/>
      <c r="LJ166" s="110"/>
      <c r="LK166" s="110"/>
      <c r="LL166" s="110"/>
      <c r="LM166" s="110"/>
      <c r="LN166" s="110"/>
      <c r="LO166" s="110"/>
      <c r="LP166" s="110">
        <f t="shared" ref="LP166:LQ170" si="1391">LS166+LV166</f>
        <v>0</v>
      </c>
      <c r="LQ166" s="110">
        <f t="shared" si="1391"/>
        <v>0</v>
      </c>
      <c r="LR166" s="110"/>
      <c r="LS166" s="110"/>
      <c r="LT166" s="110"/>
      <c r="LU166" s="110"/>
      <c r="LV166" s="110"/>
      <c r="LW166" s="110"/>
      <c r="LX166" s="110"/>
      <c r="LY166" s="110"/>
      <c r="LZ166" s="110"/>
      <c r="MA166" s="110"/>
      <c r="MB166" s="110"/>
      <c r="MC166" s="110"/>
      <c r="MD166" s="110"/>
      <c r="ME166" s="4"/>
      <c r="MF166" s="4"/>
      <c r="MG166" s="5"/>
      <c r="MH166" s="37"/>
      <c r="MI166" s="37"/>
      <c r="MJ166" s="38"/>
      <c r="MK166" s="4"/>
      <c r="ML166" s="4"/>
      <c r="MM166" s="5"/>
      <c r="MN166" s="112"/>
      <c r="MO166" s="113"/>
      <c r="MP166" s="114"/>
      <c r="MQ166" s="113"/>
      <c r="MR166" s="115"/>
      <c r="MS166" s="40"/>
      <c r="MT166" s="40"/>
      <c r="MU166" s="40"/>
      <c r="MV166" s="92">
        <v>72326572.120000005</v>
      </c>
    </row>
    <row r="167" spans="1:360">
      <c r="A167" s="36" t="s">
        <v>75</v>
      </c>
      <c r="B167" s="110">
        <f t="shared" si="1365"/>
        <v>406.87400000000002</v>
      </c>
      <c r="C167" s="110">
        <f t="shared" si="1366"/>
        <v>406.87400000000002</v>
      </c>
      <c r="D167" s="110">
        <f t="shared" si="1328"/>
        <v>100</v>
      </c>
      <c r="E167" s="110">
        <f t="shared" si="1175"/>
        <v>0</v>
      </c>
      <c r="F167" s="110"/>
      <c r="G167" s="110"/>
      <c r="H167" s="110"/>
      <c r="I167" s="110"/>
      <c r="J167" s="110">
        <f t="shared" si="1367"/>
        <v>0</v>
      </c>
      <c r="K167" s="110">
        <f t="shared" si="1367"/>
        <v>0</v>
      </c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>
        <f t="shared" si="1368"/>
        <v>0</v>
      </c>
      <c r="AA167" s="110">
        <f t="shared" si="1368"/>
        <v>0</v>
      </c>
      <c r="AB167" s="110"/>
      <c r="AC167" s="110"/>
      <c r="AD167" s="110"/>
      <c r="AE167" s="110"/>
      <c r="AF167" s="110"/>
      <c r="AG167" s="110"/>
      <c r="AH167" s="110"/>
      <c r="AI167" s="110"/>
      <c r="AJ167" s="110">
        <f t="shared" si="1369"/>
        <v>0</v>
      </c>
      <c r="AK167" s="110">
        <f t="shared" si="1369"/>
        <v>0</v>
      </c>
      <c r="AL167" s="110"/>
      <c r="AM167" s="110"/>
      <c r="AN167" s="110"/>
      <c r="AO167" s="110"/>
      <c r="AP167" s="110"/>
      <c r="AQ167" s="110"/>
      <c r="AR167" s="110"/>
      <c r="AS167" s="110"/>
      <c r="AT167" s="110">
        <f t="shared" si="1370"/>
        <v>0</v>
      </c>
      <c r="AU167" s="110">
        <f t="shared" si="1370"/>
        <v>0</v>
      </c>
      <c r="AV167" s="110"/>
      <c r="AW167" s="110"/>
      <c r="AX167" s="110"/>
      <c r="AY167" s="110"/>
      <c r="AZ167" s="110"/>
      <c r="BA167" s="110"/>
      <c r="BB167" s="110"/>
      <c r="BC167" s="110"/>
      <c r="BD167" s="110">
        <f t="shared" si="1371"/>
        <v>0</v>
      </c>
      <c r="BE167" s="110">
        <f t="shared" si="1371"/>
        <v>0</v>
      </c>
      <c r="BF167" s="110"/>
      <c r="BG167" s="110"/>
      <c r="BH167" s="110"/>
      <c r="BI167" s="110"/>
      <c r="BJ167" s="110"/>
      <c r="BK167" s="110"/>
      <c r="BL167" s="110"/>
      <c r="BM167" s="110"/>
      <c r="BN167" s="110"/>
      <c r="BO167" s="110"/>
      <c r="BP167" s="110"/>
      <c r="BQ167" s="110"/>
      <c r="BR167" s="110"/>
      <c r="BS167" s="110"/>
      <c r="BT167" s="110"/>
      <c r="BU167" s="110"/>
      <c r="BV167" s="110"/>
      <c r="BW167" s="110">
        <f t="shared" si="1372"/>
        <v>93.274000000000001</v>
      </c>
      <c r="BX167" s="110">
        <f t="shared" si="1372"/>
        <v>93.274000000000001</v>
      </c>
      <c r="BY167" s="110"/>
      <c r="BZ167" s="110">
        <v>93.274000000000001</v>
      </c>
      <c r="CA167" s="110">
        <v>93.274000000000001</v>
      </c>
      <c r="CB167" s="110">
        <f t="shared" ref="CB167:CB168" si="1392">CA167/BZ167*100</f>
        <v>100</v>
      </c>
      <c r="CC167" s="110"/>
      <c r="CD167" s="110"/>
      <c r="CE167" s="110"/>
      <c r="CF167" s="110">
        <f t="shared" si="1373"/>
        <v>0</v>
      </c>
      <c r="CG167" s="110">
        <f t="shared" si="1373"/>
        <v>0</v>
      </c>
      <c r="CH167" s="110"/>
      <c r="CI167" s="110"/>
      <c r="CJ167" s="110"/>
      <c r="CK167" s="110"/>
      <c r="CL167" s="110"/>
      <c r="CM167" s="110"/>
      <c r="CN167" s="110"/>
      <c r="CO167" s="110"/>
      <c r="CP167" s="110">
        <f t="shared" si="1374"/>
        <v>0</v>
      </c>
      <c r="CQ167" s="110">
        <f t="shared" si="1374"/>
        <v>0</v>
      </c>
      <c r="CR167" s="110"/>
      <c r="CS167" s="110"/>
      <c r="CT167" s="110"/>
      <c r="CU167" s="110"/>
      <c r="CV167" s="110"/>
      <c r="CW167" s="110"/>
      <c r="CX167" s="110"/>
      <c r="CY167" s="110"/>
      <c r="CZ167" s="110">
        <f t="shared" si="1375"/>
        <v>0</v>
      </c>
      <c r="DA167" s="110">
        <f t="shared" si="1375"/>
        <v>0</v>
      </c>
      <c r="DB167" s="110"/>
      <c r="DC167" s="110"/>
      <c r="DD167" s="110"/>
      <c r="DE167" s="110"/>
      <c r="DF167" s="110"/>
      <c r="DG167" s="110"/>
      <c r="DH167" s="110"/>
      <c r="DI167" s="110"/>
      <c r="DJ167" s="110">
        <f t="shared" si="1376"/>
        <v>0</v>
      </c>
      <c r="DK167" s="110">
        <f t="shared" si="1376"/>
        <v>0</v>
      </c>
      <c r="DL167" s="110"/>
      <c r="DM167" s="110"/>
      <c r="DN167" s="110"/>
      <c r="DO167" s="110"/>
      <c r="DP167" s="110"/>
      <c r="DQ167" s="110"/>
      <c r="DR167" s="110"/>
      <c r="DS167" s="110"/>
      <c r="DT167" s="110">
        <f t="shared" si="1377"/>
        <v>0</v>
      </c>
      <c r="DU167" s="110">
        <f t="shared" si="1377"/>
        <v>0</v>
      </c>
      <c r="DV167" s="110"/>
      <c r="DW167" s="110"/>
      <c r="DX167" s="110"/>
      <c r="DY167" s="110"/>
      <c r="DZ167" s="110"/>
      <c r="EA167" s="110"/>
      <c r="EB167" s="110"/>
      <c r="EC167" s="110"/>
      <c r="ED167" s="110">
        <f t="shared" si="1378"/>
        <v>0</v>
      </c>
      <c r="EE167" s="110">
        <f t="shared" si="1378"/>
        <v>0</v>
      </c>
      <c r="EF167" s="110"/>
      <c r="EG167" s="110"/>
      <c r="EH167" s="110"/>
      <c r="EI167" s="110"/>
      <c r="EJ167" s="110"/>
      <c r="EK167" s="110"/>
      <c r="EL167" s="110"/>
      <c r="EM167" s="110"/>
      <c r="EN167" s="110"/>
      <c r="EO167" s="110"/>
      <c r="EP167" s="110"/>
      <c r="EQ167" s="110">
        <f t="shared" si="1379"/>
        <v>0</v>
      </c>
      <c r="ER167" s="110">
        <f t="shared" si="1379"/>
        <v>0</v>
      </c>
      <c r="ES167" s="110"/>
      <c r="ET167" s="110"/>
      <c r="EU167" s="110"/>
      <c r="EV167" s="110"/>
      <c r="EW167" s="110"/>
      <c r="EX167" s="110"/>
      <c r="EY167" s="110"/>
      <c r="EZ167" s="110"/>
      <c r="FA167" s="110">
        <f t="shared" si="1380"/>
        <v>0</v>
      </c>
      <c r="FB167" s="110">
        <f t="shared" si="1380"/>
        <v>0</v>
      </c>
      <c r="FC167" s="110"/>
      <c r="FD167" s="110"/>
      <c r="FE167" s="110"/>
      <c r="FF167" s="110"/>
      <c r="FG167" s="110"/>
      <c r="FH167" s="110"/>
      <c r="FI167" s="110"/>
      <c r="FJ167" s="156"/>
      <c r="FK167" s="110"/>
      <c r="FL167" s="110"/>
      <c r="FM167" s="110"/>
      <c r="FN167" s="110"/>
      <c r="FO167" s="110"/>
      <c r="FP167" s="110"/>
      <c r="FQ167" s="110"/>
      <c r="FR167" s="110"/>
      <c r="FS167" s="110"/>
      <c r="FT167" s="110"/>
      <c r="FU167" s="110">
        <f t="shared" si="1381"/>
        <v>0</v>
      </c>
      <c r="FV167" s="110">
        <f t="shared" si="1381"/>
        <v>0</v>
      </c>
      <c r="FW167" s="110"/>
      <c r="FX167" s="110"/>
      <c r="FY167" s="110"/>
      <c r="FZ167" s="110"/>
      <c r="GA167" s="110"/>
      <c r="GB167" s="110"/>
      <c r="GC167" s="110"/>
      <c r="GD167" s="110"/>
      <c r="GE167" s="110">
        <f t="shared" si="1382"/>
        <v>0</v>
      </c>
      <c r="GF167" s="110">
        <f t="shared" si="1382"/>
        <v>0</v>
      </c>
      <c r="GG167" s="110"/>
      <c r="GH167" s="110"/>
      <c r="GI167" s="110"/>
      <c r="GJ167" s="110"/>
      <c r="GK167" s="110"/>
      <c r="GL167" s="110"/>
      <c r="GM167" s="110"/>
      <c r="GN167" s="110"/>
      <c r="GO167" s="110">
        <f t="shared" si="1383"/>
        <v>0</v>
      </c>
      <c r="GP167" s="110">
        <f t="shared" si="1383"/>
        <v>0</v>
      </c>
      <c r="GQ167" s="110"/>
      <c r="GR167" s="110"/>
      <c r="GS167" s="110"/>
      <c r="GT167" s="110"/>
      <c r="GU167" s="110"/>
      <c r="GV167" s="110"/>
      <c r="GW167" s="110"/>
      <c r="GX167" s="110"/>
      <c r="GY167" s="110">
        <f>HB167+HE167</f>
        <v>0</v>
      </c>
      <c r="GZ167" s="110">
        <f t="shared" si="1384"/>
        <v>0</v>
      </c>
      <c r="HA167" s="110"/>
      <c r="HB167" s="110"/>
      <c r="HC167" s="110"/>
      <c r="HD167" s="110"/>
      <c r="HE167" s="110"/>
      <c r="HF167" s="110"/>
      <c r="HG167" s="110"/>
      <c r="HH167" s="110"/>
      <c r="HI167" s="110">
        <f>HL167+HO167</f>
        <v>0</v>
      </c>
      <c r="HJ167" s="110">
        <f t="shared" si="1385"/>
        <v>0</v>
      </c>
      <c r="HK167" s="110"/>
      <c r="HL167" s="110"/>
      <c r="HM167" s="110"/>
      <c r="HN167" s="110"/>
      <c r="HO167" s="110"/>
      <c r="HP167" s="110"/>
      <c r="HQ167" s="110"/>
      <c r="HR167" s="110"/>
      <c r="HS167" s="110">
        <f>HV167+HY167</f>
        <v>0</v>
      </c>
      <c r="HT167" s="110">
        <f t="shared" si="1386"/>
        <v>0</v>
      </c>
      <c r="HU167" s="110"/>
      <c r="HV167" s="110"/>
      <c r="HW167" s="110"/>
      <c r="HX167" s="110"/>
      <c r="HY167" s="110"/>
      <c r="HZ167" s="110"/>
      <c r="IA167" s="110"/>
      <c r="IB167" s="110"/>
      <c r="IC167" s="110">
        <f>IF167+II167</f>
        <v>0</v>
      </c>
      <c r="ID167" s="110">
        <f t="shared" si="1387"/>
        <v>0</v>
      </c>
      <c r="IE167" s="110"/>
      <c r="IF167" s="110"/>
      <c r="IG167" s="110"/>
      <c r="IH167" s="110"/>
      <c r="II167" s="110"/>
      <c r="IJ167" s="110"/>
      <c r="IK167" s="110"/>
      <c r="IL167" s="110"/>
      <c r="IM167" s="110">
        <f>IP167+IS167</f>
        <v>0</v>
      </c>
      <c r="IN167" s="110">
        <f t="shared" si="1388"/>
        <v>0</v>
      </c>
      <c r="IO167" s="110"/>
      <c r="IP167" s="110"/>
      <c r="IQ167" s="110"/>
      <c r="IR167" s="110"/>
      <c r="IS167" s="110"/>
      <c r="IT167" s="110"/>
      <c r="IU167" s="110"/>
      <c r="IV167" s="110"/>
      <c r="IW167" s="110">
        <f>IZ167+JC167</f>
        <v>0</v>
      </c>
      <c r="IX167" s="110">
        <f t="shared" si="1389"/>
        <v>0</v>
      </c>
      <c r="IY167" s="110"/>
      <c r="IZ167" s="110"/>
      <c r="JA167" s="110"/>
      <c r="JB167" s="110"/>
      <c r="JC167" s="110"/>
      <c r="JD167" s="110"/>
      <c r="JE167" s="110"/>
      <c r="JF167" s="110"/>
      <c r="JG167" s="110">
        <f t="shared" si="1390"/>
        <v>0</v>
      </c>
      <c r="JH167" s="110">
        <f t="shared" si="1390"/>
        <v>0</v>
      </c>
      <c r="JI167" s="110"/>
      <c r="JJ167" s="110"/>
      <c r="JK167" s="110"/>
      <c r="JL167" s="110"/>
      <c r="JM167" s="110"/>
      <c r="JN167" s="110"/>
      <c r="JO167" s="110"/>
      <c r="JP167" s="110"/>
      <c r="JQ167" s="110"/>
      <c r="JR167" s="110"/>
      <c r="JS167" s="110"/>
      <c r="JT167" s="110"/>
      <c r="JU167" s="110"/>
      <c r="JV167" s="110">
        <v>313.60000000000002</v>
      </c>
      <c r="JW167" s="110">
        <v>313.60000000000002</v>
      </c>
      <c r="JX167" s="110"/>
      <c r="JY167" s="110"/>
      <c r="JZ167" s="110"/>
      <c r="KA167" s="110"/>
      <c r="KB167" s="110"/>
      <c r="KC167" s="110"/>
      <c r="KD167" s="110"/>
      <c r="KE167" s="110"/>
      <c r="KF167" s="110"/>
      <c r="KG167" s="110"/>
      <c r="KH167" s="110"/>
      <c r="KI167" s="110"/>
      <c r="KJ167" s="110"/>
      <c r="KK167" s="110"/>
      <c r="KL167" s="110"/>
      <c r="KM167" s="110"/>
      <c r="KN167" s="110"/>
      <c r="KO167" s="110"/>
      <c r="KP167" s="110"/>
      <c r="KQ167" s="110"/>
      <c r="KR167" s="110"/>
      <c r="KS167" s="110"/>
      <c r="KT167" s="110"/>
      <c r="KU167" s="110"/>
      <c r="KV167" s="110"/>
      <c r="KW167" s="110"/>
      <c r="KX167" s="110"/>
      <c r="KY167" s="110"/>
      <c r="KZ167" s="110"/>
      <c r="LA167" s="110"/>
      <c r="LB167" s="110"/>
      <c r="LC167" s="110"/>
      <c r="LD167" s="110"/>
      <c r="LE167" s="110"/>
      <c r="LF167" s="110"/>
      <c r="LG167" s="110"/>
      <c r="LH167" s="110"/>
      <c r="LI167" s="110"/>
      <c r="LJ167" s="110"/>
      <c r="LK167" s="110"/>
      <c r="LL167" s="110"/>
      <c r="LM167" s="110"/>
      <c r="LN167" s="110"/>
      <c r="LO167" s="110"/>
      <c r="LP167" s="110">
        <f t="shared" si="1391"/>
        <v>0</v>
      </c>
      <c r="LQ167" s="110">
        <f t="shared" si="1391"/>
        <v>0</v>
      </c>
      <c r="LR167" s="110"/>
      <c r="LS167" s="110"/>
      <c r="LT167" s="110"/>
      <c r="LU167" s="110"/>
      <c r="LV167" s="110"/>
      <c r="LW167" s="110"/>
      <c r="LX167" s="110"/>
      <c r="LY167" s="110"/>
      <c r="LZ167" s="110"/>
      <c r="MA167" s="110"/>
      <c r="MB167" s="110"/>
      <c r="MC167" s="110"/>
      <c r="MD167" s="110"/>
      <c r="ME167" s="4"/>
      <c r="MF167" s="4"/>
      <c r="MG167" s="5"/>
      <c r="MH167" s="37"/>
      <c r="MI167" s="37"/>
      <c r="MJ167" s="38"/>
      <c r="MK167" s="4"/>
      <c r="ML167" s="4"/>
      <c r="MM167" s="5"/>
      <c r="MN167" s="112"/>
      <c r="MO167" s="113"/>
      <c r="MP167" s="114"/>
      <c r="MQ167" s="113"/>
      <c r="MR167" s="115"/>
      <c r="MS167" s="40"/>
      <c r="MT167" s="40"/>
      <c r="MU167" s="40"/>
      <c r="MV167" s="10"/>
    </row>
    <row r="168" spans="1:360">
      <c r="A168" s="36" t="s">
        <v>20</v>
      </c>
      <c r="B168" s="110">
        <f t="shared" si="1365"/>
        <v>14491.32698</v>
      </c>
      <c r="C168" s="110">
        <f t="shared" si="1366"/>
        <v>14491.32698</v>
      </c>
      <c r="D168" s="110">
        <f t="shared" si="1328"/>
        <v>100</v>
      </c>
      <c r="E168" s="110">
        <f t="shared" si="1175"/>
        <v>6.8212102632969618E-13</v>
      </c>
      <c r="F168" s="110"/>
      <c r="G168" s="110"/>
      <c r="H168" s="110"/>
      <c r="I168" s="110"/>
      <c r="J168" s="110">
        <f t="shared" si="1367"/>
        <v>0</v>
      </c>
      <c r="K168" s="110">
        <f t="shared" si="1367"/>
        <v>0</v>
      </c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>
        <f t="shared" si="1368"/>
        <v>0</v>
      </c>
      <c r="AA168" s="110">
        <f t="shared" si="1368"/>
        <v>0</v>
      </c>
      <c r="AB168" s="110"/>
      <c r="AC168" s="110"/>
      <c r="AD168" s="110"/>
      <c r="AE168" s="110"/>
      <c r="AF168" s="110"/>
      <c r="AG168" s="110"/>
      <c r="AH168" s="110"/>
      <c r="AI168" s="110"/>
      <c r="AJ168" s="110">
        <f t="shared" si="1369"/>
        <v>0</v>
      </c>
      <c r="AK168" s="110">
        <f t="shared" si="1369"/>
        <v>0</v>
      </c>
      <c r="AL168" s="110"/>
      <c r="AM168" s="110"/>
      <c r="AN168" s="110"/>
      <c r="AO168" s="110"/>
      <c r="AP168" s="110"/>
      <c r="AQ168" s="110"/>
      <c r="AR168" s="110"/>
      <c r="AS168" s="110"/>
      <c r="AT168" s="110">
        <f t="shared" si="1370"/>
        <v>0</v>
      </c>
      <c r="AU168" s="110">
        <f t="shared" si="1370"/>
        <v>0</v>
      </c>
      <c r="AV168" s="110"/>
      <c r="AW168" s="110"/>
      <c r="AX168" s="110"/>
      <c r="AY168" s="110"/>
      <c r="AZ168" s="110"/>
      <c r="BA168" s="110"/>
      <c r="BB168" s="110"/>
      <c r="BC168" s="110"/>
      <c r="BD168" s="110">
        <f t="shared" si="1371"/>
        <v>0</v>
      </c>
      <c r="BE168" s="110">
        <f t="shared" si="1371"/>
        <v>0</v>
      </c>
      <c r="BF168" s="110"/>
      <c r="BG168" s="110"/>
      <c r="BH168" s="110"/>
      <c r="BI168" s="110"/>
      <c r="BJ168" s="110"/>
      <c r="BK168" s="110"/>
      <c r="BL168" s="110"/>
      <c r="BM168" s="110">
        <v>1269.0895800000001</v>
      </c>
      <c r="BN168" s="110">
        <f>BQ168+BT168</f>
        <v>1269.0895799999998</v>
      </c>
      <c r="BO168" s="110">
        <f>BR168+BU168</f>
        <v>1269.0895799999998</v>
      </c>
      <c r="BP168" s="110">
        <f>BO168/BN168*100</f>
        <v>100</v>
      </c>
      <c r="BQ168" s="110">
        <v>1243.7077899999999</v>
      </c>
      <c r="BR168" s="110">
        <v>1243.7077899999999</v>
      </c>
      <c r="BS168" s="110">
        <f>BR168/BQ168*100</f>
        <v>100</v>
      </c>
      <c r="BT168" s="110">
        <v>25.381789999999999</v>
      </c>
      <c r="BU168" s="110">
        <v>25.381789999999999</v>
      </c>
      <c r="BV168" s="110">
        <f>BU168/BT168*100</f>
        <v>100</v>
      </c>
      <c r="BW168" s="110">
        <f t="shared" si="1372"/>
        <v>883.45771999999999</v>
      </c>
      <c r="BX168" s="110">
        <f t="shared" si="1372"/>
        <v>883.45771999999999</v>
      </c>
      <c r="BY168" s="110"/>
      <c r="BZ168" s="110">
        <v>883.45771999999999</v>
      </c>
      <c r="CA168" s="110">
        <v>883.45771999999999</v>
      </c>
      <c r="CB168" s="110">
        <f t="shared" si="1392"/>
        <v>100</v>
      </c>
      <c r="CC168" s="110"/>
      <c r="CD168" s="110"/>
      <c r="CE168" s="110"/>
      <c r="CF168" s="110">
        <f t="shared" si="1373"/>
        <v>0</v>
      </c>
      <c r="CG168" s="110">
        <f t="shared" si="1373"/>
        <v>0</v>
      </c>
      <c r="CH168" s="110"/>
      <c r="CI168" s="110"/>
      <c r="CJ168" s="110"/>
      <c r="CK168" s="110"/>
      <c r="CL168" s="110"/>
      <c r="CM168" s="110"/>
      <c r="CN168" s="110"/>
      <c r="CO168" s="110"/>
      <c r="CP168" s="110">
        <f t="shared" si="1374"/>
        <v>0</v>
      </c>
      <c r="CQ168" s="110">
        <f t="shared" si="1374"/>
        <v>0</v>
      </c>
      <c r="CR168" s="110"/>
      <c r="CS168" s="110"/>
      <c r="CT168" s="110"/>
      <c r="CU168" s="110"/>
      <c r="CV168" s="110"/>
      <c r="CW168" s="110"/>
      <c r="CX168" s="110"/>
      <c r="CY168" s="110"/>
      <c r="CZ168" s="110">
        <f t="shared" si="1375"/>
        <v>0</v>
      </c>
      <c r="DA168" s="110">
        <f t="shared" si="1375"/>
        <v>0</v>
      </c>
      <c r="DB168" s="110"/>
      <c r="DC168" s="110"/>
      <c r="DD168" s="110"/>
      <c r="DE168" s="110"/>
      <c r="DF168" s="110"/>
      <c r="DG168" s="110"/>
      <c r="DH168" s="110"/>
      <c r="DI168" s="110"/>
      <c r="DJ168" s="110">
        <f t="shared" si="1376"/>
        <v>0</v>
      </c>
      <c r="DK168" s="110">
        <f t="shared" si="1376"/>
        <v>0</v>
      </c>
      <c r="DL168" s="110"/>
      <c r="DM168" s="110"/>
      <c r="DN168" s="110"/>
      <c r="DO168" s="110"/>
      <c r="DP168" s="110"/>
      <c r="DQ168" s="110"/>
      <c r="DR168" s="110"/>
      <c r="DS168" s="110"/>
      <c r="DT168" s="110">
        <f t="shared" si="1377"/>
        <v>0</v>
      </c>
      <c r="DU168" s="110">
        <f t="shared" si="1377"/>
        <v>0</v>
      </c>
      <c r="DV168" s="110"/>
      <c r="DW168" s="110"/>
      <c r="DX168" s="110"/>
      <c r="DY168" s="110"/>
      <c r="DZ168" s="110"/>
      <c r="EA168" s="110"/>
      <c r="EB168" s="110"/>
      <c r="EC168" s="110"/>
      <c r="ED168" s="110">
        <f t="shared" si="1378"/>
        <v>0</v>
      </c>
      <c r="EE168" s="110">
        <f t="shared" si="1378"/>
        <v>0</v>
      </c>
      <c r="EF168" s="110"/>
      <c r="EG168" s="110"/>
      <c r="EH168" s="110"/>
      <c r="EI168" s="110"/>
      <c r="EJ168" s="110"/>
      <c r="EK168" s="110"/>
      <c r="EL168" s="110"/>
      <c r="EM168" s="110"/>
      <c r="EN168" s="110"/>
      <c r="EO168" s="110"/>
      <c r="EP168" s="110">
        <v>12023.58668</v>
      </c>
      <c r="EQ168" s="110">
        <v>12023.58668</v>
      </c>
      <c r="ER168" s="110">
        <f t="shared" si="1379"/>
        <v>12023.58668</v>
      </c>
      <c r="ES168" s="110">
        <f>ER168/EQ168*100</f>
        <v>100</v>
      </c>
      <c r="ET168" s="110">
        <v>12023.58668</v>
      </c>
      <c r="EU168" s="110">
        <v>12023.58668</v>
      </c>
      <c r="EV168" s="110">
        <f t="shared" ref="EV168" si="1393">EU168/ET168*100</f>
        <v>100</v>
      </c>
      <c r="EW168" s="110"/>
      <c r="EX168" s="110"/>
      <c r="EY168" s="110"/>
      <c r="EZ168" s="110"/>
      <c r="FA168" s="110">
        <f t="shared" si="1380"/>
        <v>0</v>
      </c>
      <c r="FB168" s="110">
        <f t="shared" si="1380"/>
        <v>0</v>
      </c>
      <c r="FC168" s="110"/>
      <c r="FD168" s="110"/>
      <c r="FE168" s="110"/>
      <c r="FF168" s="110"/>
      <c r="FG168" s="110"/>
      <c r="FH168" s="110"/>
      <c r="FI168" s="110"/>
      <c r="FJ168" s="156"/>
      <c r="FK168" s="110"/>
      <c r="FL168" s="110"/>
      <c r="FM168" s="110"/>
      <c r="FN168" s="110"/>
      <c r="FO168" s="110"/>
      <c r="FP168" s="110"/>
      <c r="FQ168" s="110"/>
      <c r="FR168" s="110"/>
      <c r="FS168" s="110"/>
      <c r="FT168" s="110"/>
      <c r="FU168" s="110">
        <f t="shared" si="1381"/>
        <v>0</v>
      </c>
      <c r="FV168" s="110">
        <f t="shared" si="1381"/>
        <v>0</v>
      </c>
      <c r="FW168" s="110"/>
      <c r="FX168" s="110"/>
      <c r="FY168" s="110"/>
      <c r="FZ168" s="110"/>
      <c r="GA168" s="110"/>
      <c r="GB168" s="110"/>
      <c r="GC168" s="110"/>
      <c r="GD168" s="110"/>
      <c r="GE168" s="110">
        <f t="shared" si="1382"/>
        <v>0</v>
      </c>
      <c r="GF168" s="110">
        <f t="shared" si="1382"/>
        <v>0</v>
      </c>
      <c r="GG168" s="110"/>
      <c r="GH168" s="110"/>
      <c r="GI168" s="110"/>
      <c r="GJ168" s="110"/>
      <c r="GK168" s="110"/>
      <c r="GL168" s="110"/>
      <c r="GM168" s="110"/>
      <c r="GN168" s="110"/>
      <c r="GO168" s="110">
        <f t="shared" si="1383"/>
        <v>0</v>
      </c>
      <c r="GP168" s="110">
        <f t="shared" si="1383"/>
        <v>0</v>
      </c>
      <c r="GQ168" s="110"/>
      <c r="GR168" s="110"/>
      <c r="GS168" s="110"/>
      <c r="GT168" s="110"/>
      <c r="GU168" s="110"/>
      <c r="GV168" s="110"/>
      <c r="GW168" s="110"/>
      <c r="GX168" s="110"/>
      <c r="GY168" s="110">
        <f t="shared" si="1384"/>
        <v>0</v>
      </c>
      <c r="GZ168" s="110">
        <f t="shared" si="1384"/>
        <v>0</v>
      </c>
      <c r="HA168" s="110"/>
      <c r="HB168" s="110"/>
      <c r="HC168" s="110"/>
      <c r="HD168" s="110"/>
      <c r="HE168" s="110"/>
      <c r="HF168" s="110"/>
      <c r="HG168" s="110"/>
      <c r="HH168" s="110"/>
      <c r="HI168" s="110">
        <f t="shared" ref="HI168:HI170" si="1394">HL168+HO168</f>
        <v>0</v>
      </c>
      <c r="HJ168" s="110">
        <f t="shared" si="1385"/>
        <v>0</v>
      </c>
      <c r="HK168" s="110"/>
      <c r="HL168" s="110"/>
      <c r="HM168" s="110"/>
      <c r="HN168" s="110"/>
      <c r="HO168" s="110"/>
      <c r="HP168" s="110"/>
      <c r="HQ168" s="110"/>
      <c r="HR168" s="110"/>
      <c r="HS168" s="110">
        <f t="shared" ref="HS168:HS170" si="1395">HV168+HY168</f>
        <v>0</v>
      </c>
      <c r="HT168" s="110">
        <f t="shared" si="1386"/>
        <v>0</v>
      </c>
      <c r="HU168" s="110"/>
      <c r="HV168" s="110"/>
      <c r="HW168" s="110"/>
      <c r="HX168" s="110"/>
      <c r="HY168" s="110"/>
      <c r="HZ168" s="110"/>
      <c r="IA168" s="110"/>
      <c r="IB168" s="110"/>
      <c r="IC168" s="110">
        <f t="shared" ref="IC168:IC170" si="1396">IF168+II168</f>
        <v>0</v>
      </c>
      <c r="ID168" s="110">
        <f t="shared" si="1387"/>
        <v>0</v>
      </c>
      <c r="IE168" s="110" t="e">
        <f t="shared" ref="IE168" si="1397">ID168/IC168*100</f>
        <v>#DIV/0!</v>
      </c>
      <c r="IF168" s="110"/>
      <c r="IG168" s="110"/>
      <c r="IH168" s="110" t="e">
        <f t="shared" ref="IH168" si="1398">IG168/IF168*100</f>
        <v>#DIV/0!</v>
      </c>
      <c r="II168" s="110"/>
      <c r="IJ168" s="110"/>
      <c r="IK168" s="110" t="e">
        <f t="shared" ref="IK168" si="1399">IJ168/II168*100</f>
        <v>#DIV/0!</v>
      </c>
      <c r="IL168" s="110"/>
      <c r="IM168" s="110">
        <f t="shared" ref="IM168:IM170" si="1400">IP168+IS168</f>
        <v>0</v>
      </c>
      <c r="IN168" s="110">
        <f t="shared" si="1388"/>
        <v>0</v>
      </c>
      <c r="IO168" s="110"/>
      <c r="IP168" s="110"/>
      <c r="IQ168" s="110"/>
      <c r="IR168" s="110"/>
      <c r="IS168" s="110"/>
      <c r="IT168" s="110"/>
      <c r="IU168" s="110"/>
      <c r="IV168" s="110"/>
      <c r="IW168" s="110">
        <f t="shared" ref="IW168:IW170" si="1401">IZ168+JC168</f>
        <v>0</v>
      </c>
      <c r="IX168" s="110">
        <f t="shared" si="1389"/>
        <v>0</v>
      </c>
      <c r="IY168" s="110"/>
      <c r="IZ168" s="110"/>
      <c r="JA168" s="110"/>
      <c r="JB168" s="110" t="e">
        <f t="shared" ref="JB168" si="1402">JA168/IZ168*100</f>
        <v>#DIV/0!</v>
      </c>
      <c r="JC168" s="110"/>
      <c r="JD168" s="110"/>
      <c r="JE168" s="110" t="e">
        <f t="shared" ref="JE168" si="1403">JD168/JC168*100</f>
        <v>#DIV/0!</v>
      </c>
      <c r="JF168" s="110"/>
      <c r="JG168" s="110">
        <f t="shared" si="1390"/>
        <v>0</v>
      </c>
      <c r="JH168" s="110">
        <f t="shared" si="1390"/>
        <v>0</v>
      </c>
      <c r="JI168" s="110"/>
      <c r="JJ168" s="110"/>
      <c r="JK168" s="110"/>
      <c r="JL168" s="110"/>
      <c r="JM168" s="110"/>
      <c r="JN168" s="110"/>
      <c r="JO168" s="110"/>
      <c r="JP168" s="110"/>
      <c r="JQ168" s="110"/>
      <c r="JR168" s="110"/>
      <c r="JS168" s="110"/>
      <c r="JT168" s="110"/>
      <c r="JU168" s="110"/>
      <c r="JV168" s="110">
        <v>315.19299999999998</v>
      </c>
      <c r="JW168" s="110">
        <v>315.19299999999998</v>
      </c>
      <c r="JX168" s="110">
        <f t="shared" si="1359"/>
        <v>100</v>
      </c>
      <c r="JY168" s="110"/>
      <c r="JZ168" s="110"/>
      <c r="KA168" s="110" t="e">
        <f t="shared" ref="KA168" si="1404">JZ168/JY168*100</f>
        <v>#DIV/0!</v>
      </c>
      <c r="KB168" s="110"/>
      <c r="KC168" s="110"/>
      <c r="KD168" s="110" t="e">
        <f t="shared" ref="KD168" si="1405">KC168/KB168*100</f>
        <v>#DIV/0!</v>
      </c>
      <c r="KE168" s="110"/>
      <c r="KF168" s="110"/>
      <c r="KG168" s="110" t="e">
        <f t="shared" ref="KG168" si="1406">KF168/KE168*100</f>
        <v>#DIV/0!</v>
      </c>
      <c r="KH168" s="110"/>
      <c r="KI168" s="110"/>
      <c r="KJ168" s="110" t="e">
        <f t="shared" ref="KJ168" si="1407">KI168/KH168*100</f>
        <v>#DIV/0!</v>
      </c>
      <c r="KK168" s="110"/>
      <c r="KL168" s="110"/>
      <c r="KM168" s="110" t="e">
        <f t="shared" ref="KM168" si="1408">KL168/KK168*100</f>
        <v>#DIV/0!</v>
      </c>
      <c r="KN168" s="110"/>
      <c r="KO168" s="110"/>
      <c r="KP168" s="110"/>
      <c r="KQ168" s="110"/>
      <c r="KR168" s="110"/>
      <c r="KS168" s="110"/>
      <c r="KT168" s="110"/>
      <c r="KU168" s="110"/>
      <c r="KV168" s="110"/>
      <c r="KW168" s="110"/>
      <c r="KX168" s="110"/>
      <c r="KY168" s="110"/>
      <c r="KZ168" s="110"/>
      <c r="LA168" s="110"/>
      <c r="LB168" s="110"/>
      <c r="LC168" s="110"/>
      <c r="LD168" s="110"/>
      <c r="LE168" s="110"/>
      <c r="LF168" s="110"/>
      <c r="LG168" s="110"/>
      <c r="LH168" s="110"/>
      <c r="LI168" s="110"/>
      <c r="LJ168" s="110"/>
      <c r="LK168" s="110"/>
      <c r="LL168" s="110"/>
      <c r="LM168" s="110"/>
      <c r="LN168" s="110"/>
      <c r="LO168" s="110"/>
      <c r="LP168" s="110">
        <f t="shared" si="1391"/>
        <v>0</v>
      </c>
      <c r="LQ168" s="110">
        <f t="shared" si="1391"/>
        <v>0</v>
      </c>
      <c r="LR168" s="110"/>
      <c r="LS168" s="110"/>
      <c r="LT168" s="110"/>
      <c r="LU168" s="110"/>
      <c r="LV168" s="110"/>
      <c r="LW168" s="110"/>
      <c r="LX168" s="110"/>
      <c r="LY168" s="110"/>
      <c r="LZ168" s="110"/>
      <c r="MA168" s="110"/>
      <c r="MB168" s="110"/>
      <c r="MC168" s="110"/>
      <c r="MD168" s="110"/>
      <c r="ME168" s="4"/>
      <c r="MF168" s="4"/>
      <c r="MG168" s="5"/>
      <c r="MH168" s="37"/>
      <c r="MI168" s="37"/>
      <c r="MJ168" s="38"/>
      <c r="MK168" s="4"/>
      <c r="ML168" s="4"/>
      <c r="MM168" s="5"/>
      <c r="MN168" s="112"/>
      <c r="MO168" s="113"/>
      <c r="MP168" s="114"/>
      <c r="MQ168" s="113"/>
      <c r="MR168" s="115"/>
      <c r="MS168" s="40"/>
      <c r="MT168" s="40"/>
      <c r="MU168" s="40"/>
      <c r="MV168" s="10"/>
    </row>
    <row r="169" spans="1:360">
      <c r="A169" s="36" t="s">
        <v>64</v>
      </c>
      <c r="B169" s="110">
        <f t="shared" si="1365"/>
        <v>0</v>
      </c>
      <c r="C169" s="110">
        <f t="shared" si="1366"/>
        <v>0</v>
      </c>
      <c r="D169" s="110"/>
      <c r="E169" s="110">
        <f t="shared" si="1175"/>
        <v>0</v>
      </c>
      <c r="F169" s="110"/>
      <c r="G169" s="110"/>
      <c r="H169" s="110"/>
      <c r="I169" s="110"/>
      <c r="J169" s="110">
        <f t="shared" si="1367"/>
        <v>0</v>
      </c>
      <c r="K169" s="110">
        <f t="shared" si="1367"/>
        <v>0</v>
      </c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>
        <f t="shared" si="1368"/>
        <v>0</v>
      </c>
      <c r="AA169" s="110">
        <f t="shared" si="1368"/>
        <v>0</v>
      </c>
      <c r="AB169" s="110"/>
      <c r="AC169" s="110"/>
      <c r="AD169" s="110"/>
      <c r="AE169" s="110"/>
      <c r="AF169" s="110"/>
      <c r="AG169" s="110"/>
      <c r="AH169" s="110"/>
      <c r="AI169" s="110"/>
      <c r="AJ169" s="110">
        <f t="shared" si="1369"/>
        <v>0</v>
      </c>
      <c r="AK169" s="110">
        <f t="shared" si="1369"/>
        <v>0</v>
      </c>
      <c r="AL169" s="110"/>
      <c r="AM169" s="110"/>
      <c r="AN169" s="110"/>
      <c r="AO169" s="110"/>
      <c r="AP169" s="110"/>
      <c r="AQ169" s="110"/>
      <c r="AR169" s="110"/>
      <c r="AS169" s="110"/>
      <c r="AT169" s="110">
        <f t="shared" si="1370"/>
        <v>0</v>
      </c>
      <c r="AU169" s="110">
        <f t="shared" si="1370"/>
        <v>0</v>
      </c>
      <c r="AV169" s="110"/>
      <c r="AW169" s="110"/>
      <c r="AX169" s="110"/>
      <c r="AY169" s="110"/>
      <c r="AZ169" s="110"/>
      <c r="BA169" s="110"/>
      <c r="BB169" s="110"/>
      <c r="BC169" s="110"/>
      <c r="BD169" s="110">
        <f t="shared" si="1371"/>
        <v>0</v>
      </c>
      <c r="BE169" s="110">
        <f t="shared" si="1371"/>
        <v>0</v>
      </c>
      <c r="BF169" s="110"/>
      <c r="BG169" s="110"/>
      <c r="BH169" s="110"/>
      <c r="BI169" s="110"/>
      <c r="BJ169" s="110"/>
      <c r="BK169" s="110"/>
      <c r="BL169" s="110"/>
      <c r="BM169" s="110"/>
      <c r="BN169" s="110"/>
      <c r="BO169" s="110"/>
      <c r="BP169" s="110"/>
      <c r="BQ169" s="110"/>
      <c r="BR169" s="110"/>
      <c r="BS169" s="110"/>
      <c r="BT169" s="110"/>
      <c r="BU169" s="110"/>
      <c r="BV169" s="110"/>
      <c r="BW169" s="110">
        <f t="shared" si="1372"/>
        <v>0</v>
      </c>
      <c r="BX169" s="110">
        <f t="shared" si="1372"/>
        <v>0</v>
      </c>
      <c r="BY169" s="110"/>
      <c r="BZ169" s="110"/>
      <c r="CA169" s="110"/>
      <c r="CB169" s="110"/>
      <c r="CC169" s="110"/>
      <c r="CD169" s="110"/>
      <c r="CE169" s="110"/>
      <c r="CF169" s="110">
        <f t="shared" si="1373"/>
        <v>0</v>
      </c>
      <c r="CG169" s="110">
        <f t="shared" si="1373"/>
        <v>0</v>
      </c>
      <c r="CH169" s="110"/>
      <c r="CI169" s="110"/>
      <c r="CJ169" s="110"/>
      <c r="CK169" s="110"/>
      <c r="CL169" s="110"/>
      <c r="CM169" s="110"/>
      <c r="CN169" s="110"/>
      <c r="CO169" s="110"/>
      <c r="CP169" s="110">
        <f t="shared" si="1374"/>
        <v>0</v>
      </c>
      <c r="CQ169" s="110">
        <f t="shared" si="1374"/>
        <v>0</v>
      </c>
      <c r="CR169" s="110"/>
      <c r="CS169" s="110"/>
      <c r="CT169" s="110"/>
      <c r="CU169" s="110"/>
      <c r="CV169" s="110"/>
      <c r="CW169" s="110"/>
      <c r="CX169" s="110"/>
      <c r="CY169" s="110"/>
      <c r="CZ169" s="110">
        <f t="shared" si="1375"/>
        <v>0</v>
      </c>
      <c r="DA169" s="110">
        <f t="shared" si="1375"/>
        <v>0</v>
      </c>
      <c r="DB169" s="110"/>
      <c r="DC169" s="110"/>
      <c r="DD169" s="110"/>
      <c r="DE169" s="110"/>
      <c r="DF169" s="110"/>
      <c r="DG169" s="110"/>
      <c r="DH169" s="110"/>
      <c r="DI169" s="110"/>
      <c r="DJ169" s="110">
        <f t="shared" si="1376"/>
        <v>0</v>
      </c>
      <c r="DK169" s="110">
        <f t="shared" si="1376"/>
        <v>0</v>
      </c>
      <c r="DL169" s="110"/>
      <c r="DM169" s="110"/>
      <c r="DN169" s="110"/>
      <c r="DO169" s="110"/>
      <c r="DP169" s="110"/>
      <c r="DQ169" s="110"/>
      <c r="DR169" s="110"/>
      <c r="DS169" s="110"/>
      <c r="DT169" s="110">
        <f t="shared" si="1377"/>
        <v>0</v>
      </c>
      <c r="DU169" s="110">
        <f t="shared" si="1377"/>
        <v>0</v>
      </c>
      <c r="DV169" s="110"/>
      <c r="DW169" s="110"/>
      <c r="DX169" s="110"/>
      <c r="DY169" s="110"/>
      <c r="DZ169" s="110"/>
      <c r="EA169" s="110"/>
      <c r="EB169" s="110"/>
      <c r="EC169" s="110"/>
      <c r="ED169" s="110">
        <f t="shared" si="1378"/>
        <v>0</v>
      </c>
      <c r="EE169" s="110">
        <f t="shared" si="1378"/>
        <v>0</v>
      </c>
      <c r="EF169" s="110"/>
      <c r="EG169" s="110"/>
      <c r="EH169" s="110"/>
      <c r="EI169" s="110"/>
      <c r="EJ169" s="110"/>
      <c r="EK169" s="110"/>
      <c r="EL169" s="110"/>
      <c r="EM169" s="110"/>
      <c r="EN169" s="110"/>
      <c r="EO169" s="110"/>
      <c r="EP169" s="110"/>
      <c r="EQ169" s="110">
        <f t="shared" si="1379"/>
        <v>0</v>
      </c>
      <c r="ER169" s="110">
        <f t="shared" si="1379"/>
        <v>0</v>
      </c>
      <c r="ES169" s="155"/>
      <c r="ET169" s="110"/>
      <c r="EU169" s="110"/>
      <c r="EV169" s="110"/>
      <c r="EW169" s="110"/>
      <c r="EX169" s="110"/>
      <c r="EY169" s="110"/>
      <c r="EZ169" s="110"/>
      <c r="FA169" s="110">
        <f t="shared" si="1380"/>
        <v>0</v>
      </c>
      <c r="FB169" s="110">
        <f t="shared" si="1380"/>
        <v>0</v>
      </c>
      <c r="FC169" s="110"/>
      <c r="FD169" s="110"/>
      <c r="FE169" s="110"/>
      <c r="FF169" s="110"/>
      <c r="FG169" s="110"/>
      <c r="FH169" s="110"/>
      <c r="FI169" s="110"/>
      <c r="FJ169" s="156"/>
      <c r="FK169" s="110"/>
      <c r="FL169" s="110"/>
      <c r="FM169" s="110"/>
      <c r="FN169" s="110"/>
      <c r="FO169" s="110"/>
      <c r="FP169" s="110"/>
      <c r="FQ169" s="110"/>
      <c r="FR169" s="110"/>
      <c r="FS169" s="110"/>
      <c r="FT169" s="110"/>
      <c r="FU169" s="110">
        <f t="shared" si="1381"/>
        <v>0</v>
      </c>
      <c r="FV169" s="110">
        <f t="shared" si="1381"/>
        <v>0</v>
      </c>
      <c r="FW169" s="110"/>
      <c r="FX169" s="110"/>
      <c r="FY169" s="110"/>
      <c r="FZ169" s="110"/>
      <c r="GA169" s="110"/>
      <c r="GB169" s="110"/>
      <c r="GC169" s="110"/>
      <c r="GD169" s="110"/>
      <c r="GE169" s="110">
        <f t="shared" si="1382"/>
        <v>0</v>
      </c>
      <c r="GF169" s="110">
        <f t="shared" si="1382"/>
        <v>0</v>
      </c>
      <c r="GG169" s="110"/>
      <c r="GH169" s="110"/>
      <c r="GI169" s="110"/>
      <c r="GJ169" s="110"/>
      <c r="GK169" s="110"/>
      <c r="GL169" s="110"/>
      <c r="GM169" s="110"/>
      <c r="GN169" s="110"/>
      <c r="GO169" s="110">
        <f t="shared" si="1383"/>
        <v>0</v>
      </c>
      <c r="GP169" s="110">
        <f t="shared" si="1383"/>
        <v>0</v>
      </c>
      <c r="GQ169" s="110"/>
      <c r="GR169" s="110"/>
      <c r="GS169" s="110"/>
      <c r="GT169" s="110"/>
      <c r="GU169" s="110"/>
      <c r="GV169" s="110"/>
      <c r="GW169" s="110"/>
      <c r="GX169" s="110"/>
      <c r="GY169" s="110">
        <f t="shared" si="1384"/>
        <v>0</v>
      </c>
      <c r="GZ169" s="110">
        <f t="shared" si="1384"/>
        <v>0</v>
      </c>
      <c r="HA169" s="110"/>
      <c r="HB169" s="110"/>
      <c r="HC169" s="110"/>
      <c r="HD169" s="110"/>
      <c r="HE169" s="110"/>
      <c r="HF169" s="110"/>
      <c r="HG169" s="110"/>
      <c r="HH169" s="110"/>
      <c r="HI169" s="110">
        <f t="shared" si="1394"/>
        <v>0</v>
      </c>
      <c r="HJ169" s="110">
        <f t="shared" si="1385"/>
        <v>0</v>
      </c>
      <c r="HK169" s="110"/>
      <c r="HL169" s="110"/>
      <c r="HM169" s="110"/>
      <c r="HN169" s="110"/>
      <c r="HO169" s="110"/>
      <c r="HP169" s="110"/>
      <c r="HQ169" s="110"/>
      <c r="HR169" s="110"/>
      <c r="HS169" s="110">
        <f t="shared" si="1395"/>
        <v>0</v>
      </c>
      <c r="HT169" s="110">
        <f t="shared" si="1386"/>
        <v>0</v>
      </c>
      <c r="HU169" s="110"/>
      <c r="HV169" s="110"/>
      <c r="HW169" s="110"/>
      <c r="HX169" s="110"/>
      <c r="HY169" s="110"/>
      <c r="HZ169" s="110"/>
      <c r="IA169" s="110"/>
      <c r="IB169" s="110"/>
      <c r="IC169" s="110">
        <f t="shared" si="1396"/>
        <v>0</v>
      </c>
      <c r="ID169" s="110">
        <f t="shared" si="1387"/>
        <v>0</v>
      </c>
      <c r="IE169" s="110"/>
      <c r="IF169" s="110"/>
      <c r="IG169" s="110"/>
      <c r="IH169" s="110"/>
      <c r="II169" s="110"/>
      <c r="IJ169" s="110"/>
      <c r="IK169" s="110"/>
      <c r="IL169" s="110"/>
      <c r="IM169" s="110">
        <f t="shared" si="1400"/>
        <v>0</v>
      </c>
      <c r="IN169" s="110">
        <f t="shared" si="1388"/>
        <v>0</v>
      </c>
      <c r="IO169" s="110"/>
      <c r="IP169" s="110"/>
      <c r="IQ169" s="110"/>
      <c r="IR169" s="110"/>
      <c r="IS169" s="110"/>
      <c r="IT169" s="110"/>
      <c r="IU169" s="110"/>
      <c r="IV169" s="110"/>
      <c r="IW169" s="110">
        <f t="shared" si="1401"/>
        <v>0</v>
      </c>
      <c r="IX169" s="110">
        <f t="shared" si="1389"/>
        <v>0</v>
      </c>
      <c r="IY169" s="110"/>
      <c r="IZ169" s="110"/>
      <c r="JA169" s="110"/>
      <c r="JB169" s="110"/>
      <c r="JC169" s="110"/>
      <c r="JD169" s="110"/>
      <c r="JE169" s="110"/>
      <c r="JF169" s="110"/>
      <c r="JG169" s="110">
        <f t="shared" si="1390"/>
        <v>0</v>
      </c>
      <c r="JH169" s="110">
        <f t="shared" si="1390"/>
        <v>0</v>
      </c>
      <c r="JI169" s="110"/>
      <c r="JJ169" s="110"/>
      <c r="JK169" s="110"/>
      <c r="JL169" s="110"/>
      <c r="JM169" s="110"/>
      <c r="JN169" s="110"/>
      <c r="JO169" s="110"/>
      <c r="JP169" s="110"/>
      <c r="JQ169" s="110"/>
      <c r="JR169" s="110"/>
      <c r="JS169" s="110"/>
      <c r="JT169" s="110"/>
      <c r="JU169" s="110"/>
      <c r="JV169" s="110"/>
      <c r="JW169" s="110"/>
      <c r="JX169" s="110"/>
      <c r="JY169" s="110"/>
      <c r="JZ169" s="110"/>
      <c r="KA169" s="110"/>
      <c r="KB169" s="110"/>
      <c r="KC169" s="110"/>
      <c r="KD169" s="110"/>
      <c r="KE169" s="110"/>
      <c r="KF169" s="110"/>
      <c r="KG169" s="110"/>
      <c r="KH169" s="110"/>
      <c r="KI169" s="110"/>
      <c r="KJ169" s="110"/>
      <c r="KK169" s="110"/>
      <c r="KL169" s="110"/>
      <c r="KM169" s="110"/>
      <c r="KN169" s="110"/>
      <c r="KO169" s="110"/>
      <c r="KP169" s="110"/>
      <c r="KQ169" s="110"/>
      <c r="KR169" s="110"/>
      <c r="KS169" s="110"/>
      <c r="KT169" s="110"/>
      <c r="KU169" s="110"/>
      <c r="KV169" s="110"/>
      <c r="KW169" s="110"/>
      <c r="KX169" s="110"/>
      <c r="KY169" s="110"/>
      <c r="KZ169" s="110"/>
      <c r="LA169" s="110"/>
      <c r="LB169" s="110"/>
      <c r="LC169" s="110"/>
      <c r="LD169" s="110"/>
      <c r="LE169" s="110"/>
      <c r="LF169" s="110"/>
      <c r="LG169" s="110"/>
      <c r="LH169" s="110"/>
      <c r="LI169" s="110"/>
      <c r="LJ169" s="110"/>
      <c r="LK169" s="110"/>
      <c r="LL169" s="110"/>
      <c r="LM169" s="110"/>
      <c r="LN169" s="110"/>
      <c r="LO169" s="110"/>
      <c r="LP169" s="110">
        <f t="shared" si="1391"/>
        <v>0</v>
      </c>
      <c r="LQ169" s="110">
        <f t="shared" si="1391"/>
        <v>0</v>
      </c>
      <c r="LR169" s="110"/>
      <c r="LS169" s="110"/>
      <c r="LT169" s="110"/>
      <c r="LU169" s="110"/>
      <c r="LV169" s="110"/>
      <c r="LW169" s="110"/>
      <c r="LX169" s="110"/>
      <c r="LY169" s="110"/>
      <c r="LZ169" s="110"/>
      <c r="MA169" s="110"/>
      <c r="MB169" s="110"/>
      <c r="MC169" s="110"/>
      <c r="MD169" s="110"/>
      <c r="ME169" s="4"/>
      <c r="MF169" s="4"/>
      <c r="MG169" s="5"/>
      <c r="MH169" s="37"/>
      <c r="MI169" s="37"/>
      <c r="MJ169" s="38"/>
      <c r="MK169" s="4"/>
      <c r="ML169" s="4"/>
      <c r="MM169" s="5"/>
      <c r="MN169" s="112"/>
      <c r="MO169" s="113"/>
      <c r="MP169" s="114"/>
      <c r="MQ169" s="113"/>
      <c r="MR169" s="115"/>
      <c r="MS169" s="40"/>
      <c r="MT169" s="40"/>
      <c r="MU169" s="40"/>
      <c r="MV169" s="10"/>
    </row>
    <row r="170" spans="1:360">
      <c r="A170" s="36" t="s">
        <v>80</v>
      </c>
      <c r="B170" s="110">
        <f t="shared" si="1365"/>
        <v>0</v>
      </c>
      <c r="C170" s="110">
        <f t="shared" si="1366"/>
        <v>0</v>
      </c>
      <c r="D170" s="110"/>
      <c r="E170" s="110">
        <f t="shared" si="1175"/>
        <v>0</v>
      </c>
      <c r="F170" s="110"/>
      <c r="G170" s="110"/>
      <c r="H170" s="110"/>
      <c r="I170" s="110"/>
      <c r="J170" s="110">
        <f t="shared" si="1367"/>
        <v>0</v>
      </c>
      <c r="K170" s="110">
        <f t="shared" si="1367"/>
        <v>0</v>
      </c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>
        <f t="shared" si="1368"/>
        <v>0</v>
      </c>
      <c r="AA170" s="110">
        <f t="shared" si="1368"/>
        <v>0</v>
      </c>
      <c r="AB170" s="110"/>
      <c r="AC170" s="110"/>
      <c r="AD170" s="110"/>
      <c r="AE170" s="110"/>
      <c r="AF170" s="110"/>
      <c r="AG170" s="110"/>
      <c r="AH170" s="110"/>
      <c r="AI170" s="110"/>
      <c r="AJ170" s="110">
        <f t="shared" si="1369"/>
        <v>0</v>
      </c>
      <c r="AK170" s="110">
        <f t="shared" si="1369"/>
        <v>0</v>
      </c>
      <c r="AL170" s="110"/>
      <c r="AM170" s="110"/>
      <c r="AN170" s="110"/>
      <c r="AO170" s="110"/>
      <c r="AP170" s="110"/>
      <c r="AQ170" s="110"/>
      <c r="AR170" s="110"/>
      <c r="AS170" s="110"/>
      <c r="AT170" s="110">
        <f t="shared" si="1370"/>
        <v>0</v>
      </c>
      <c r="AU170" s="110">
        <f t="shared" si="1370"/>
        <v>0</v>
      </c>
      <c r="AV170" s="110"/>
      <c r="AW170" s="110"/>
      <c r="AX170" s="110"/>
      <c r="AY170" s="110"/>
      <c r="AZ170" s="110"/>
      <c r="BA170" s="110"/>
      <c r="BB170" s="110"/>
      <c r="BC170" s="110"/>
      <c r="BD170" s="110">
        <f t="shared" si="1371"/>
        <v>0</v>
      </c>
      <c r="BE170" s="110">
        <f t="shared" si="1371"/>
        <v>0</v>
      </c>
      <c r="BF170" s="110"/>
      <c r="BG170" s="110"/>
      <c r="BH170" s="110"/>
      <c r="BI170" s="110"/>
      <c r="BJ170" s="110"/>
      <c r="BK170" s="110"/>
      <c r="BL170" s="110"/>
      <c r="BM170" s="110"/>
      <c r="BN170" s="110"/>
      <c r="BO170" s="110"/>
      <c r="BP170" s="110"/>
      <c r="BQ170" s="110"/>
      <c r="BR170" s="110"/>
      <c r="BS170" s="110"/>
      <c r="BT170" s="110"/>
      <c r="BU170" s="110"/>
      <c r="BV170" s="110"/>
      <c r="BW170" s="110">
        <f t="shared" si="1372"/>
        <v>0</v>
      </c>
      <c r="BX170" s="110">
        <f t="shared" si="1372"/>
        <v>0</v>
      </c>
      <c r="BY170" s="110" t="e">
        <f>BX170/BW170*100</f>
        <v>#DIV/0!</v>
      </c>
      <c r="BZ170" s="110"/>
      <c r="CA170" s="110"/>
      <c r="CB170" s="110"/>
      <c r="CC170" s="110"/>
      <c r="CD170" s="110"/>
      <c r="CE170" s="110" t="e">
        <f>CD170/CC170*100</f>
        <v>#DIV/0!</v>
      </c>
      <c r="CF170" s="110">
        <f t="shared" si="1373"/>
        <v>0</v>
      </c>
      <c r="CG170" s="110">
        <f t="shared" si="1373"/>
        <v>0</v>
      </c>
      <c r="CH170" s="110"/>
      <c r="CI170" s="110"/>
      <c r="CJ170" s="110"/>
      <c r="CK170" s="110"/>
      <c r="CL170" s="110"/>
      <c r="CM170" s="110"/>
      <c r="CN170" s="110"/>
      <c r="CO170" s="110"/>
      <c r="CP170" s="110">
        <f t="shared" si="1374"/>
        <v>0</v>
      </c>
      <c r="CQ170" s="110">
        <f t="shared" si="1374"/>
        <v>0</v>
      </c>
      <c r="CR170" s="110"/>
      <c r="CS170" s="110"/>
      <c r="CT170" s="110"/>
      <c r="CU170" s="110"/>
      <c r="CV170" s="110"/>
      <c r="CW170" s="110"/>
      <c r="CX170" s="110"/>
      <c r="CY170" s="110"/>
      <c r="CZ170" s="110">
        <f t="shared" si="1375"/>
        <v>0</v>
      </c>
      <c r="DA170" s="110">
        <f t="shared" si="1375"/>
        <v>0</v>
      </c>
      <c r="DB170" s="110"/>
      <c r="DC170" s="110"/>
      <c r="DD170" s="110"/>
      <c r="DE170" s="110"/>
      <c r="DF170" s="110"/>
      <c r="DG170" s="110"/>
      <c r="DH170" s="110"/>
      <c r="DI170" s="110"/>
      <c r="DJ170" s="110">
        <f t="shared" si="1376"/>
        <v>0</v>
      </c>
      <c r="DK170" s="110">
        <f t="shared" si="1376"/>
        <v>0</v>
      </c>
      <c r="DL170" s="110"/>
      <c r="DM170" s="110"/>
      <c r="DN170" s="110"/>
      <c r="DO170" s="110"/>
      <c r="DP170" s="110"/>
      <c r="DQ170" s="110"/>
      <c r="DR170" s="110"/>
      <c r="DS170" s="110"/>
      <c r="DT170" s="110">
        <f t="shared" si="1377"/>
        <v>0</v>
      </c>
      <c r="DU170" s="110">
        <f t="shared" si="1377"/>
        <v>0</v>
      </c>
      <c r="DV170" s="110"/>
      <c r="DW170" s="110"/>
      <c r="DX170" s="110"/>
      <c r="DY170" s="110"/>
      <c r="DZ170" s="110"/>
      <c r="EA170" s="110"/>
      <c r="EB170" s="110"/>
      <c r="EC170" s="110"/>
      <c r="ED170" s="110">
        <f t="shared" si="1378"/>
        <v>0</v>
      </c>
      <c r="EE170" s="110">
        <f t="shared" si="1378"/>
        <v>0</v>
      </c>
      <c r="EF170" s="110"/>
      <c r="EG170" s="110"/>
      <c r="EH170" s="110"/>
      <c r="EI170" s="110"/>
      <c r="EJ170" s="110"/>
      <c r="EK170" s="110"/>
      <c r="EL170" s="110"/>
      <c r="EM170" s="110"/>
      <c r="EN170" s="110"/>
      <c r="EO170" s="110"/>
      <c r="EP170" s="110"/>
      <c r="EQ170" s="110">
        <f t="shared" si="1379"/>
        <v>0</v>
      </c>
      <c r="ER170" s="110">
        <f t="shared" si="1379"/>
        <v>0</v>
      </c>
      <c r="ES170" s="155"/>
      <c r="ET170" s="110"/>
      <c r="EU170" s="110"/>
      <c r="EV170" s="110"/>
      <c r="EW170" s="110"/>
      <c r="EX170" s="110">
        <v>0</v>
      </c>
      <c r="EY170" s="110" t="e">
        <f>EX170/EW170*100</f>
        <v>#DIV/0!</v>
      </c>
      <c r="EZ170" s="110"/>
      <c r="FA170" s="110">
        <f t="shared" si="1380"/>
        <v>0</v>
      </c>
      <c r="FB170" s="110">
        <f t="shared" si="1380"/>
        <v>0</v>
      </c>
      <c r="FC170" s="110"/>
      <c r="FD170" s="110"/>
      <c r="FE170" s="110"/>
      <c r="FF170" s="110"/>
      <c r="FG170" s="110"/>
      <c r="FH170" s="110"/>
      <c r="FI170" s="110"/>
      <c r="FJ170" s="156"/>
      <c r="FK170" s="110"/>
      <c r="FL170" s="110"/>
      <c r="FM170" s="110"/>
      <c r="FN170" s="110"/>
      <c r="FO170" s="110"/>
      <c r="FP170" s="110"/>
      <c r="FQ170" s="110"/>
      <c r="FR170" s="110"/>
      <c r="FS170" s="110"/>
      <c r="FT170" s="110"/>
      <c r="FU170" s="110">
        <f t="shared" si="1381"/>
        <v>0</v>
      </c>
      <c r="FV170" s="110">
        <f t="shared" si="1381"/>
        <v>0</v>
      </c>
      <c r="FW170" s="110"/>
      <c r="FX170" s="110"/>
      <c r="FY170" s="110"/>
      <c r="FZ170" s="110"/>
      <c r="GA170" s="110"/>
      <c r="GB170" s="110"/>
      <c r="GC170" s="110"/>
      <c r="GD170" s="110"/>
      <c r="GE170" s="110">
        <f t="shared" si="1382"/>
        <v>0</v>
      </c>
      <c r="GF170" s="110">
        <f t="shared" si="1382"/>
        <v>0</v>
      </c>
      <c r="GG170" s="110"/>
      <c r="GH170" s="110"/>
      <c r="GI170" s="110"/>
      <c r="GJ170" s="110"/>
      <c r="GK170" s="110"/>
      <c r="GL170" s="110"/>
      <c r="GM170" s="110"/>
      <c r="GN170" s="110"/>
      <c r="GO170" s="110">
        <f t="shared" si="1383"/>
        <v>0</v>
      </c>
      <c r="GP170" s="110">
        <f t="shared" si="1383"/>
        <v>0</v>
      </c>
      <c r="GQ170" s="110"/>
      <c r="GR170" s="110"/>
      <c r="GS170" s="110"/>
      <c r="GT170" s="110"/>
      <c r="GU170" s="110"/>
      <c r="GV170" s="110"/>
      <c r="GW170" s="110"/>
      <c r="GX170" s="110"/>
      <c r="GY170" s="110">
        <f t="shared" si="1384"/>
        <v>0</v>
      </c>
      <c r="GZ170" s="110">
        <f t="shared" si="1384"/>
        <v>0</v>
      </c>
      <c r="HA170" s="110"/>
      <c r="HB170" s="110"/>
      <c r="HC170" s="110"/>
      <c r="HD170" s="110"/>
      <c r="HE170" s="110"/>
      <c r="HF170" s="110"/>
      <c r="HG170" s="110"/>
      <c r="HH170" s="110"/>
      <c r="HI170" s="110">
        <f t="shared" si="1394"/>
        <v>0</v>
      </c>
      <c r="HJ170" s="110">
        <f t="shared" si="1385"/>
        <v>0</v>
      </c>
      <c r="HK170" s="110"/>
      <c r="HL170" s="110"/>
      <c r="HM170" s="110"/>
      <c r="HN170" s="110"/>
      <c r="HO170" s="110"/>
      <c r="HP170" s="110"/>
      <c r="HQ170" s="110"/>
      <c r="HR170" s="110"/>
      <c r="HS170" s="110">
        <f t="shared" si="1395"/>
        <v>0</v>
      </c>
      <c r="HT170" s="110">
        <f t="shared" si="1386"/>
        <v>0</v>
      </c>
      <c r="HU170" s="110"/>
      <c r="HV170" s="110"/>
      <c r="HW170" s="110"/>
      <c r="HX170" s="110"/>
      <c r="HY170" s="110"/>
      <c r="HZ170" s="110"/>
      <c r="IA170" s="110"/>
      <c r="IB170" s="110"/>
      <c r="IC170" s="110">
        <f t="shared" si="1396"/>
        <v>0</v>
      </c>
      <c r="ID170" s="110">
        <f t="shared" si="1387"/>
        <v>0</v>
      </c>
      <c r="IE170" s="110"/>
      <c r="IF170" s="110"/>
      <c r="IG170" s="110"/>
      <c r="IH170" s="110"/>
      <c r="II170" s="110"/>
      <c r="IJ170" s="110"/>
      <c r="IK170" s="110"/>
      <c r="IL170" s="110"/>
      <c r="IM170" s="110">
        <f t="shared" si="1400"/>
        <v>0</v>
      </c>
      <c r="IN170" s="110">
        <f t="shared" si="1388"/>
        <v>0</v>
      </c>
      <c r="IO170" s="110"/>
      <c r="IP170" s="110"/>
      <c r="IQ170" s="110"/>
      <c r="IR170" s="110"/>
      <c r="IS170" s="110"/>
      <c r="IT170" s="110"/>
      <c r="IU170" s="110"/>
      <c r="IV170" s="110"/>
      <c r="IW170" s="110">
        <f t="shared" si="1401"/>
        <v>0</v>
      </c>
      <c r="IX170" s="110">
        <f t="shared" si="1389"/>
        <v>0</v>
      </c>
      <c r="IY170" s="110"/>
      <c r="IZ170" s="110"/>
      <c r="JA170" s="110"/>
      <c r="JB170" s="110"/>
      <c r="JC170" s="110"/>
      <c r="JD170" s="110"/>
      <c r="JE170" s="110"/>
      <c r="JF170" s="110"/>
      <c r="JG170" s="110">
        <f t="shared" si="1390"/>
        <v>0</v>
      </c>
      <c r="JH170" s="110">
        <f t="shared" si="1390"/>
        <v>0</v>
      </c>
      <c r="JI170" s="110"/>
      <c r="JJ170" s="110"/>
      <c r="JK170" s="110"/>
      <c r="JL170" s="110"/>
      <c r="JM170" s="110"/>
      <c r="JN170" s="110"/>
      <c r="JO170" s="110"/>
      <c r="JP170" s="110"/>
      <c r="JQ170" s="110"/>
      <c r="JR170" s="110"/>
      <c r="JS170" s="110"/>
      <c r="JT170" s="110"/>
      <c r="JU170" s="110"/>
      <c r="JV170" s="110"/>
      <c r="JW170" s="110"/>
      <c r="JX170" s="110"/>
      <c r="JY170" s="110"/>
      <c r="JZ170" s="110"/>
      <c r="KA170" s="110"/>
      <c r="KB170" s="110"/>
      <c r="KC170" s="110"/>
      <c r="KD170" s="110"/>
      <c r="KE170" s="110"/>
      <c r="KF170" s="110"/>
      <c r="KG170" s="110"/>
      <c r="KH170" s="110"/>
      <c r="KI170" s="110"/>
      <c r="KJ170" s="110"/>
      <c r="KK170" s="110"/>
      <c r="KL170" s="110"/>
      <c r="KM170" s="110"/>
      <c r="KN170" s="110"/>
      <c r="KO170" s="110"/>
      <c r="KP170" s="110"/>
      <c r="KQ170" s="110"/>
      <c r="KR170" s="110"/>
      <c r="KS170" s="110"/>
      <c r="KT170" s="110"/>
      <c r="KU170" s="110"/>
      <c r="KV170" s="110"/>
      <c r="KW170" s="110"/>
      <c r="KX170" s="110"/>
      <c r="KY170" s="110"/>
      <c r="KZ170" s="110"/>
      <c r="LA170" s="110"/>
      <c r="LB170" s="110"/>
      <c r="LC170" s="110"/>
      <c r="LD170" s="110"/>
      <c r="LE170" s="110"/>
      <c r="LF170" s="110"/>
      <c r="LG170" s="110"/>
      <c r="LH170" s="110"/>
      <c r="LI170" s="110"/>
      <c r="LJ170" s="110"/>
      <c r="LK170" s="110"/>
      <c r="LL170" s="110"/>
      <c r="LM170" s="110"/>
      <c r="LN170" s="110"/>
      <c r="LO170" s="110"/>
      <c r="LP170" s="110">
        <f t="shared" si="1391"/>
        <v>0</v>
      </c>
      <c r="LQ170" s="110">
        <f t="shared" si="1391"/>
        <v>0</v>
      </c>
      <c r="LR170" s="110"/>
      <c r="LS170" s="110"/>
      <c r="LT170" s="110"/>
      <c r="LU170" s="110"/>
      <c r="LV170" s="110"/>
      <c r="LW170" s="110"/>
      <c r="LX170" s="110"/>
      <c r="LY170" s="110"/>
      <c r="LZ170" s="110"/>
      <c r="MA170" s="110"/>
      <c r="MB170" s="110"/>
      <c r="MC170" s="110"/>
      <c r="MD170" s="110"/>
      <c r="ME170" s="4"/>
      <c r="MF170" s="4"/>
      <c r="MG170" s="5"/>
      <c r="MH170" s="37"/>
      <c r="MI170" s="37"/>
      <c r="MJ170" s="38"/>
      <c r="MK170" s="4"/>
      <c r="ML170" s="4"/>
      <c r="MM170" s="5"/>
      <c r="MN170" s="112"/>
      <c r="MO170" s="113"/>
      <c r="MP170" s="114"/>
      <c r="MQ170" s="113"/>
      <c r="MR170" s="115"/>
      <c r="MS170" s="40"/>
      <c r="MT170" s="40"/>
      <c r="MU170" s="40"/>
      <c r="MV170" s="10"/>
    </row>
    <row r="171" spans="1:360" s="65" customFormat="1">
      <c r="A171" s="62" t="s">
        <v>161</v>
      </c>
      <c r="B171" s="155">
        <f>B172+B173+B174</f>
        <v>2856706.8492399999</v>
      </c>
      <c r="C171" s="155">
        <f>C172+C173+C174</f>
        <v>2777096.3820699998</v>
      </c>
      <c r="D171" s="155">
        <f>C171/B171*100</f>
        <v>97.213208376940059</v>
      </c>
      <c r="E171" s="155">
        <f t="shared" si="1175"/>
        <v>8.2582118920981884E-10</v>
      </c>
      <c r="F171" s="155">
        <f>SUM(F172:F174)</f>
        <v>0</v>
      </c>
      <c r="G171" s="155">
        <f>SUM(G172:G174)</f>
        <v>0</v>
      </c>
      <c r="H171" s="155"/>
      <c r="I171" s="155">
        <f>SUM(I172:I174)</f>
        <v>0</v>
      </c>
      <c r="J171" s="155">
        <f>SUM(J172:J174)</f>
        <v>0</v>
      </c>
      <c r="K171" s="155">
        <f>SUM(K172:K174)</f>
        <v>0</v>
      </c>
      <c r="L171" s="155"/>
      <c r="M171" s="155">
        <f>SUM(M172:M174)</f>
        <v>0</v>
      </c>
      <c r="N171" s="155">
        <f>SUM(N172:N174)</f>
        <v>0</v>
      </c>
      <c r="O171" s="155"/>
      <c r="P171" s="155">
        <f>SUM(P172:P174)</f>
        <v>0</v>
      </c>
      <c r="Q171" s="155">
        <f>SUM(Q172:Q174)</f>
        <v>0</v>
      </c>
      <c r="R171" s="155"/>
      <c r="S171" s="155">
        <f>SUM(S172:S174)</f>
        <v>2555.1</v>
      </c>
      <c r="T171" s="155">
        <f>SUM(T172:T174)</f>
        <v>2555.1</v>
      </c>
      <c r="U171" s="155">
        <f>T171/S171*100</f>
        <v>100</v>
      </c>
      <c r="V171" s="155">
        <f>SUM(V172:V174)</f>
        <v>0</v>
      </c>
      <c r="W171" s="155">
        <f>SUM(W172:W174)</f>
        <v>0</v>
      </c>
      <c r="X171" s="155"/>
      <c r="Y171" s="155">
        <f>SUM(Y172:Y174)</f>
        <v>13706.508830000001</v>
      </c>
      <c r="Z171" s="155">
        <f>SUM(Z172:Z174)</f>
        <v>13706.508830000001</v>
      </c>
      <c r="AA171" s="155">
        <f>SUM(AA172:AA174)</f>
        <v>13706.508830000001</v>
      </c>
      <c r="AB171" s="155">
        <f>AA171/Z171*100</f>
        <v>100</v>
      </c>
      <c r="AC171" s="155">
        <f>SUM(AC172:AC174)</f>
        <v>8645.3992900000012</v>
      </c>
      <c r="AD171" s="155">
        <f>SUM(AD172:AD174)</f>
        <v>8645.3992900000012</v>
      </c>
      <c r="AE171" s="155">
        <f>AD171/AC171*100</f>
        <v>100</v>
      </c>
      <c r="AF171" s="155">
        <f>SUM(AF172:AF174)</f>
        <v>5061.1095400000004</v>
      </c>
      <c r="AG171" s="155">
        <f>SUM(AG172:AG174)</f>
        <v>5061.1095400000004</v>
      </c>
      <c r="AH171" s="155">
        <f>AG171/AF171*100</f>
        <v>100</v>
      </c>
      <c r="AI171" s="155">
        <f>SUM(AI172:AI174)</f>
        <v>141561.43799999999</v>
      </c>
      <c r="AJ171" s="155">
        <f>SUM(AJ172:AJ174)</f>
        <v>141561.43800000002</v>
      </c>
      <c r="AK171" s="155">
        <f>SUM(AK172:AK174)</f>
        <v>141560.96627</v>
      </c>
      <c r="AL171" s="155">
        <f>AK171/AJ171*100</f>
        <v>99.999666766594999</v>
      </c>
      <c r="AM171" s="155">
        <f>SUM(AM172:AM174)</f>
        <v>140159.70000000001</v>
      </c>
      <c r="AN171" s="155">
        <f>SUM(AN172:AN174)</f>
        <v>140159.23295999999</v>
      </c>
      <c r="AO171" s="155">
        <f>AN171/AM171*100</f>
        <v>99.999666780108669</v>
      </c>
      <c r="AP171" s="155">
        <f>SUM(AP172:AP174)</f>
        <v>1401.7380000000001</v>
      </c>
      <c r="AQ171" s="155">
        <f>SUM(AQ172:AQ174)</f>
        <v>1401.7333100000001</v>
      </c>
      <c r="AR171" s="155">
        <f>AQ171/AP171*100</f>
        <v>99.999665415362927</v>
      </c>
      <c r="AS171" s="155">
        <f>SUM(AS172:AS174)</f>
        <v>21357.040820000002</v>
      </c>
      <c r="AT171" s="155">
        <f>SUM(AT172:AT174)</f>
        <v>21357.040820000002</v>
      </c>
      <c r="AU171" s="155">
        <f>SUM(AU172:AU174)</f>
        <v>21357.040820000002</v>
      </c>
      <c r="AV171" s="155">
        <f>AU171/AT171*100</f>
        <v>100</v>
      </c>
      <c r="AW171" s="155">
        <f>SUM(AW172:AW174)</f>
        <v>20929.900000000001</v>
      </c>
      <c r="AX171" s="155">
        <f>SUM(AX172:AX174)</f>
        <v>20929.900000000001</v>
      </c>
      <c r="AY171" s="155">
        <f>AX171/AW171*100</f>
        <v>100</v>
      </c>
      <c r="AZ171" s="155">
        <f>SUM(AZ172:AZ174)</f>
        <v>427.14082000000002</v>
      </c>
      <c r="BA171" s="155">
        <f>SUM(BA172:BA174)</f>
        <v>427.14082000000002</v>
      </c>
      <c r="BB171" s="155">
        <f>BA171/AZ171*100</f>
        <v>100</v>
      </c>
      <c r="BC171" s="155">
        <f>SUM(BC172:BC174)</f>
        <v>0</v>
      </c>
      <c r="BD171" s="155">
        <f>SUM(BD172:BD174)</f>
        <v>0</v>
      </c>
      <c r="BE171" s="155">
        <f>SUM(BE172:BE174)</f>
        <v>0</v>
      </c>
      <c r="BF171" s="155"/>
      <c r="BG171" s="155">
        <f>SUM(BG172:BG174)</f>
        <v>0</v>
      </c>
      <c r="BH171" s="155">
        <f>SUM(BH172:BH174)</f>
        <v>0</v>
      </c>
      <c r="BI171" s="155"/>
      <c r="BJ171" s="155">
        <f>SUM(BJ172:BJ174)</f>
        <v>0</v>
      </c>
      <c r="BK171" s="155">
        <f>SUM(BK172:BK174)</f>
        <v>0</v>
      </c>
      <c r="BL171" s="155"/>
      <c r="BM171" s="155">
        <f>SUM(BM172:BM174)</f>
        <v>103689.32229000001</v>
      </c>
      <c r="BN171" s="155">
        <f>SUM(BN172:BN174)</f>
        <v>103689.32228999998</v>
      </c>
      <c r="BO171" s="155">
        <f>SUM(BO172:BO174)</f>
        <v>103689.32228999998</v>
      </c>
      <c r="BP171" s="155">
        <f>BO171/BN171*100</f>
        <v>100</v>
      </c>
      <c r="BQ171" s="155">
        <f>SUM(BQ172:BQ174)</f>
        <v>101615.53578999999</v>
      </c>
      <c r="BR171" s="155">
        <f>SUM(BR172:BR174)</f>
        <v>101615.53578999999</v>
      </c>
      <c r="BS171" s="155">
        <f>BR171/BQ171*100</f>
        <v>100</v>
      </c>
      <c r="BT171" s="155">
        <f>SUM(BT172:BT174)</f>
        <v>2073.7865000000002</v>
      </c>
      <c r="BU171" s="155">
        <f>SUM(BU172:BU174)</f>
        <v>2073.7865000000002</v>
      </c>
      <c r="BV171" s="155">
        <f>BU171/BT171*100</f>
        <v>100</v>
      </c>
      <c r="BW171" s="155">
        <f>SUM(BW172:BW174)</f>
        <v>8013.24251</v>
      </c>
      <c r="BX171" s="155">
        <f>SUM(BX172:BX174)</f>
        <v>8013.24251</v>
      </c>
      <c r="BY171" s="155">
        <f>BX171/BW171*100</f>
        <v>100</v>
      </c>
      <c r="BZ171" s="155">
        <f>SUM(BZ172:BZ174)</f>
        <v>2707.03233</v>
      </c>
      <c r="CA171" s="155">
        <f>SUM(CA172:CA174)</f>
        <v>2707.03233</v>
      </c>
      <c r="CB171" s="155">
        <f>CA171/BZ171*100</f>
        <v>100</v>
      </c>
      <c r="CC171" s="155">
        <f>SUM(CC172:CC174)</f>
        <v>5306.21018</v>
      </c>
      <c r="CD171" s="155">
        <f>SUM(CD172:CD174)</f>
        <v>5306.21018</v>
      </c>
      <c r="CE171" s="155"/>
      <c r="CF171" s="155">
        <f>SUM(CF172:CF174)</f>
        <v>227089.19182000001</v>
      </c>
      <c r="CG171" s="155">
        <f>SUM(CG172:CG174)</f>
        <v>217923.19292</v>
      </c>
      <c r="CH171" s="155">
        <f>CG171/CF171*100</f>
        <v>95.963700946513853</v>
      </c>
      <c r="CI171" s="155">
        <f>SUM(CI172:CI174)</f>
        <v>223052.19156000001</v>
      </c>
      <c r="CJ171" s="155">
        <f>SUM(CJ172:CJ174)</f>
        <v>214073.81051000001</v>
      </c>
      <c r="CK171" s="155">
        <f>CJ171/CI171*100</f>
        <v>95.974762235149413</v>
      </c>
      <c r="CL171" s="155">
        <f>SUM(CL172:CL174)</f>
        <v>4037.0002600000003</v>
      </c>
      <c r="CM171" s="155">
        <f>SUM(CM172:CM174)</f>
        <v>3849.3824100000002</v>
      </c>
      <c r="CN171" s="155">
        <f>CM171/CL171*100</f>
        <v>95.352543029065842</v>
      </c>
      <c r="CO171" s="155">
        <f>SUM(CO172:CO174)</f>
        <v>0</v>
      </c>
      <c r="CP171" s="155">
        <f>SUM(CP172:CP174)</f>
        <v>0</v>
      </c>
      <c r="CQ171" s="155">
        <f>SUM(CQ172:CQ174)</f>
        <v>0</v>
      </c>
      <c r="CR171" s="155"/>
      <c r="CS171" s="155">
        <f>SUM(CS172:CS174)</f>
        <v>0</v>
      </c>
      <c r="CT171" s="155">
        <f>SUM(CT172:CT174)</f>
        <v>0</v>
      </c>
      <c r="CU171" s="155"/>
      <c r="CV171" s="155">
        <f>SUM(CV172:CV174)</f>
        <v>0</v>
      </c>
      <c r="CW171" s="155">
        <f>SUM(CW172:CW174)</f>
        <v>0</v>
      </c>
      <c r="CX171" s="155"/>
      <c r="CY171" s="155">
        <f>SUM(CY172:CY174)</f>
        <v>0</v>
      </c>
      <c r="CZ171" s="155">
        <f>SUM(CZ172:CZ174)</f>
        <v>0</v>
      </c>
      <c r="DA171" s="155">
        <f>SUM(DA172:DA174)</f>
        <v>0</v>
      </c>
      <c r="DB171" s="155"/>
      <c r="DC171" s="155"/>
      <c r="DD171" s="155"/>
      <c r="DE171" s="155"/>
      <c r="DF171" s="155"/>
      <c r="DG171" s="155"/>
      <c r="DH171" s="155"/>
      <c r="DI171" s="155">
        <f>SUM(DI172:DI174)</f>
        <v>564096.25543000002</v>
      </c>
      <c r="DJ171" s="155">
        <f>SUM(DJ172:DJ174)</f>
        <v>564096.25543000002</v>
      </c>
      <c r="DK171" s="155">
        <f>SUM(DK172:DK174)</f>
        <v>502852.03500999999</v>
      </c>
      <c r="DL171" s="155"/>
      <c r="DM171" s="155">
        <f>SUM(DM172:DM174)</f>
        <v>230575.4</v>
      </c>
      <c r="DN171" s="155">
        <v>0</v>
      </c>
      <c r="DO171" s="155">
        <f>DN171/DM171*100</f>
        <v>0</v>
      </c>
      <c r="DP171" s="155">
        <f>SUM(DP172:DP174)</f>
        <v>333520.85543</v>
      </c>
      <c r="DQ171" s="155">
        <f>SUM(DQ172:DQ174)</f>
        <v>272276.63501000003</v>
      </c>
      <c r="DR171" s="155">
        <f>DQ171/DP171*100</f>
        <v>81.637064242642538</v>
      </c>
      <c r="DS171" s="155">
        <f>DS172+DS173+DS174</f>
        <v>127279.79591</v>
      </c>
      <c r="DT171" s="155">
        <f>SUM(DT172:DT174)</f>
        <v>127279.79591</v>
      </c>
      <c r="DU171" s="155">
        <f>SUM(DU172:DU174)</f>
        <v>127279.79591</v>
      </c>
      <c r="DV171" s="155">
        <f>DU171/DT171*100</f>
        <v>100</v>
      </c>
      <c r="DW171" s="155">
        <f>SUM(DW172:DW174)</f>
        <v>124734.2</v>
      </c>
      <c r="DX171" s="155">
        <f>SUM(DX172:DX174)</f>
        <v>124734.2</v>
      </c>
      <c r="DY171" s="155">
        <f>DX171/DW171*100</f>
        <v>100</v>
      </c>
      <c r="DZ171" s="155">
        <f>SUM(DZ172:DZ174)</f>
        <v>2545.59591</v>
      </c>
      <c r="EA171" s="155">
        <f>SUM(EA172:EA174)</f>
        <v>2545.59591</v>
      </c>
      <c r="EB171" s="155">
        <f>EA171/DZ171*100</f>
        <v>100</v>
      </c>
      <c r="EC171" s="155">
        <f>SUM(EC172:EC174)</f>
        <v>0</v>
      </c>
      <c r="ED171" s="155">
        <f>SUM(ED172:ED174)</f>
        <v>0</v>
      </c>
      <c r="EE171" s="155">
        <f>SUM(EE172:EE174)</f>
        <v>0</v>
      </c>
      <c r="EF171" s="155"/>
      <c r="EG171" s="155">
        <f>SUM(EG172:EG174)</f>
        <v>0</v>
      </c>
      <c r="EH171" s="155">
        <f>SUM(EH172:EH174)</f>
        <v>0</v>
      </c>
      <c r="EI171" s="155"/>
      <c r="EJ171" s="155">
        <f>SUM(EJ172:EJ174)</f>
        <v>0</v>
      </c>
      <c r="EK171" s="155">
        <f>SUM(EK172:EK174)</f>
        <v>0</v>
      </c>
      <c r="EL171" s="155"/>
      <c r="EM171" s="155">
        <f>SUM(EM172:EM174)</f>
        <v>0</v>
      </c>
      <c r="EN171" s="155">
        <f>SUM(EN172:EN174)</f>
        <v>0</v>
      </c>
      <c r="EO171" s="155"/>
      <c r="EP171" s="155">
        <f>EP172+EP173+EP174</f>
        <v>176307.13949</v>
      </c>
      <c r="EQ171" s="155">
        <f>EQ172+EQ173+EQ174</f>
        <v>176307.13949</v>
      </c>
      <c r="ER171" s="155">
        <f>SUM(ER172:ER174)</f>
        <v>167543.12804000001</v>
      </c>
      <c r="ES171" s="155">
        <f>ER171/EQ171*100</f>
        <v>95.02912277100549</v>
      </c>
      <c r="ET171" s="155">
        <f>SUM(ET172:ET174)</f>
        <v>176307.13949</v>
      </c>
      <c r="EU171" s="155">
        <f>SUM(EU172:EU174)</f>
        <v>167543.12804000001</v>
      </c>
      <c r="EV171" s="155">
        <f>EU171/ET171*100</f>
        <v>95.02912277100549</v>
      </c>
      <c r="EW171" s="155">
        <f>SUM(EW172:EW174)</f>
        <v>0</v>
      </c>
      <c r="EX171" s="155">
        <f>SUM(EX172:EX174)</f>
        <v>0</v>
      </c>
      <c r="EY171" s="155"/>
      <c r="EZ171" s="155">
        <f>SUM(EZ172:EZ174)</f>
        <v>0</v>
      </c>
      <c r="FA171" s="155">
        <f>SUM(FA172:FA174)</f>
        <v>0</v>
      </c>
      <c r="FB171" s="155">
        <f>SUM(FB172:FB174)</f>
        <v>0</v>
      </c>
      <c r="FC171" s="155"/>
      <c r="FD171" s="155">
        <f>SUM(FD172:FD174)</f>
        <v>0</v>
      </c>
      <c r="FE171" s="155">
        <f>SUM(FE172:FE174)</f>
        <v>0</v>
      </c>
      <c r="FF171" s="155"/>
      <c r="FG171" s="155">
        <f>SUM(FG172:FG174)</f>
        <v>0</v>
      </c>
      <c r="FH171" s="155">
        <f>SUM(FH172:FH174)</f>
        <v>0</v>
      </c>
      <c r="FI171" s="155"/>
      <c r="FJ171" s="155">
        <f>FJ172+FJ173+FJ174</f>
        <v>706.42139999999995</v>
      </c>
      <c r="FK171" s="155">
        <f>FK172+FK173+FK174</f>
        <v>706.42139999999995</v>
      </c>
      <c r="FL171" s="155">
        <f>FL172+FL173+FL174</f>
        <v>706.42139999999995</v>
      </c>
      <c r="FM171" s="155"/>
      <c r="FN171" s="155">
        <f>FN172+FN173+FN174</f>
        <v>699.35718000000008</v>
      </c>
      <c r="FO171" s="155">
        <f>FO172+FO173+FO174</f>
        <v>699.35718000000008</v>
      </c>
      <c r="FP171" s="155">
        <f>FO171/FN171*100</f>
        <v>100</v>
      </c>
      <c r="FQ171" s="155">
        <f>FQ172+FQ173+FQ174</f>
        <v>7.0642199999999997</v>
      </c>
      <c r="FR171" s="155">
        <f>FR172+FR173+FR174</f>
        <v>7.0642199999999997</v>
      </c>
      <c r="FS171" s="155">
        <f>FR171/FQ171*100</f>
        <v>100</v>
      </c>
      <c r="FT171" s="155">
        <f>SUM(FT172:FT174)</f>
        <v>0</v>
      </c>
      <c r="FU171" s="155">
        <f>SUM(FU172:FU174)</f>
        <v>0</v>
      </c>
      <c r="FV171" s="155">
        <f>SUM(FV172:FV174)</f>
        <v>0</v>
      </c>
      <c r="FW171" s="155"/>
      <c r="FX171" s="155">
        <f>FX172+FX173</f>
        <v>0</v>
      </c>
      <c r="FY171" s="155">
        <f>FY172+FY173</f>
        <v>0</v>
      </c>
      <c r="FZ171" s="155"/>
      <c r="GA171" s="155">
        <f>GA172+GA173</f>
        <v>0</v>
      </c>
      <c r="GB171" s="155">
        <f>GB172+GB173</f>
        <v>0</v>
      </c>
      <c r="GC171" s="155"/>
      <c r="GD171" s="155">
        <f>SUM(GD172:GD174)</f>
        <v>0</v>
      </c>
      <c r="GE171" s="155">
        <f>SUM(GE172:GE174)</f>
        <v>0</v>
      </c>
      <c r="GF171" s="155">
        <f>SUM(GF172:GF174)</f>
        <v>0</v>
      </c>
      <c r="GG171" s="155"/>
      <c r="GH171" s="155">
        <f>GH172+GH173</f>
        <v>0</v>
      </c>
      <c r="GI171" s="155">
        <f>GI172+GI173</f>
        <v>0</v>
      </c>
      <c r="GJ171" s="155"/>
      <c r="GK171" s="155">
        <f>GK172+GK173</f>
        <v>0</v>
      </c>
      <c r="GL171" s="155">
        <f>GL172+GL173</f>
        <v>0</v>
      </c>
      <c r="GM171" s="155"/>
      <c r="GN171" s="155">
        <f>SUM(GN172:GN174)</f>
        <v>213657.21445</v>
      </c>
      <c r="GO171" s="155">
        <f>SUM(GO172:GO174)</f>
        <v>213657.21445</v>
      </c>
      <c r="GP171" s="155">
        <f>SUM(GP172:GP174)</f>
        <v>213657.21445</v>
      </c>
      <c r="GQ171" s="155">
        <f>GP171/GN171*100</f>
        <v>100</v>
      </c>
      <c r="GR171" s="155">
        <f>GR172+GR173+GR174</f>
        <v>211520.64230000004</v>
      </c>
      <c r="GS171" s="155">
        <f>GS172+GS173+GS174</f>
        <v>211520.64230000004</v>
      </c>
      <c r="GT171" s="155">
        <f>GS171/GR171*100</f>
        <v>100</v>
      </c>
      <c r="GU171" s="155">
        <f>GU172+GU173+GU174</f>
        <v>2136.57215</v>
      </c>
      <c r="GV171" s="155">
        <f>GV172+GV173+GV174</f>
        <v>2136.57215</v>
      </c>
      <c r="GW171" s="155">
        <f>GV171/GU171*100</f>
        <v>100</v>
      </c>
      <c r="GX171" s="155">
        <f>SUM(GX172:GX174)</f>
        <v>24602.65307</v>
      </c>
      <c r="GY171" s="155">
        <f>SUM(GY172:GY174)</f>
        <v>24602.65307</v>
      </c>
      <c r="GZ171" s="155">
        <f>SUM(GZ172:GZ174)</f>
        <v>24602.65307</v>
      </c>
      <c r="HA171" s="155"/>
      <c r="HB171" s="155">
        <f>HB172+HB173+HB174</f>
        <v>24110.6</v>
      </c>
      <c r="HC171" s="155">
        <f>HC172+HC173+HC174</f>
        <v>24110.6</v>
      </c>
      <c r="HD171" s="155">
        <f>HC171/HB171*100</f>
        <v>100</v>
      </c>
      <c r="HE171" s="155">
        <f>HE172+HE173+HE174</f>
        <v>492.05306999999999</v>
      </c>
      <c r="HF171" s="155">
        <f>HF172+HF173+HF174</f>
        <v>492.05307000000005</v>
      </c>
      <c r="HG171" s="155">
        <f>HF171/HE171*100</f>
        <v>100.00000000000003</v>
      </c>
      <c r="HH171" s="155">
        <f>SUM(HH172:HH174)</f>
        <v>89747.979800000001</v>
      </c>
      <c r="HI171" s="155">
        <f>SUM(HI172:HI174)</f>
        <v>89747.979800000001</v>
      </c>
      <c r="HJ171" s="155">
        <f>SUM(HJ172:HJ174)</f>
        <v>89747.979800000001</v>
      </c>
      <c r="HK171" s="155"/>
      <c r="HL171" s="155">
        <f>HL172+HL173</f>
        <v>88850.5</v>
      </c>
      <c r="HM171" s="155">
        <f>HM172+HM173</f>
        <v>88850.5</v>
      </c>
      <c r="HN171" s="155">
        <f>HM171/HL171*100</f>
        <v>100</v>
      </c>
      <c r="HO171" s="155">
        <f>HO172+HO173</f>
        <v>897.47979999999995</v>
      </c>
      <c r="HP171" s="155">
        <f>HP172+HP173</f>
        <v>897.47979999999995</v>
      </c>
      <c r="HQ171" s="155">
        <f>HP171/HO171*100</f>
        <v>100</v>
      </c>
      <c r="HR171" s="155">
        <f>SUM(HR172:HR174)</f>
        <v>577911.31783999992</v>
      </c>
      <c r="HS171" s="155">
        <f>SUM(HS172:HS174)</f>
        <v>577911.31784000003</v>
      </c>
      <c r="HT171" s="155">
        <f>SUM(HT172:HT174)</f>
        <v>577911.31784000003</v>
      </c>
      <c r="HU171" s="155">
        <f>HT171/HS171*100</f>
        <v>100</v>
      </c>
      <c r="HV171" s="155">
        <f>HV172+HV173</f>
        <v>174831.77233000001</v>
      </c>
      <c r="HW171" s="155">
        <f>HW172+HW173</f>
        <v>174831.77233000001</v>
      </c>
      <c r="HX171" s="155">
        <f>HW171/HV171*100</f>
        <v>100</v>
      </c>
      <c r="HY171" s="155">
        <f>HY172+HY173</f>
        <v>403079.54551000003</v>
      </c>
      <c r="HZ171" s="155">
        <f>HZ172+HZ173</f>
        <v>403079.54551000003</v>
      </c>
      <c r="IA171" s="155">
        <f>HZ171/HY171*100</f>
        <v>100</v>
      </c>
      <c r="IB171" s="155">
        <f>SUM(IB172:IB174)</f>
        <v>0</v>
      </c>
      <c r="IC171" s="155">
        <f>SUM(IC172:IC174)</f>
        <v>0</v>
      </c>
      <c r="ID171" s="155">
        <f>SUM(ID172:ID174)</f>
        <v>0</v>
      </c>
      <c r="IE171" s="155" t="e">
        <f>ID171/IC171*100</f>
        <v>#DIV/0!</v>
      </c>
      <c r="IF171" s="155">
        <f>IF172+IF173</f>
        <v>0</v>
      </c>
      <c r="IG171" s="155">
        <f>IG172+IG173</f>
        <v>0</v>
      </c>
      <c r="IH171" s="155" t="e">
        <f>IG171/IF171*100</f>
        <v>#DIV/0!</v>
      </c>
      <c r="II171" s="155">
        <f>II172+II173</f>
        <v>0</v>
      </c>
      <c r="IJ171" s="155">
        <f>IJ172+IJ173</f>
        <v>0</v>
      </c>
      <c r="IK171" s="155" t="e">
        <f>IJ171/II171*100</f>
        <v>#DIV/0!</v>
      </c>
      <c r="IL171" s="155">
        <f>SUM(IL172:IL174)</f>
        <v>1837.7551000000001</v>
      </c>
      <c r="IM171" s="155">
        <f>SUM(IM172:IM174)</f>
        <v>1837.7551000000001</v>
      </c>
      <c r="IN171" s="155">
        <f>SUM(IN172:IN174)</f>
        <v>1837.7551000000001</v>
      </c>
      <c r="IO171" s="155">
        <f>IN171/IM171*100</f>
        <v>100</v>
      </c>
      <c r="IP171" s="155">
        <f>IP172+IP173+IP174</f>
        <v>1801</v>
      </c>
      <c r="IQ171" s="155">
        <f>IQ172+IQ173+IQ174</f>
        <v>1801</v>
      </c>
      <c r="IR171" s="155">
        <f>IQ171/IP171*100</f>
        <v>100</v>
      </c>
      <c r="IS171" s="155">
        <f>IS172+IS173+IS174</f>
        <v>36.755099999999999</v>
      </c>
      <c r="IT171" s="155">
        <f>IT172+IT173+IT174</f>
        <v>36.755099999999999</v>
      </c>
      <c r="IU171" s="155">
        <f>IT171/IS171*100</f>
        <v>100</v>
      </c>
      <c r="IV171" s="155">
        <f>SUM(IV172:IV174)</f>
        <v>3196.8740699999998</v>
      </c>
      <c r="IW171" s="155">
        <f>SUM(IW172:IW174)</f>
        <v>3196.8740699999998</v>
      </c>
      <c r="IX171" s="155">
        <f>SUM(IX172:IX174)</f>
        <v>3196.8740699999998</v>
      </c>
      <c r="IY171" s="155">
        <f>IX171/IW171*100</f>
        <v>100</v>
      </c>
      <c r="IZ171" s="155">
        <f>IZ172+IZ173</f>
        <v>3132.9365899999998</v>
      </c>
      <c r="JA171" s="155">
        <f>JA172+JA173</f>
        <v>3132.9365899999998</v>
      </c>
      <c r="JB171" s="155">
        <f>JA171/IZ171*100</f>
        <v>100</v>
      </c>
      <c r="JC171" s="155">
        <f>JC172+JC173</f>
        <v>63.937480000000001</v>
      </c>
      <c r="JD171" s="155">
        <f>JD172+JD173</f>
        <v>63.937480000000001</v>
      </c>
      <c r="JE171" s="155">
        <f>JD171/JC171*100</f>
        <v>100</v>
      </c>
      <c r="JF171" s="155">
        <f>SUM(JF172:JF174)</f>
        <v>6716.2244900000005</v>
      </c>
      <c r="JG171" s="155">
        <f>SUM(JG172:JG174)</f>
        <v>6716.2244899999996</v>
      </c>
      <c r="JH171" s="155">
        <f>SUM(JH172:JH174)</f>
        <v>6716.2244899999996</v>
      </c>
      <c r="JI171" s="155">
        <f>JH171/JG171*100</f>
        <v>100</v>
      </c>
      <c r="JJ171" s="155">
        <f>SUM(JJ172:JJ174)</f>
        <v>6581.9</v>
      </c>
      <c r="JK171" s="155">
        <f>SUM(JK172:JK174)</f>
        <v>6581.9</v>
      </c>
      <c r="JL171" s="155">
        <f>JK171/JJ171*100</f>
        <v>100</v>
      </c>
      <c r="JM171" s="155">
        <f>SUM(JM172:JM174)</f>
        <v>134.32449</v>
      </c>
      <c r="JN171" s="155">
        <f>SUM(JN172:JN174)</f>
        <v>134.32449</v>
      </c>
      <c r="JO171" s="155">
        <f>JN171/JM171*100</f>
        <v>100</v>
      </c>
      <c r="JP171" s="155">
        <f>SUM(JP172:JP174)</f>
        <v>0</v>
      </c>
      <c r="JQ171" s="155">
        <f>SUM(JQ172:JQ174)</f>
        <v>0</v>
      </c>
      <c r="JR171" s="155"/>
      <c r="JS171" s="155">
        <f>SUM(JS172:JS174)</f>
        <v>74.402160000000009</v>
      </c>
      <c r="JT171" s="155">
        <f>SUM(JT172:JT174)</f>
        <v>74.402160000000009</v>
      </c>
      <c r="JU171" s="155">
        <f>JT171/JS171*100</f>
        <v>100</v>
      </c>
      <c r="JV171" s="155">
        <f>SUM(JV172:JV174)</f>
        <v>435.67427000000004</v>
      </c>
      <c r="JW171" s="155">
        <f>SUM(JW172:JW174)</f>
        <v>0</v>
      </c>
      <c r="JX171" s="155">
        <f>JW171/JV171*100</f>
        <v>0</v>
      </c>
      <c r="JY171" s="155">
        <f>SUM(JY172:JY174)</f>
        <v>1930.11834</v>
      </c>
      <c r="JZ171" s="155">
        <f>SUM(JZ172:JZ174)</f>
        <v>1930.11834</v>
      </c>
      <c r="KA171" s="155">
        <f>JZ171/JY171*100</f>
        <v>100</v>
      </c>
      <c r="KB171" s="155">
        <f>SUM(KB172:KB174)</f>
        <v>94575.798709999988</v>
      </c>
      <c r="KC171" s="155">
        <f>SUM(KC172:KC174)</f>
        <v>94575.798710000003</v>
      </c>
      <c r="KD171" s="155">
        <f>KC171/KB171*100</f>
        <v>100.00000000000003</v>
      </c>
      <c r="KE171" s="155">
        <f>SUM(KE172:KE174)</f>
        <v>0</v>
      </c>
      <c r="KF171" s="155">
        <f>SUM(KF172:KF174)</f>
        <v>0</v>
      </c>
      <c r="KG171" s="155" t="e">
        <f>KF171/KE171*100</f>
        <v>#DIV/0!</v>
      </c>
      <c r="KH171" s="155">
        <f>SUM(KH172:KH174)</f>
        <v>8366.9051099999997</v>
      </c>
      <c r="KI171" s="155">
        <f>SUM(KI172:KI174)</f>
        <v>8366.9051099999997</v>
      </c>
      <c r="KJ171" s="155">
        <f>KI171/KH171*100</f>
        <v>100</v>
      </c>
      <c r="KK171" s="155">
        <f>SUM(KK172:KK174)</f>
        <v>409940</v>
      </c>
      <c r="KL171" s="155">
        <f>SUM(KL172:KL174)</f>
        <v>409940</v>
      </c>
      <c r="KM171" s="155">
        <f>KL171/KK171*100</f>
        <v>100</v>
      </c>
      <c r="KN171" s="155">
        <f>SUM(KN172:KN174)</f>
        <v>4864</v>
      </c>
      <c r="KO171" s="155">
        <f>SUM(KO172:KO174)</f>
        <v>4863.9096</v>
      </c>
      <c r="KP171" s="155">
        <f>KO171/KN171*100</f>
        <v>99.998141447368411</v>
      </c>
      <c r="KQ171" s="155">
        <f>SUM(KQ172:KQ174)</f>
        <v>0</v>
      </c>
      <c r="KR171" s="155">
        <f>SUM(KR172:KR174)</f>
        <v>0</v>
      </c>
      <c r="KS171" s="155"/>
      <c r="KT171" s="155">
        <f>SUM(KT172:KT174)</f>
        <v>16686.209169999998</v>
      </c>
      <c r="KU171" s="155">
        <f>SUM(KU172:KU174)</f>
        <v>16686.209169999998</v>
      </c>
      <c r="KV171" s="155"/>
      <c r="KW171" s="155">
        <f>SUM(KW172:KW174)</f>
        <v>389.55</v>
      </c>
      <c r="KX171" s="155">
        <f>SUM(KX172:KX174)</f>
        <v>389.55</v>
      </c>
      <c r="KY171" s="155"/>
      <c r="KZ171" s="155">
        <f>SUM(KZ172:KZ174)</f>
        <v>3167.7661600000001</v>
      </c>
      <c r="LA171" s="155">
        <f>SUM(LA172:LA174)</f>
        <v>3167.7661600000001</v>
      </c>
      <c r="LB171" s="155"/>
      <c r="LC171" s="155">
        <f>SUM(LC172:LC174)</f>
        <v>0</v>
      </c>
      <c r="LD171" s="155">
        <f>SUM(LD172:LD174)</f>
        <v>0</v>
      </c>
      <c r="LE171" s="155"/>
      <c r="LF171" s="155">
        <f>SUM(LF172:LF174)</f>
        <v>0</v>
      </c>
      <c r="LG171" s="155">
        <f>SUM(LG172:LG174)</f>
        <v>0</v>
      </c>
      <c r="LH171" s="155"/>
      <c r="LI171" s="155">
        <f>SUM(LI172:LI174)</f>
        <v>12244.95</v>
      </c>
      <c r="LJ171" s="155">
        <f>SUM(LJ172:LJ174)</f>
        <v>12244.95</v>
      </c>
      <c r="LK171" s="155"/>
      <c r="LL171" s="155">
        <f>SUM(LL172:LL174)</f>
        <v>0</v>
      </c>
      <c r="LM171" s="155">
        <f>SUM(LM172:LM174)</f>
        <v>0</v>
      </c>
      <c r="LN171" s="155"/>
      <c r="LO171" s="155">
        <f>SUM(LO172:LO174)</f>
        <v>0</v>
      </c>
      <c r="LP171" s="155">
        <f>SUM(LP172:LP174)</f>
        <v>0</v>
      </c>
      <c r="LQ171" s="155">
        <f>SUM(LQ172:LQ174)</f>
        <v>0</v>
      </c>
      <c r="LR171" s="155" t="e">
        <f>LQ171/LP171*100</f>
        <v>#DIV/0!</v>
      </c>
      <c r="LS171" s="155">
        <f>SUM(LS172:LS174)</f>
        <v>0</v>
      </c>
      <c r="LT171" s="155">
        <f>SUM(LT172:LT174)</f>
        <v>0</v>
      </c>
      <c r="LU171" s="155" t="e">
        <f>LT171/LS171*100</f>
        <v>#DIV/0!</v>
      </c>
      <c r="LV171" s="155">
        <f>SUM(LV172:LV174)</f>
        <v>0</v>
      </c>
      <c r="LW171" s="155">
        <f>SUM(LW172:LW174)</f>
        <v>0</v>
      </c>
      <c r="LX171" s="155" t="e">
        <f>LW171/LV171*100</f>
        <v>#DIV/0!</v>
      </c>
      <c r="LY171" s="155">
        <f>SUM(LY172:LY174)</f>
        <v>0</v>
      </c>
      <c r="LZ171" s="155">
        <f>SUM(LZ172:LZ174)</f>
        <v>0</v>
      </c>
      <c r="MA171" s="155"/>
      <c r="MB171" s="155">
        <f>SUM(MB172:MB174)</f>
        <v>0</v>
      </c>
      <c r="MC171" s="155">
        <f>SUM(MC172:MC174)</f>
        <v>0</v>
      </c>
      <c r="MD171" s="155"/>
      <c r="ME171" s="34">
        <f>SUM(ME172:ME174)</f>
        <v>0</v>
      </c>
      <c r="MF171" s="34">
        <f>SUM(MF172:MF174)</f>
        <v>0</v>
      </c>
      <c r="MG171" s="63"/>
      <c r="MH171" s="108"/>
      <c r="MI171" s="108"/>
      <c r="MK171" s="34"/>
      <c r="ML171" s="34"/>
      <c r="MM171" s="63"/>
      <c r="MN171" s="39"/>
      <c r="MO171" s="53"/>
      <c r="MP171" s="53"/>
      <c r="MQ171" s="53"/>
      <c r="MR171" s="42"/>
      <c r="MS171" s="67"/>
      <c r="MT171" s="67"/>
      <c r="MU171" s="67"/>
      <c r="MV171" s="67"/>
    </row>
    <row r="172" spans="1:360" ht="18">
      <c r="A172" s="36" t="s">
        <v>0</v>
      </c>
      <c r="B172" s="110">
        <f t="shared" ref="B172:B174" si="1409">I172+S172+V172+Y172+AI172+AS172+BC172+BM172+BW172+CF172+CO172+CY172+DI172+DS172+EC172+EP172+F172+EZ172+FJ172+FT172+GD172+GN172+GX172+HH172+HR172+IB172+IL172+IV172+JF172+JP172+EM172+JS172+JV172+JY172+KB172+KE172+KH172+KK172+KN172+KQ172+KT172+KW172+KZ172+LC172+LF172+LI172+LL172+LO172+LY172+MB172+ME172</f>
        <v>2328388.9213899998</v>
      </c>
      <c r="C172" s="110">
        <f t="shared" ref="C172:C174" si="1410">K172+T172+W172+AA172+AK172+AU172+BE172+BO172+BX172+CG172+CQ172+DA172+DK172+DU172+EE172+ER172+G172+FB172+FL172+FV172+GF172+GP172+GZ172+HJ172+HT172+ID172+IN172+IX172+JH172+JQ172+EN172+JT172+JW172+JZ172+KC172+KF172+KI172+KL172+KO172+KR172+KU172+KX172+LA172+LD172+LG172+LJ172+LM172+LQ172+LZ172+MC172+MF172</f>
        <v>2258380.3613999998</v>
      </c>
      <c r="D172" s="157">
        <f>C172/B172*100</f>
        <v>96.993261763665913</v>
      </c>
      <c r="E172" s="110">
        <f t="shared" si="1175"/>
        <v>2.9103830456733704E-10</v>
      </c>
      <c r="F172" s="110"/>
      <c r="G172" s="110"/>
      <c r="H172" s="110"/>
      <c r="I172" s="110"/>
      <c r="J172" s="110">
        <f t="shared" ref="J172:K172" si="1411">M172+P172</f>
        <v>0</v>
      </c>
      <c r="K172" s="110">
        <f t="shared" si="1411"/>
        <v>0</v>
      </c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>
        <v>8032.83734</v>
      </c>
      <c r="Z172" s="110">
        <f t="shared" ref="Z172:AA172" si="1412">AC172+AF172</f>
        <v>8032.83734</v>
      </c>
      <c r="AA172" s="110">
        <f t="shared" si="1412"/>
        <v>8032.83734</v>
      </c>
      <c r="AB172" s="110">
        <f>AA172/Z172*100</f>
        <v>100</v>
      </c>
      <c r="AC172" s="110">
        <v>5066.7232000000004</v>
      </c>
      <c r="AD172" s="110">
        <v>5066.7232000000004</v>
      </c>
      <c r="AE172" s="110">
        <f>AD172/AC172*100</f>
        <v>100</v>
      </c>
      <c r="AF172" s="110">
        <v>2966.1141400000001</v>
      </c>
      <c r="AG172" s="110">
        <v>2966.1141400000001</v>
      </c>
      <c r="AH172" s="110">
        <f>AG172/AF172*100</f>
        <v>100</v>
      </c>
      <c r="AI172" s="110">
        <v>141561.43799999999</v>
      </c>
      <c r="AJ172" s="110">
        <f t="shared" ref="AJ172:AK172" si="1413">AM172+AP172</f>
        <v>141561.43800000002</v>
      </c>
      <c r="AK172" s="110">
        <f t="shared" si="1413"/>
        <v>141560.96627</v>
      </c>
      <c r="AL172" s="110">
        <f>AK172/AJ172*100</f>
        <v>99.999666766594999</v>
      </c>
      <c r="AM172" s="110">
        <v>140159.70000000001</v>
      </c>
      <c r="AN172" s="110">
        <v>140159.23295999999</v>
      </c>
      <c r="AO172" s="157">
        <f>AN172/AM172*100</f>
        <v>99.999666780108669</v>
      </c>
      <c r="AP172" s="110">
        <v>1401.7380000000001</v>
      </c>
      <c r="AQ172" s="110">
        <v>1401.7333100000001</v>
      </c>
      <c r="AR172" s="157">
        <f>AQ172/AP172*100</f>
        <v>99.999665415362927</v>
      </c>
      <c r="AS172" s="110"/>
      <c r="AT172" s="110">
        <f t="shared" ref="AT172:AU172" si="1414">AW172+AZ172</f>
        <v>0</v>
      </c>
      <c r="AU172" s="110">
        <f t="shared" si="1414"/>
        <v>0</v>
      </c>
      <c r="AV172" s="110" t="e">
        <f>AU172/AT172*100</f>
        <v>#DIV/0!</v>
      </c>
      <c r="AW172" s="110"/>
      <c r="AX172" s="110"/>
      <c r="AY172" s="157" t="e">
        <f>AX172/AW172*100</f>
        <v>#DIV/0!</v>
      </c>
      <c r="AZ172" s="110"/>
      <c r="BA172" s="110"/>
      <c r="BB172" s="157" t="e">
        <f>BA172/AZ172*100</f>
        <v>#DIV/0!</v>
      </c>
      <c r="BC172" s="110"/>
      <c r="BD172" s="110">
        <f t="shared" ref="BD172:BE172" si="1415">BG172+BJ172</f>
        <v>0</v>
      </c>
      <c r="BE172" s="110">
        <f t="shared" si="1415"/>
        <v>0</v>
      </c>
      <c r="BF172" s="110"/>
      <c r="BG172" s="110"/>
      <c r="BH172" s="110"/>
      <c r="BI172" s="110"/>
      <c r="BJ172" s="110"/>
      <c r="BK172" s="110"/>
      <c r="BL172" s="110"/>
      <c r="BM172" s="110">
        <v>77649.483420000004</v>
      </c>
      <c r="BN172" s="110">
        <f>BQ172+BT172</f>
        <v>77649.48341999999</v>
      </c>
      <c r="BO172" s="110">
        <f>BR172+BU172</f>
        <v>77649.48341999999</v>
      </c>
      <c r="BP172" s="110">
        <f>BO172/BN172*100</f>
        <v>100</v>
      </c>
      <c r="BQ172" s="110">
        <v>76096.493709999995</v>
      </c>
      <c r="BR172" s="110">
        <v>76096.493709999995</v>
      </c>
      <c r="BS172" s="110">
        <f>BR172/BQ172*100</f>
        <v>100</v>
      </c>
      <c r="BT172" s="110">
        <v>1552.9897100000001</v>
      </c>
      <c r="BU172" s="110">
        <v>1552.9897100000001</v>
      </c>
      <c r="BV172" s="110">
        <f>BU172/BT172*100</f>
        <v>100</v>
      </c>
      <c r="BW172" s="110">
        <f t="shared" ref="BW172:BX172" si="1416">BZ172+CC172</f>
        <v>1640.13687</v>
      </c>
      <c r="BX172" s="110">
        <f t="shared" si="1416"/>
        <v>1640.13687</v>
      </c>
      <c r="BY172" s="110">
        <f>BX172/BW172*100</f>
        <v>100</v>
      </c>
      <c r="BZ172" s="110">
        <v>0</v>
      </c>
      <c r="CA172" s="110"/>
      <c r="CB172" s="110" t="e">
        <f>CA172/BZ172*100</f>
        <v>#DIV/0!</v>
      </c>
      <c r="CC172" s="110">
        <v>1640.13687</v>
      </c>
      <c r="CD172" s="110">
        <v>1640.13687</v>
      </c>
      <c r="CE172" s="110">
        <f t="shared" ref="CE172" si="1417">CD172/CC172*100</f>
        <v>100</v>
      </c>
      <c r="CF172" s="110">
        <f t="shared" ref="CF172:CG172" si="1418">CI172+CL172</f>
        <v>30558.42887</v>
      </c>
      <c r="CG172" s="110">
        <f t="shared" si="1418"/>
        <v>30558.42887</v>
      </c>
      <c r="CH172" s="110">
        <f>CG172/CF172*100</f>
        <v>100</v>
      </c>
      <c r="CI172" s="110">
        <v>30518.59403</v>
      </c>
      <c r="CJ172" s="110">
        <v>30518.59403</v>
      </c>
      <c r="CK172" s="157">
        <f>CJ172/CI172*100</f>
        <v>100</v>
      </c>
      <c r="CL172" s="110">
        <v>39.83484</v>
      </c>
      <c r="CM172" s="110">
        <v>39.83484</v>
      </c>
      <c r="CN172" s="157">
        <f>CM172/CL172*100</f>
        <v>100</v>
      </c>
      <c r="CO172" s="110"/>
      <c r="CP172" s="110">
        <f t="shared" ref="CP172:CQ172" si="1419">CS172+CV172</f>
        <v>0</v>
      </c>
      <c r="CQ172" s="110">
        <f t="shared" si="1419"/>
        <v>0</v>
      </c>
      <c r="CR172" s="110"/>
      <c r="CS172" s="110"/>
      <c r="CT172" s="110"/>
      <c r="CU172" s="110"/>
      <c r="CV172" s="110"/>
      <c r="CW172" s="110"/>
      <c r="CX172" s="110"/>
      <c r="CY172" s="110"/>
      <c r="CZ172" s="110">
        <f>DC172+DF172</f>
        <v>0</v>
      </c>
      <c r="DA172" s="110">
        <f t="shared" ref="DA172" si="1420">DD172+DG172</f>
        <v>0</v>
      </c>
      <c r="DB172" s="110"/>
      <c r="DC172" s="110"/>
      <c r="DD172" s="110"/>
      <c r="DE172" s="110"/>
      <c r="DF172" s="110"/>
      <c r="DG172" s="110"/>
      <c r="DH172" s="110"/>
      <c r="DI172" s="110">
        <f>235281.02041+328815.23502</f>
        <v>564096.25543000002</v>
      </c>
      <c r="DJ172" s="110">
        <f t="shared" ref="DJ172:DK172" si="1421">DM172+DP172</f>
        <v>564096.25543000002</v>
      </c>
      <c r="DK172" s="110">
        <f t="shared" si="1421"/>
        <v>502852.03500999999</v>
      </c>
      <c r="DL172" s="110"/>
      <c r="DM172" s="110">
        <v>230575.4</v>
      </c>
      <c r="DN172" s="110">
        <v>230575.4</v>
      </c>
      <c r="DO172" s="157">
        <f>DN172/DM172*100</f>
        <v>100</v>
      </c>
      <c r="DP172" s="110">
        <v>333520.85543</v>
      </c>
      <c r="DQ172" s="110">
        <v>272276.63501000003</v>
      </c>
      <c r="DR172" s="157">
        <f>DQ172/DP172*100</f>
        <v>81.637064242642538</v>
      </c>
      <c r="DS172" s="110">
        <v>127279.79591</v>
      </c>
      <c r="DT172" s="110">
        <f>DW172+DZ172</f>
        <v>127279.79591</v>
      </c>
      <c r="DU172" s="110">
        <f>DX172+EA172</f>
        <v>127279.79591</v>
      </c>
      <c r="DV172" s="110">
        <f>DU172/DT172*100</f>
        <v>100</v>
      </c>
      <c r="DW172" s="110">
        <v>124734.2</v>
      </c>
      <c r="DX172" s="110">
        <v>124734.2</v>
      </c>
      <c r="DY172" s="110">
        <f>DX172/DW172*100</f>
        <v>100</v>
      </c>
      <c r="DZ172" s="110">
        <v>2545.59591</v>
      </c>
      <c r="EA172" s="110">
        <v>2545.59591</v>
      </c>
      <c r="EB172" s="110">
        <f>EA172/DZ172*100</f>
        <v>100</v>
      </c>
      <c r="EC172" s="110"/>
      <c r="ED172" s="110">
        <f t="shared" ref="ED172:EE172" si="1422">EG172+EJ172</f>
        <v>0</v>
      </c>
      <c r="EE172" s="110">
        <f t="shared" si="1422"/>
        <v>0</v>
      </c>
      <c r="EF172" s="110"/>
      <c r="EG172" s="110"/>
      <c r="EH172" s="110"/>
      <c r="EI172" s="110"/>
      <c r="EJ172" s="110"/>
      <c r="EK172" s="110"/>
      <c r="EL172" s="110"/>
      <c r="EM172" s="110"/>
      <c r="EN172" s="110"/>
      <c r="EO172" s="110"/>
      <c r="EP172" s="110">
        <f>82817.04602+13150.94499</f>
        <v>95967.991009999998</v>
      </c>
      <c r="EQ172" s="110">
        <f t="shared" ref="EQ172:ER172" si="1423">ET172+EW172</f>
        <v>95967.991009999998</v>
      </c>
      <c r="ER172" s="110">
        <f t="shared" si="1423"/>
        <v>87204.123170000006</v>
      </c>
      <c r="ES172" s="110">
        <f>ER172/EQ172*100</f>
        <v>90.867926120192735</v>
      </c>
      <c r="ET172" s="110">
        <v>95967.991009999998</v>
      </c>
      <c r="EU172" s="110">
        <v>87204.123170000006</v>
      </c>
      <c r="EV172" s="110">
        <f>EU172/ET172*100</f>
        <v>90.867926120192735</v>
      </c>
      <c r="EW172" s="110"/>
      <c r="EX172" s="110"/>
      <c r="EY172" s="110"/>
      <c r="EZ172" s="110"/>
      <c r="FA172" s="110"/>
      <c r="FB172" s="110">
        <f>FE172+FH172</f>
        <v>0</v>
      </c>
      <c r="FC172" s="110"/>
      <c r="FD172" s="110"/>
      <c r="FE172" s="110"/>
      <c r="FF172" s="110"/>
      <c r="FG172" s="110"/>
      <c r="FH172" s="110"/>
      <c r="FI172" s="110"/>
      <c r="FJ172" s="156">
        <v>355.13072</v>
      </c>
      <c r="FK172" s="110">
        <f>SUM(FN172,FQ172)</f>
        <v>355.13072</v>
      </c>
      <c r="FL172" s="110">
        <f>SUM(FO172,FR172)</f>
        <v>355.13072</v>
      </c>
      <c r="FM172" s="110"/>
      <c r="FN172" s="110">
        <v>351.57941</v>
      </c>
      <c r="FO172" s="110">
        <v>351.57941</v>
      </c>
      <c r="FP172" s="110">
        <f>FO172/FN172*100</f>
        <v>100</v>
      </c>
      <c r="FQ172" s="110">
        <v>3.55131</v>
      </c>
      <c r="FR172" s="110">
        <v>3.55131</v>
      </c>
      <c r="FS172" s="110">
        <f>FR172/FQ172*100</f>
        <v>100</v>
      </c>
      <c r="FT172" s="110"/>
      <c r="FU172" s="110">
        <f t="shared" ref="FU172:FV172" si="1424">FX172+GA172</f>
        <v>0</v>
      </c>
      <c r="FV172" s="110">
        <f t="shared" si="1424"/>
        <v>0</v>
      </c>
      <c r="FW172" s="110"/>
      <c r="FX172" s="110"/>
      <c r="FY172" s="110"/>
      <c r="FZ172" s="110"/>
      <c r="GA172" s="110"/>
      <c r="GB172" s="110"/>
      <c r="GC172" s="110"/>
      <c r="GD172" s="110"/>
      <c r="GE172" s="110">
        <f t="shared" ref="GE172:GF172" si="1425">GH172+GK172</f>
        <v>0</v>
      </c>
      <c r="GF172" s="110">
        <f t="shared" si="1425"/>
        <v>0</v>
      </c>
      <c r="GG172" s="110"/>
      <c r="GH172" s="110"/>
      <c r="GI172" s="110"/>
      <c r="GJ172" s="110"/>
      <c r="GK172" s="110"/>
      <c r="GL172" s="110"/>
      <c r="GM172" s="110"/>
      <c r="GN172" s="110">
        <v>168184.89186</v>
      </c>
      <c r="GO172" s="110">
        <f t="shared" ref="GO172:GP172" si="1426">GR172+GU172</f>
        <v>168184.89186</v>
      </c>
      <c r="GP172" s="110">
        <f t="shared" si="1426"/>
        <v>168184.89186</v>
      </c>
      <c r="GQ172" s="110">
        <f>GP172/GN172*100</f>
        <v>100</v>
      </c>
      <c r="GR172" s="110">
        <v>166503.04294000001</v>
      </c>
      <c r="GS172" s="110">
        <v>166503.04294000001</v>
      </c>
      <c r="GT172" s="157">
        <f>GS172/GR172*100</f>
        <v>100</v>
      </c>
      <c r="GU172" s="110">
        <v>1681.8489199999999</v>
      </c>
      <c r="GV172" s="110">
        <v>1681.8489199999999</v>
      </c>
      <c r="GW172" s="157">
        <f>GV172/GU172*100</f>
        <v>100</v>
      </c>
      <c r="GX172" s="110"/>
      <c r="GY172" s="110">
        <f t="shared" ref="GY172:GZ172" si="1427">HB172+HE172</f>
        <v>0</v>
      </c>
      <c r="GZ172" s="110">
        <f t="shared" si="1427"/>
        <v>0</v>
      </c>
      <c r="HA172" s="110"/>
      <c r="HB172" s="110"/>
      <c r="HC172" s="110"/>
      <c r="HD172" s="110"/>
      <c r="HE172" s="110"/>
      <c r="HF172" s="110"/>
      <c r="HG172" s="110"/>
      <c r="HH172" s="110"/>
      <c r="HI172" s="110">
        <f t="shared" ref="HI172:HJ172" si="1428">HL172+HO172</f>
        <v>0</v>
      </c>
      <c r="HJ172" s="110">
        <f t="shared" si="1428"/>
        <v>0</v>
      </c>
      <c r="HK172" s="110"/>
      <c r="HL172" s="110"/>
      <c r="HM172" s="110"/>
      <c r="HN172" s="110"/>
      <c r="HO172" s="110"/>
      <c r="HP172" s="110"/>
      <c r="HQ172" s="110"/>
      <c r="HR172" s="110">
        <f>178399.77096+345511.54688+54000</f>
        <v>577911.31783999992</v>
      </c>
      <c r="HS172" s="110">
        <f t="shared" ref="HS172:HT172" si="1429">HV172+HY172</f>
        <v>577911.31784000003</v>
      </c>
      <c r="HT172" s="110">
        <f t="shared" si="1429"/>
        <v>577911.31784000003</v>
      </c>
      <c r="HU172" s="157">
        <f>HT172/HS172*100</f>
        <v>100</v>
      </c>
      <c r="HV172" s="110">
        <v>174831.77233000001</v>
      </c>
      <c r="HW172" s="110">
        <v>174831.77233000001</v>
      </c>
      <c r="HX172" s="157">
        <f>HW172/HV172*100</f>
        <v>100</v>
      </c>
      <c r="HY172" s="110">
        <v>403079.54551000003</v>
      </c>
      <c r="HZ172" s="110">
        <v>403079.54551000003</v>
      </c>
      <c r="IA172" s="157">
        <f>HZ172/HY172*100</f>
        <v>100</v>
      </c>
      <c r="IB172" s="110"/>
      <c r="IC172" s="110">
        <f t="shared" ref="IC172:ID172" si="1430">IF172+II172</f>
        <v>0</v>
      </c>
      <c r="ID172" s="110">
        <f t="shared" si="1430"/>
        <v>0</v>
      </c>
      <c r="IE172" s="157" t="e">
        <f>ID172/IC172*100</f>
        <v>#DIV/0!</v>
      </c>
      <c r="IF172" s="110"/>
      <c r="IG172" s="110"/>
      <c r="IH172" s="157" t="e">
        <f>IG172/IF172*100</f>
        <v>#DIV/0!</v>
      </c>
      <c r="II172" s="110"/>
      <c r="IJ172" s="110"/>
      <c r="IK172" s="157" t="e">
        <f>IJ172/II172*100</f>
        <v>#DIV/0!</v>
      </c>
      <c r="IL172" s="110">
        <v>913.26531</v>
      </c>
      <c r="IM172" s="110">
        <f t="shared" ref="IM172:IN172" si="1431">IP172+IS172</f>
        <v>913.26531</v>
      </c>
      <c r="IN172" s="110">
        <f t="shared" si="1431"/>
        <v>913.26531</v>
      </c>
      <c r="IO172" s="157">
        <f>IN172/IM172*100</f>
        <v>100</v>
      </c>
      <c r="IP172" s="110">
        <v>895</v>
      </c>
      <c r="IQ172" s="110">
        <v>895</v>
      </c>
      <c r="IR172" s="157">
        <f>IQ172/IP172*100</f>
        <v>100</v>
      </c>
      <c r="IS172" s="110">
        <v>18.265309999999999</v>
      </c>
      <c r="IT172" s="110">
        <v>18.265309999999999</v>
      </c>
      <c r="IU172" s="157">
        <f>IT172/IS172*100</f>
        <v>100</v>
      </c>
      <c r="IV172" s="110"/>
      <c r="IW172" s="110">
        <f t="shared" ref="IW172:IX172" si="1432">IZ172+JC172</f>
        <v>0</v>
      </c>
      <c r="IX172" s="110">
        <f t="shared" si="1432"/>
        <v>0</v>
      </c>
      <c r="IY172" s="157" t="e">
        <f>IX172/IW172*100</f>
        <v>#DIV/0!</v>
      </c>
      <c r="IZ172" s="110"/>
      <c r="JA172" s="110"/>
      <c r="JB172" s="157" t="e">
        <f>JA172/IZ172*100</f>
        <v>#DIV/0!</v>
      </c>
      <c r="JC172" s="110"/>
      <c r="JD172" s="110"/>
      <c r="JE172" s="157" t="e">
        <f>JD172/JC172*100</f>
        <v>#DIV/0!</v>
      </c>
      <c r="JF172" s="110">
        <v>6716.2244900000005</v>
      </c>
      <c r="JG172" s="110">
        <f t="shared" ref="JG172:JH172" si="1433">JJ172+JM172</f>
        <v>6716.2244899999996</v>
      </c>
      <c r="JH172" s="110">
        <f t="shared" si="1433"/>
        <v>6716.2244899999996</v>
      </c>
      <c r="JI172" s="110">
        <f>JH172/JG172*100</f>
        <v>100</v>
      </c>
      <c r="JJ172" s="110">
        <v>6581.9</v>
      </c>
      <c r="JK172" s="110">
        <v>6581.9</v>
      </c>
      <c r="JL172" s="157">
        <f>JK172/JJ172*100</f>
        <v>100</v>
      </c>
      <c r="JM172" s="110">
        <v>134.32449</v>
      </c>
      <c r="JN172" s="110">
        <v>134.32449</v>
      </c>
      <c r="JO172" s="157">
        <f>JN172/JM172*100</f>
        <v>100</v>
      </c>
      <c r="JP172" s="110"/>
      <c r="JQ172" s="110"/>
      <c r="JR172" s="110"/>
      <c r="JS172" s="110">
        <v>74.402160000000009</v>
      </c>
      <c r="JT172" s="110">
        <v>74.402160000000009</v>
      </c>
      <c r="JU172" s="157">
        <f>JT172/JS172*100</f>
        <v>100</v>
      </c>
      <c r="JV172" s="110"/>
      <c r="JW172" s="110"/>
      <c r="JX172" s="157"/>
      <c r="JY172" s="110">
        <v>1930.11834</v>
      </c>
      <c r="JZ172" s="110">
        <v>1930.11834</v>
      </c>
      <c r="KA172" s="157"/>
      <c r="KB172" s="110">
        <v>94575.798709999988</v>
      </c>
      <c r="KC172" s="110">
        <v>94575.798710000003</v>
      </c>
      <c r="KD172" s="157"/>
      <c r="KE172" s="110"/>
      <c r="KF172" s="110"/>
      <c r="KG172" s="157"/>
      <c r="KH172" s="110">
        <v>8366.9051099999997</v>
      </c>
      <c r="KI172" s="110">
        <v>8366.9051099999997</v>
      </c>
      <c r="KJ172" s="110">
        <f>KI172/KH172*100</f>
        <v>100</v>
      </c>
      <c r="KK172" s="110">
        <v>409940</v>
      </c>
      <c r="KL172" s="110">
        <v>409940</v>
      </c>
      <c r="KM172" s="110">
        <f t="shared" ref="KM172" si="1434">KL172/KK172*100</f>
        <v>100</v>
      </c>
      <c r="KN172" s="110"/>
      <c r="KO172" s="110"/>
      <c r="KP172" s="157"/>
      <c r="KQ172" s="110"/>
      <c r="KR172" s="110"/>
      <c r="KS172" s="157"/>
      <c r="KT172" s="110"/>
      <c r="KU172" s="110"/>
      <c r="KV172" s="157"/>
      <c r="KW172" s="110">
        <v>389.55</v>
      </c>
      <c r="KX172" s="110">
        <v>389.55</v>
      </c>
      <c r="KY172" s="157"/>
      <c r="KZ172" s="110"/>
      <c r="LA172" s="110"/>
      <c r="LB172" s="157"/>
      <c r="LC172" s="110"/>
      <c r="LD172" s="110"/>
      <c r="LE172" s="157"/>
      <c r="LF172" s="110"/>
      <c r="LG172" s="110"/>
      <c r="LH172" s="157"/>
      <c r="LI172" s="110">
        <v>12244.95</v>
      </c>
      <c r="LJ172" s="110">
        <v>12244.95</v>
      </c>
      <c r="LK172" s="110">
        <f>LJ172/LI172*100</f>
        <v>100</v>
      </c>
      <c r="LL172" s="110"/>
      <c r="LM172" s="110"/>
      <c r="LN172" s="110"/>
      <c r="LO172" s="110"/>
      <c r="LP172" s="110">
        <f t="shared" ref="LP172:LQ172" si="1435">LS172+LV172</f>
        <v>0</v>
      </c>
      <c r="LQ172" s="110">
        <f t="shared" si="1435"/>
        <v>0</v>
      </c>
      <c r="LR172" s="110" t="e">
        <f>LQ172/LP172*100</f>
        <v>#DIV/0!</v>
      </c>
      <c r="LS172" s="110"/>
      <c r="LT172" s="110"/>
      <c r="LU172" s="157" t="e">
        <f>LT172/LS172*100</f>
        <v>#DIV/0!</v>
      </c>
      <c r="LV172" s="110"/>
      <c r="LW172" s="110"/>
      <c r="LX172" s="157" t="e">
        <f>LW172/LV172*100</f>
        <v>#DIV/0!</v>
      </c>
      <c r="LY172" s="110"/>
      <c r="LZ172" s="110"/>
      <c r="MA172" s="110"/>
      <c r="MB172" s="110"/>
      <c r="MC172" s="110"/>
      <c r="MD172" s="110"/>
      <c r="ME172" s="4"/>
      <c r="MF172" s="4"/>
      <c r="MG172" s="5"/>
      <c r="MH172" s="37"/>
      <c r="MI172" s="129"/>
      <c r="MJ172" s="11"/>
      <c r="MK172" s="4"/>
      <c r="ML172" s="4"/>
      <c r="MM172" s="5"/>
      <c r="MN172" s="35"/>
      <c r="MO172" s="92"/>
      <c r="MP172" s="8"/>
      <c r="MQ172" s="92"/>
      <c r="MR172" s="109"/>
    </row>
    <row r="173" spans="1:360" ht="18">
      <c r="A173" s="36" t="s">
        <v>234</v>
      </c>
      <c r="B173" s="110">
        <f t="shared" si="1409"/>
        <v>404742.10668000008</v>
      </c>
      <c r="C173" s="110">
        <f t="shared" si="1410"/>
        <v>395140.19950000005</v>
      </c>
      <c r="D173" s="110">
        <f>C173/B173*100</f>
        <v>97.627648069838315</v>
      </c>
      <c r="E173" s="110">
        <f t="shared" si="1175"/>
        <v>-1.7280399333685637E-11</v>
      </c>
      <c r="F173" s="110"/>
      <c r="G173" s="110"/>
      <c r="H173" s="110"/>
      <c r="I173" s="110"/>
      <c r="J173" s="110">
        <f t="shared" ref="J173:K174" si="1436">M173+P173</f>
        <v>0</v>
      </c>
      <c r="K173" s="110">
        <f t="shared" si="1436"/>
        <v>0</v>
      </c>
      <c r="L173" s="110"/>
      <c r="M173" s="110"/>
      <c r="N173" s="110"/>
      <c r="O173" s="110"/>
      <c r="P173" s="110"/>
      <c r="Q173" s="110"/>
      <c r="R173" s="110"/>
      <c r="S173" s="110">
        <v>1597.5</v>
      </c>
      <c r="T173" s="110">
        <v>1597.5</v>
      </c>
      <c r="U173" s="110">
        <f>T173/S173*100</f>
        <v>100</v>
      </c>
      <c r="V173" s="110"/>
      <c r="W173" s="110"/>
      <c r="X173" s="110"/>
      <c r="Y173" s="110">
        <v>3531.1342500000001</v>
      </c>
      <c r="Z173" s="110">
        <f t="shared" ref="Z173:AA174" si="1437">AC173+AF173</f>
        <v>3531.1342500000001</v>
      </c>
      <c r="AA173" s="110">
        <f t="shared" si="1437"/>
        <v>3531.1342500000001</v>
      </c>
      <c r="AB173" s="110">
        <f>AA173/Z173*100</f>
        <v>100</v>
      </c>
      <c r="AC173" s="110">
        <v>2227.2677800000001</v>
      </c>
      <c r="AD173" s="110">
        <v>2227.2677800000001</v>
      </c>
      <c r="AE173" s="110">
        <f>AD173/AC173*100</f>
        <v>100</v>
      </c>
      <c r="AF173" s="110">
        <v>1303.8664699999999</v>
      </c>
      <c r="AG173" s="110">
        <v>1303.8664699999999</v>
      </c>
      <c r="AH173" s="110">
        <f>AG173/AF173*100</f>
        <v>100</v>
      </c>
      <c r="AI173" s="110"/>
      <c r="AJ173" s="110">
        <f>AM173+AP173</f>
        <v>0</v>
      </c>
      <c r="AK173" s="110">
        <f>AN173+AQ173</f>
        <v>0</v>
      </c>
      <c r="AL173" s="110"/>
      <c r="AM173" s="110"/>
      <c r="AN173" s="110"/>
      <c r="AO173" s="110"/>
      <c r="AP173" s="110"/>
      <c r="AQ173" s="110"/>
      <c r="AR173" s="110"/>
      <c r="AS173" s="110">
        <v>21357.040820000002</v>
      </c>
      <c r="AT173" s="110">
        <f>AW173+AZ173</f>
        <v>21357.040820000002</v>
      </c>
      <c r="AU173" s="110">
        <f>AX173+BA173</f>
        <v>21357.040820000002</v>
      </c>
      <c r="AV173" s="110"/>
      <c r="AW173" s="110">
        <v>20929.900000000001</v>
      </c>
      <c r="AX173" s="110">
        <v>20929.900000000001</v>
      </c>
      <c r="AY173" s="157">
        <f>AX173/AW173*100</f>
        <v>100</v>
      </c>
      <c r="AZ173" s="110">
        <v>427.14082000000002</v>
      </c>
      <c r="BA173" s="110">
        <v>427.14082000000002</v>
      </c>
      <c r="BB173" s="157">
        <f>BA173/AZ173*100</f>
        <v>100</v>
      </c>
      <c r="BC173" s="110"/>
      <c r="BD173" s="110">
        <f t="shared" ref="BD173:BE174" si="1438">BG173+BJ173</f>
        <v>0</v>
      </c>
      <c r="BE173" s="110">
        <f t="shared" si="1438"/>
        <v>0</v>
      </c>
      <c r="BF173" s="110"/>
      <c r="BG173" s="110"/>
      <c r="BH173" s="110"/>
      <c r="BI173" s="110"/>
      <c r="BJ173" s="110"/>
      <c r="BK173" s="110"/>
      <c r="BL173" s="110"/>
      <c r="BM173" s="110">
        <v>17015.201570000001</v>
      </c>
      <c r="BN173" s="110">
        <f>BQ173+BT173</f>
        <v>17015.201569999997</v>
      </c>
      <c r="BO173" s="110">
        <f t="shared" ref="BO173:BO174" si="1439">BR173+BU173</f>
        <v>17015.201569999997</v>
      </c>
      <c r="BP173" s="110">
        <f>BO173/BN173*100</f>
        <v>100</v>
      </c>
      <c r="BQ173" s="110">
        <v>16674.897529999998</v>
      </c>
      <c r="BR173" s="110">
        <v>16674.897529999998</v>
      </c>
      <c r="BS173" s="110">
        <f>BR173/BQ173*100</f>
        <v>100</v>
      </c>
      <c r="BT173" s="110">
        <v>340.30403999999999</v>
      </c>
      <c r="BU173" s="110">
        <v>340.30403999999999</v>
      </c>
      <c r="BV173" s="110">
        <f>BU173/BT173*100</f>
        <v>100</v>
      </c>
      <c r="BW173" s="110">
        <f t="shared" ref="BW173:BX174" si="1440">BZ173+CC173</f>
        <v>2707.03233</v>
      </c>
      <c r="BX173" s="110">
        <f t="shared" si="1440"/>
        <v>2707.03233</v>
      </c>
      <c r="BY173" s="110"/>
      <c r="BZ173" s="110">
        <v>2707.03233</v>
      </c>
      <c r="CA173" s="110">
        <v>2707.03233</v>
      </c>
      <c r="CB173" s="110">
        <f t="shared" ref="CB173" si="1441">CA173/BZ173*100</f>
        <v>100</v>
      </c>
      <c r="CC173" s="110"/>
      <c r="CD173" s="110"/>
      <c r="CE173" s="110"/>
      <c r="CF173" s="110">
        <f t="shared" ref="CF173:CG174" si="1442">CI173+CL173</f>
        <v>178436.628</v>
      </c>
      <c r="CG173" s="110">
        <f t="shared" si="1442"/>
        <v>169270.62909999999</v>
      </c>
      <c r="CH173" s="110">
        <f>CG173/CF173*100</f>
        <v>94.863162903975081</v>
      </c>
      <c r="CI173" s="110">
        <v>174801.34531999999</v>
      </c>
      <c r="CJ173" s="110">
        <v>165822.96427</v>
      </c>
      <c r="CK173" s="110">
        <f>CJ173/CI173*100</f>
        <v>94.863665932568352</v>
      </c>
      <c r="CL173" s="110">
        <v>3635.2826800000003</v>
      </c>
      <c r="CM173" s="110">
        <v>3447.6648300000002</v>
      </c>
      <c r="CN173" s="110">
        <f>CM173/CL173*100</f>
        <v>94.838974943208541</v>
      </c>
      <c r="CO173" s="110"/>
      <c r="CP173" s="110">
        <f t="shared" ref="CP173:CQ174" si="1443">CS173+CV173</f>
        <v>0</v>
      </c>
      <c r="CQ173" s="110">
        <f t="shared" si="1443"/>
        <v>0</v>
      </c>
      <c r="CR173" s="110"/>
      <c r="CS173" s="110"/>
      <c r="CT173" s="110"/>
      <c r="CU173" s="110"/>
      <c r="CV173" s="110"/>
      <c r="CW173" s="110"/>
      <c r="CX173" s="110"/>
      <c r="CY173" s="110"/>
      <c r="CZ173" s="110">
        <f>DC173+DF173</f>
        <v>0</v>
      </c>
      <c r="DA173" s="110">
        <f>DD173+DG173</f>
        <v>0</v>
      </c>
      <c r="DB173" s="110"/>
      <c r="DC173" s="110"/>
      <c r="DD173" s="110"/>
      <c r="DE173" s="110"/>
      <c r="DF173" s="110"/>
      <c r="DG173" s="110"/>
      <c r="DH173" s="110"/>
      <c r="DI173" s="110"/>
      <c r="DJ173" s="110">
        <f t="shared" ref="DJ173:DK174" si="1444">DM173+DP173</f>
        <v>0</v>
      </c>
      <c r="DK173" s="110">
        <f t="shared" si="1444"/>
        <v>0</v>
      </c>
      <c r="DL173" s="110"/>
      <c r="DM173" s="110"/>
      <c r="DN173" s="110"/>
      <c r="DO173" s="110"/>
      <c r="DP173" s="110"/>
      <c r="DQ173" s="110"/>
      <c r="DR173" s="110"/>
      <c r="DS173" s="110"/>
      <c r="DT173" s="110"/>
      <c r="DU173" s="110"/>
      <c r="DV173" s="110"/>
      <c r="DW173" s="110"/>
      <c r="DX173" s="110"/>
      <c r="DY173" s="110"/>
      <c r="DZ173" s="110"/>
      <c r="EA173" s="110"/>
      <c r="EB173" s="110"/>
      <c r="EC173" s="110"/>
      <c r="ED173" s="110">
        <f t="shared" ref="ED173:EE174" si="1445">EG173+EJ173</f>
        <v>0</v>
      </c>
      <c r="EE173" s="110">
        <f t="shared" si="1445"/>
        <v>0</v>
      </c>
      <c r="EF173" s="110"/>
      <c r="EG173" s="110"/>
      <c r="EH173" s="110"/>
      <c r="EI173" s="110"/>
      <c r="EJ173" s="110"/>
      <c r="EK173" s="110"/>
      <c r="EL173" s="110"/>
      <c r="EM173" s="110"/>
      <c r="EN173" s="110"/>
      <c r="EO173" s="110"/>
      <c r="EP173" s="110">
        <f>45489.12216+1529.93484</f>
        <v>47019.057000000001</v>
      </c>
      <c r="EQ173" s="110">
        <f>ET173+EW173</f>
        <v>47019.057000000001</v>
      </c>
      <c r="ER173" s="110">
        <f>EU173+EX173</f>
        <v>47018.913390000002</v>
      </c>
      <c r="ES173" s="110">
        <f>ER173/EQ173*100</f>
        <v>99.999694570650362</v>
      </c>
      <c r="ET173" s="110">
        <v>47019.057000000001</v>
      </c>
      <c r="EU173" s="110">
        <v>47018.913390000002</v>
      </c>
      <c r="EV173" s="110">
        <f>EU173/ET173*100</f>
        <v>99.999694570650362</v>
      </c>
      <c r="EW173" s="110"/>
      <c r="EX173" s="110"/>
      <c r="EY173" s="110"/>
      <c r="EZ173" s="110"/>
      <c r="FA173" s="110">
        <f>FD173+FG173</f>
        <v>0</v>
      </c>
      <c r="FB173" s="110">
        <v>0</v>
      </c>
      <c r="FC173" s="110"/>
      <c r="FD173" s="110"/>
      <c r="FE173" s="110"/>
      <c r="FF173" s="110"/>
      <c r="FG173" s="110"/>
      <c r="FH173" s="110"/>
      <c r="FI173" s="110"/>
      <c r="FJ173" s="156">
        <v>254.50716</v>
      </c>
      <c r="FK173" s="110">
        <f>SUM(FN173,FQ173)</f>
        <v>254.50716</v>
      </c>
      <c r="FL173" s="110">
        <f>SUM(FO173,FR173)</f>
        <v>254.50716</v>
      </c>
      <c r="FM173" s="110"/>
      <c r="FN173" s="110">
        <v>251.96208999999999</v>
      </c>
      <c r="FO173" s="110">
        <v>251.96208999999999</v>
      </c>
      <c r="FP173" s="110"/>
      <c r="FQ173" s="110">
        <v>2.5450699999999999</v>
      </c>
      <c r="FR173" s="110">
        <v>2.5450699999999999</v>
      </c>
      <c r="FS173" s="110"/>
      <c r="FT173" s="110"/>
      <c r="FU173" s="110">
        <f t="shared" ref="FU173:FV174" si="1446">FX173+GA173</f>
        <v>0</v>
      </c>
      <c r="FV173" s="110">
        <f t="shared" si="1446"/>
        <v>0</v>
      </c>
      <c r="FW173" s="110"/>
      <c r="FX173" s="110"/>
      <c r="FY173" s="110"/>
      <c r="FZ173" s="110"/>
      <c r="GA173" s="110"/>
      <c r="GB173" s="110"/>
      <c r="GC173" s="110"/>
      <c r="GD173" s="110"/>
      <c r="GE173" s="110">
        <f t="shared" ref="GE173:GF174" si="1447">GH173+GK173</f>
        <v>0</v>
      </c>
      <c r="GF173" s="110">
        <f t="shared" si="1447"/>
        <v>0</v>
      </c>
      <c r="GG173" s="110"/>
      <c r="GH173" s="110"/>
      <c r="GI173" s="110"/>
      <c r="GJ173" s="110"/>
      <c r="GK173" s="110"/>
      <c r="GL173" s="110"/>
      <c r="GM173" s="110"/>
      <c r="GN173" s="110">
        <v>33997.84476</v>
      </c>
      <c r="GO173" s="110">
        <f t="shared" ref="GO173:GP174" si="1448">GR173+GU173</f>
        <v>33997.84476</v>
      </c>
      <c r="GP173" s="110">
        <f t="shared" si="1448"/>
        <v>33997.84476</v>
      </c>
      <c r="GQ173" s="110">
        <f>GP173/GN173*100</f>
        <v>100</v>
      </c>
      <c r="GR173" s="110">
        <v>33657.866309999998</v>
      </c>
      <c r="GS173" s="110">
        <v>33657.866309999998</v>
      </c>
      <c r="GT173" s="110">
        <f>GS173/GR173*100</f>
        <v>100</v>
      </c>
      <c r="GU173" s="110">
        <v>339.97845000000001</v>
      </c>
      <c r="GV173" s="110">
        <v>339.97845000000001</v>
      </c>
      <c r="GW173" s="110">
        <f>GV173/GU173*100</f>
        <v>100</v>
      </c>
      <c r="GX173" s="110"/>
      <c r="GY173" s="110">
        <f t="shared" ref="GY173:GZ174" si="1449">HB173+HE173</f>
        <v>0</v>
      </c>
      <c r="GZ173" s="110">
        <f t="shared" si="1449"/>
        <v>0</v>
      </c>
      <c r="HA173" s="110" t="e">
        <f>GZ173/GX173*100</f>
        <v>#DIV/0!</v>
      </c>
      <c r="HB173" s="110"/>
      <c r="HC173" s="110"/>
      <c r="HD173" s="110"/>
      <c r="HE173" s="110"/>
      <c r="HF173" s="110"/>
      <c r="HG173" s="110"/>
      <c r="HH173" s="110">
        <v>89747.979800000001</v>
      </c>
      <c r="HI173" s="110">
        <f t="shared" ref="HI173:HJ174" si="1450">HL173+HO173</f>
        <v>89747.979800000001</v>
      </c>
      <c r="HJ173" s="110">
        <f t="shared" si="1450"/>
        <v>89747.979800000001</v>
      </c>
      <c r="HK173" s="110"/>
      <c r="HL173" s="110">
        <v>88850.5</v>
      </c>
      <c r="HM173" s="110">
        <v>88850.5</v>
      </c>
      <c r="HN173" s="110">
        <f>HM173/HL173*100</f>
        <v>100</v>
      </c>
      <c r="HO173" s="110">
        <v>897.47979999999995</v>
      </c>
      <c r="HP173" s="110">
        <v>897.47979999999995</v>
      </c>
      <c r="HQ173" s="110">
        <f>HP173/HO173*100</f>
        <v>100</v>
      </c>
      <c r="HR173" s="110"/>
      <c r="HS173" s="110">
        <f t="shared" ref="HS173:HT174" si="1451">HV173+HY173</f>
        <v>0</v>
      </c>
      <c r="HT173" s="110">
        <f t="shared" si="1451"/>
        <v>0</v>
      </c>
      <c r="HU173" s="110"/>
      <c r="HV173" s="110"/>
      <c r="HW173" s="110"/>
      <c r="HX173" s="110"/>
      <c r="HY173" s="110"/>
      <c r="HZ173" s="110"/>
      <c r="IA173" s="110"/>
      <c r="IB173" s="110"/>
      <c r="IC173" s="110">
        <f t="shared" ref="IC173:ID174" si="1452">IF173+II173</f>
        <v>0</v>
      </c>
      <c r="ID173" s="110">
        <f t="shared" si="1452"/>
        <v>0</v>
      </c>
      <c r="IE173" s="110"/>
      <c r="IF173" s="110"/>
      <c r="IG173" s="110"/>
      <c r="IH173" s="110"/>
      <c r="II173" s="110"/>
      <c r="IJ173" s="110"/>
      <c r="IK173" s="110"/>
      <c r="IL173" s="110">
        <v>581.63265000000001</v>
      </c>
      <c r="IM173" s="110">
        <f t="shared" ref="IM173:IN174" si="1453">IP173+IS173</f>
        <v>581.63265000000001</v>
      </c>
      <c r="IN173" s="110">
        <f t="shared" si="1453"/>
        <v>581.63265000000001</v>
      </c>
      <c r="IO173" s="157"/>
      <c r="IP173" s="110">
        <v>570</v>
      </c>
      <c r="IQ173" s="110">
        <v>570</v>
      </c>
      <c r="IR173" s="157">
        <f t="shared" ref="IR173:IR174" si="1454">IQ173/IP173*100</f>
        <v>100</v>
      </c>
      <c r="IS173" s="110">
        <v>11.63265</v>
      </c>
      <c r="IT173" s="110">
        <v>11.63265</v>
      </c>
      <c r="IU173" s="157">
        <f t="shared" ref="IU173:IU174" si="1455">IT173/IS173*100</f>
        <v>100</v>
      </c>
      <c r="IV173" s="110">
        <v>3196.8740699999998</v>
      </c>
      <c r="IW173" s="110">
        <f t="shared" ref="IW173:IX174" si="1456">IZ173+JC173</f>
        <v>3196.8740699999998</v>
      </c>
      <c r="IX173" s="110">
        <f t="shared" si="1456"/>
        <v>3196.8740699999998</v>
      </c>
      <c r="IY173" s="110">
        <f>IX173/IW173*100</f>
        <v>100</v>
      </c>
      <c r="IZ173" s="110">
        <v>3132.9365899999998</v>
      </c>
      <c r="JA173" s="110">
        <v>3132.9365899999998</v>
      </c>
      <c r="JB173" s="110">
        <f>JA173/IZ173*100</f>
        <v>100</v>
      </c>
      <c r="JC173" s="110">
        <v>63.937480000000001</v>
      </c>
      <c r="JD173" s="110">
        <v>63.937480000000001</v>
      </c>
      <c r="JE173" s="110">
        <f>JD173/JC173*100</f>
        <v>100</v>
      </c>
      <c r="JF173" s="110"/>
      <c r="JG173" s="110">
        <f>JJ173+JM173</f>
        <v>0</v>
      </c>
      <c r="JH173" s="110">
        <f>JK173+JN173</f>
        <v>0</v>
      </c>
      <c r="JI173" s="110"/>
      <c r="JJ173" s="110"/>
      <c r="JK173" s="110"/>
      <c r="JL173" s="110"/>
      <c r="JM173" s="110"/>
      <c r="JN173" s="110"/>
      <c r="JO173" s="110"/>
      <c r="JP173" s="110"/>
      <c r="JQ173" s="110"/>
      <c r="JR173" s="110"/>
      <c r="JS173" s="110"/>
      <c r="JT173" s="110"/>
      <c r="JU173" s="110"/>
      <c r="JV173" s="110">
        <v>435.67427000000004</v>
      </c>
      <c r="JW173" s="110"/>
      <c r="JX173" s="110">
        <f>JW173/JV173*100</f>
        <v>0</v>
      </c>
      <c r="JY173" s="110"/>
      <c r="JZ173" s="110"/>
      <c r="KA173" s="110" t="e">
        <f>JZ173/JY173*100</f>
        <v>#DIV/0!</v>
      </c>
      <c r="KB173" s="110"/>
      <c r="KC173" s="110"/>
      <c r="KD173" s="110" t="e">
        <f>KC173/KB173*100</f>
        <v>#DIV/0!</v>
      </c>
      <c r="KE173" s="110"/>
      <c r="KF173" s="110"/>
      <c r="KG173" s="110" t="e">
        <f>KF173/KE173*100</f>
        <v>#DIV/0!</v>
      </c>
      <c r="KH173" s="110"/>
      <c r="KI173" s="110"/>
      <c r="KJ173" s="110" t="e">
        <f>KI173/KH173*100</f>
        <v>#DIV/0!</v>
      </c>
      <c r="KK173" s="110"/>
      <c r="KL173" s="110"/>
      <c r="KM173" s="110"/>
      <c r="KN173" s="110">
        <v>4864</v>
      </c>
      <c r="KO173" s="110">
        <v>4863.9096</v>
      </c>
      <c r="KP173" s="110">
        <f>KO173/KN173*100</f>
        <v>99.998141447368411</v>
      </c>
      <c r="KQ173" s="110"/>
      <c r="KR173" s="110"/>
      <c r="KS173" s="110"/>
      <c r="KT173" s="110"/>
      <c r="KU173" s="110"/>
      <c r="KV173" s="110"/>
      <c r="KW173" s="110"/>
      <c r="KX173" s="110"/>
      <c r="KY173" s="110"/>
      <c r="KZ173" s="110"/>
      <c r="LA173" s="110"/>
      <c r="LB173" s="110"/>
      <c r="LC173" s="110"/>
      <c r="LD173" s="110"/>
      <c r="LE173" s="110"/>
      <c r="LF173" s="110"/>
      <c r="LG173" s="110"/>
      <c r="LH173" s="110"/>
      <c r="LI173" s="110"/>
      <c r="LJ173" s="110"/>
      <c r="LK173" s="110"/>
      <c r="LL173" s="110"/>
      <c r="LM173" s="110"/>
      <c r="LN173" s="110"/>
      <c r="LO173" s="110"/>
      <c r="LP173" s="110">
        <f>LS173+LV173</f>
        <v>0</v>
      </c>
      <c r="LQ173" s="110">
        <f>LT173+LW173</f>
        <v>0</v>
      </c>
      <c r="LR173" s="110"/>
      <c r="LS173" s="110"/>
      <c r="LT173" s="110"/>
      <c r="LU173" s="110"/>
      <c r="LV173" s="110"/>
      <c r="LW173" s="110"/>
      <c r="LX173" s="110"/>
      <c r="LY173" s="110"/>
      <c r="LZ173" s="110"/>
      <c r="MA173" s="110"/>
      <c r="MB173" s="110"/>
      <c r="MC173" s="110"/>
      <c r="MD173" s="110"/>
      <c r="ME173" s="4"/>
      <c r="MF173" s="4"/>
      <c r="MG173" s="5"/>
      <c r="MH173" s="37"/>
      <c r="MI173" s="37"/>
      <c r="MJ173" s="11"/>
      <c r="MK173" s="4"/>
      <c r="ML173" s="4"/>
      <c r="MM173" s="5"/>
      <c r="MN173" s="52"/>
      <c r="MO173" s="92"/>
      <c r="MP173" s="8"/>
      <c r="MQ173" s="92"/>
      <c r="MR173" s="109"/>
    </row>
    <row r="174" spans="1:360" ht="18">
      <c r="A174" s="36" t="s">
        <v>2</v>
      </c>
      <c r="B174" s="110">
        <f t="shared" si="1409"/>
        <v>123575.82117</v>
      </c>
      <c r="C174" s="110">
        <f t="shared" si="1410"/>
        <v>123575.82117</v>
      </c>
      <c r="D174" s="110">
        <f>C174/B174*100</f>
        <v>100</v>
      </c>
      <c r="E174" s="110">
        <f t="shared" si="1175"/>
        <v>-2.7284841053187847E-12</v>
      </c>
      <c r="F174" s="110"/>
      <c r="G174" s="110"/>
      <c r="H174" s="110"/>
      <c r="I174" s="110"/>
      <c r="J174" s="110">
        <f t="shared" si="1436"/>
        <v>0</v>
      </c>
      <c r="K174" s="110">
        <f t="shared" si="1436"/>
        <v>0</v>
      </c>
      <c r="L174" s="110"/>
      <c r="M174" s="110"/>
      <c r="N174" s="110"/>
      <c r="O174" s="110"/>
      <c r="P174" s="110"/>
      <c r="Q174" s="110"/>
      <c r="R174" s="110"/>
      <c r="S174" s="110">
        <v>957.6</v>
      </c>
      <c r="T174" s="110">
        <v>957.6</v>
      </c>
      <c r="U174" s="110">
        <f>T174/S174*100</f>
        <v>100</v>
      </c>
      <c r="V174" s="110"/>
      <c r="W174" s="110"/>
      <c r="X174" s="110"/>
      <c r="Y174" s="110">
        <v>2142.5372400000001</v>
      </c>
      <c r="Z174" s="110">
        <f>AC174+AF174</f>
        <v>2142.5372400000001</v>
      </c>
      <c r="AA174" s="110">
        <f t="shared" si="1437"/>
        <v>2142.5372400000001</v>
      </c>
      <c r="AB174" s="110">
        <f>AA174/Z174*100</f>
        <v>100</v>
      </c>
      <c r="AC174" s="110">
        <f>1353.11399-1.70568</f>
        <v>1351.40831</v>
      </c>
      <c r="AD174" s="110">
        <v>1351.40831</v>
      </c>
      <c r="AE174" s="110">
        <f>AD174/AC174*100</f>
        <v>100</v>
      </c>
      <c r="AF174" s="110">
        <f>792.12745-0.99852</f>
        <v>791.12892999999997</v>
      </c>
      <c r="AG174" s="110">
        <v>791.12892999999997</v>
      </c>
      <c r="AH174" s="110">
        <f>AG174/AF174*100</f>
        <v>100</v>
      </c>
      <c r="AI174" s="110"/>
      <c r="AJ174" s="110">
        <f>AM174+AP174</f>
        <v>0</v>
      </c>
      <c r="AK174" s="110">
        <f>AN174+AQ174</f>
        <v>0</v>
      </c>
      <c r="AL174" s="110"/>
      <c r="AM174" s="110"/>
      <c r="AN174" s="110"/>
      <c r="AO174" s="110"/>
      <c r="AP174" s="110"/>
      <c r="AQ174" s="110"/>
      <c r="AR174" s="110"/>
      <c r="AS174" s="110"/>
      <c r="AT174" s="110">
        <f>AW174+AZ174</f>
        <v>0</v>
      </c>
      <c r="AU174" s="110">
        <f>AX174+BA174</f>
        <v>0</v>
      </c>
      <c r="AV174" s="110"/>
      <c r="AW174" s="110"/>
      <c r="AX174" s="110"/>
      <c r="AY174" s="110"/>
      <c r="AZ174" s="110"/>
      <c r="BA174" s="110"/>
      <c r="BB174" s="110"/>
      <c r="BC174" s="110"/>
      <c r="BD174" s="110">
        <f t="shared" si="1438"/>
        <v>0</v>
      </c>
      <c r="BE174" s="110">
        <f t="shared" si="1438"/>
        <v>0</v>
      </c>
      <c r="BF174" s="110"/>
      <c r="BG174" s="110"/>
      <c r="BH174" s="110"/>
      <c r="BI174" s="110"/>
      <c r="BJ174" s="110"/>
      <c r="BK174" s="110"/>
      <c r="BL174" s="110"/>
      <c r="BM174" s="110">
        <v>9024.6373000000003</v>
      </c>
      <c r="BN174" s="110">
        <f>BQ174+BT174</f>
        <v>9024.6373000000003</v>
      </c>
      <c r="BO174" s="110">
        <f t="shared" si="1439"/>
        <v>9024.6373000000003</v>
      </c>
      <c r="BP174" s="110">
        <f>BO174/BN174*100</f>
        <v>100</v>
      </c>
      <c r="BQ174" s="110">
        <v>8844.1445500000009</v>
      </c>
      <c r="BR174" s="110">
        <v>8844.1445500000009</v>
      </c>
      <c r="BS174" s="110">
        <f>BR174/BQ174*100</f>
        <v>100</v>
      </c>
      <c r="BT174" s="110">
        <v>180.49275</v>
      </c>
      <c r="BU174" s="110">
        <v>180.49275</v>
      </c>
      <c r="BV174" s="110">
        <f>BU174/BT174*100</f>
        <v>100</v>
      </c>
      <c r="BW174" s="110">
        <f t="shared" si="1440"/>
        <v>3666.0733100000002</v>
      </c>
      <c r="BX174" s="110">
        <f t="shared" si="1440"/>
        <v>3666.0733100000002</v>
      </c>
      <c r="BY174" s="110">
        <f>BX174/BW174*100</f>
        <v>100</v>
      </c>
      <c r="BZ174" s="110"/>
      <c r="CA174" s="110"/>
      <c r="CB174" s="110" t="e">
        <f>CA174/BZ174*100</f>
        <v>#DIV/0!</v>
      </c>
      <c r="CC174" s="110">
        <v>3666.0733100000002</v>
      </c>
      <c r="CD174" s="110">
        <v>3666.0733100000002</v>
      </c>
      <c r="CE174" s="110">
        <f t="shared" ref="CE174" si="1457">CD174/CC174*100</f>
        <v>100</v>
      </c>
      <c r="CF174" s="110">
        <f t="shared" si="1442"/>
        <v>18094.134950000003</v>
      </c>
      <c r="CG174" s="110">
        <f t="shared" si="1442"/>
        <v>18094.13495</v>
      </c>
      <c r="CH174" s="110">
        <f>CG174/CF174*100</f>
        <v>99.999999999999972</v>
      </c>
      <c r="CI174" s="110">
        <v>17732.252210000002</v>
      </c>
      <c r="CJ174" s="110">
        <v>17732.252209999999</v>
      </c>
      <c r="CK174" s="110">
        <f>CJ174/CI174*100</f>
        <v>99.999999999999972</v>
      </c>
      <c r="CL174" s="110">
        <v>361.88274000000001</v>
      </c>
      <c r="CM174" s="110">
        <v>361.88274000000001</v>
      </c>
      <c r="CN174" s="110">
        <f>CM174/CL174*100</f>
        <v>100</v>
      </c>
      <c r="CO174" s="110"/>
      <c r="CP174" s="110">
        <f t="shared" si="1443"/>
        <v>0</v>
      </c>
      <c r="CQ174" s="110">
        <f t="shared" si="1443"/>
        <v>0</v>
      </c>
      <c r="CR174" s="110"/>
      <c r="CS174" s="110"/>
      <c r="CT174" s="110"/>
      <c r="CU174" s="110"/>
      <c r="CV174" s="110"/>
      <c r="CW174" s="110"/>
      <c r="CX174" s="110"/>
      <c r="CY174" s="110"/>
      <c r="CZ174" s="110">
        <f t="shared" ref="CZ174:DA174" si="1458">DC174+DF174</f>
        <v>0</v>
      </c>
      <c r="DA174" s="110">
        <f t="shared" si="1458"/>
        <v>0</v>
      </c>
      <c r="DB174" s="110"/>
      <c r="DC174" s="110"/>
      <c r="DD174" s="110"/>
      <c r="DE174" s="110"/>
      <c r="DF174" s="110"/>
      <c r="DG174" s="110"/>
      <c r="DH174" s="110"/>
      <c r="DI174" s="110"/>
      <c r="DJ174" s="110">
        <f t="shared" si="1444"/>
        <v>0</v>
      </c>
      <c r="DK174" s="110">
        <f t="shared" si="1444"/>
        <v>0</v>
      </c>
      <c r="DL174" s="110"/>
      <c r="DM174" s="110"/>
      <c r="DN174" s="110"/>
      <c r="DO174" s="110"/>
      <c r="DP174" s="110"/>
      <c r="DQ174" s="110"/>
      <c r="DR174" s="110"/>
      <c r="DS174" s="110"/>
      <c r="DT174" s="110"/>
      <c r="DU174" s="110"/>
      <c r="DV174" s="110"/>
      <c r="DW174" s="110"/>
      <c r="DX174" s="110"/>
      <c r="DY174" s="110"/>
      <c r="DZ174" s="110"/>
      <c r="EA174" s="110"/>
      <c r="EB174" s="110"/>
      <c r="EC174" s="110"/>
      <c r="ED174" s="110">
        <f t="shared" si="1445"/>
        <v>0</v>
      </c>
      <c r="EE174" s="110">
        <f t="shared" si="1445"/>
        <v>0</v>
      </c>
      <c r="EF174" s="110"/>
      <c r="EG174" s="110"/>
      <c r="EH174" s="110"/>
      <c r="EI174" s="110"/>
      <c r="EJ174" s="110"/>
      <c r="EK174" s="110"/>
      <c r="EL174" s="110"/>
      <c r="EM174" s="110"/>
      <c r="EN174" s="110"/>
      <c r="EO174" s="110"/>
      <c r="EP174" s="110">
        <v>33320.091480000003</v>
      </c>
      <c r="EQ174" s="110">
        <f t="shared" ref="EQ174:ER174" si="1459">ET174+EW174</f>
        <v>33320.091480000003</v>
      </c>
      <c r="ER174" s="110">
        <f t="shared" si="1459"/>
        <v>33320.091480000003</v>
      </c>
      <c r="ES174" s="110">
        <f>ER174/EQ174*100</f>
        <v>100</v>
      </c>
      <c r="ET174" s="110">
        <v>33320.091480000003</v>
      </c>
      <c r="EU174" s="110">
        <f>27538.8501+5781.24138</f>
        <v>33320.091480000003</v>
      </c>
      <c r="EV174" s="110">
        <f>EU174/ET174*100</f>
        <v>100</v>
      </c>
      <c r="EW174" s="110"/>
      <c r="EX174" s="110"/>
      <c r="EY174" s="110"/>
      <c r="EZ174" s="110"/>
      <c r="FA174" s="110"/>
      <c r="FB174" s="110">
        <f>FE174+FH174</f>
        <v>0</v>
      </c>
      <c r="FC174" s="110"/>
      <c r="FD174" s="110"/>
      <c r="FE174" s="110"/>
      <c r="FF174" s="110"/>
      <c r="FG174" s="110"/>
      <c r="FH174" s="110"/>
      <c r="FI174" s="110"/>
      <c r="FJ174" s="156">
        <v>96.78352000000001</v>
      </c>
      <c r="FK174" s="110">
        <f>FN174+FQ174</f>
        <v>96.783519999999996</v>
      </c>
      <c r="FL174" s="110">
        <f>FO174+FR174</f>
        <v>96.783519999999996</v>
      </c>
      <c r="FM174" s="110"/>
      <c r="FN174" s="110">
        <v>95.81568</v>
      </c>
      <c r="FO174" s="110">
        <v>95.81568</v>
      </c>
      <c r="FP174" s="110"/>
      <c r="FQ174" s="110">
        <v>0.96784000000000003</v>
      </c>
      <c r="FR174" s="110">
        <v>0.96784000000000003</v>
      </c>
      <c r="FS174" s="110"/>
      <c r="FT174" s="110"/>
      <c r="FU174" s="110">
        <f t="shared" si="1446"/>
        <v>0</v>
      </c>
      <c r="FV174" s="110">
        <f t="shared" si="1446"/>
        <v>0</v>
      </c>
      <c r="FW174" s="110"/>
      <c r="FX174" s="110"/>
      <c r="FY174" s="110"/>
      <c r="FZ174" s="110"/>
      <c r="GA174" s="110"/>
      <c r="GB174" s="110"/>
      <c r="GC174" s="110"/>
      <c r="GD174" s="110"/>
      <c r="GE174" s="110">
        <f t="shared" si="1447"/>
        <v>0</v>
      </c>
      <c r="GF174" s="110">
        <f t="shared" si="1447"/>
        <v>0</v>
      </c>
      <c r="GG174" s="110"/>
      <c r="GH174" s="110"/>
      <c r="GI174" s="110"/>
      <c r="GJ174" s="110"/>
      <c r="GK174" s="110"/>
      <c r="GL174" s="110"/>
      <c r="GM174" s="110"/>
      <c r="GN174" s="110">
        <v>11474.47783</v>
      </c>
      <c r="GO174" s="110">
        <f t="shared" si="1448"/>
        <v>11474.477830000002</v>
      </c>
      <c r="GP174" s="110">
        <f t="shared" si="1448"/>
        <v>11474.477830000002</v>
      </c>
      <c r="GQ174" s="110">
        <f>GP174/GN174*100</f>
        <v>100.00000000000003</v>
      </c>
      <c r="GR174" s="110">
        <v>11359.733050000001</v>
      </c>
      <c r="GS174" s="110">
        <v>11359.733050000001</v>
      </c>
      <c r="GT174" s="110">
        <f>GS174/GR174*100</f>
        <v>100</v>
      </c>
      <c r="GU174" s="110">
        <v>114.74478000000001</v>
      </c>
      <c r="GV174" s="110">
        <v>114.74478000000001</v>
      </c>
      <c r="GW174" s="110">
        <f>GV174/GU174*100</f>
        <v>100</v>
      </c>
      <c r="GX174" s="110">
        <v>24602.65307</v>
      </c>
      <c r="GY174" s="110">
        <f t="shared" si="1449"/>
        <v>24602.65307</v>
      </c>
      <c r="GZ174" s="110">
        <f t="shared" si="1449"/>
        <v>24602.65307</v>
      </c>
      <c r="HA174" s="110"/>
      <c r="HB174" s="110">
        <v>24110.6</v>
      </c>
      <c r="HC174" s="110">
        <f>21568.89717+2541.70283</f>
        <v>24110.6</v>
      </c>
      <c r="HD174" s="110">
        <f>HC174/HB174*100</f>
        <v>100</v>
      </c>
      <c r="HE174" s="110">
        <v>492.05306999999999</v>
      </c>
      <c r="HF174" s="110">
        <f>440.18159+51.87148</f>
        <v>492.05307000000005</v>
      </c>
      <c r="HG174" s="110">
        <f>HF174/HE174*100</f>
        <v>100.00000000000003</v>
      </c>
      <c r="HH174" s="110"/>
      <c r="HI174" s="110">
        <f t="shared" si="1450"/>
        <v>0</v>
      </c>
      <c r="HJ174" s="110">
        <f t="shared" si="1450"/>
        <v>0</v>
      </c>
      <c r="HK174" s="110"/>
      <c r="HL174" s="110"/>
      <c r="HM174" s="110"/>
      <c r="HN174" s="110"/>
      <c r="HO174" s="110"/>
      <c r="HP174" s="110"/>
      <c r="HQ174" s="110"/>
      <c r="HR174" s="110"/>
      <c r="HS174" s="110">
        <f t="shared" si="1451"/>
        <v>0</v>
      </c>
      <c r="HT174" s="110">
        <f t="shared" si="1451"/>
        <v>0</v>
      </c>
      <c r="HU174" s="110"/>
      <c r="HV174" s="110"/>
      <c r="HW174" s="110"/>
      <c r="HX174" s="110"/>
      <c r="HY174" s="110"/>
      <c r="HZ174" s="110"/>
      <c r="IA174" s="110"/>
      <c r="IB174" s="110"/>
      <c r="IC174" s="110">
        <f t="shared" si="1452"/>
        <v>0</v>
      </c>
      <c r="ID174" s="110">
        <f t="shared" si="1452"/>
        <v>0</v>
      </c>
      <c r="IE174" s="110"/>
      <c r="IF174" s="110"/>
      <c r="IG174" s="110"/>
      <c r="IH174" s="110"/>
      <c r="II174" s="110"/>
      <c r="IJ174" s="110"/>
      <c r="IK174" s="110"/>
      <c r="IL174" s="110">
        <v>342.85714000000002</v>
      </c>
      <c r="IM174" s="110">
        <f t="shared" si="1453"/>
        <v>342.85714000000002</v>
      </c>
      <c r="IN174" s="110">
        <f t="shared" si="1453"/>
        <v>342.85714000000002</v>
      </c>
      <c r="IO174" s="157">
        <f t="shared" ref="IO174" si="1460">IN174/IM174*100</f>
        <v>100</v>
      </c>
      <c r="IP174" s="110">
        <v>336</v>
      </c>
      <c r="IQ174" s="110">
        <v>336</v>
      </c>
      <c r="IR174" s="157">
        <f t="shared" si="1454"/>
        <v>100</v>
      </c>
      <c r="IS174" s="110">
        <v>6.8571400000000002</v>
      </c>
      <c r="IT174" s="110">
        <v>6.8571400000000002</v>
      </c>
      <c r="IU174" s="157">
        <f t="shared" si="1455"/>
        <v>100</v>
      </c>
      <c r="IV174" s="110"/>
      <c r="IW174" s="110">
        <f t="shared" si="1456"/>
        <v>0</v>
      </c>
      <c r="IX174" s="110">
        <f t="shared" si="1456"/>
        <v>0</v>
      </c>
      <c r="IY174" s="110"/>
      <c r="IZ174" s="110"/>
      <c r="JA174" s="110"/>
      <c r="JB174" s="110"/>
      <c r="JC174" s="110"/>
      <c r="JD174" s="110"/>
      <c r="JE174" s="110"/>
      <c r="JF174" s="110"/>
      <c r="JG174" s="110">
        <f>JJ174+JM174</f>
        <v>0</v>
      </c>
      <c r="JH174" s="110">
        <f>JK174+JN174</f>
        <v>0</v>
      </c>
      <c r="JI174" s="110"/>
      <c r="JJ174" s="110"/>
      <c r="JK174" s="110"/>
      <c r="JL174" s="110"/>
      <c r="JM174" s="110"/>
      <c r="JN174" s="110"/>
      <c r="JO174" s="110"/>
      <c r="JP174" s="110"/>
      <c r="JQ174" s="110"/>
      <c r="JR174" s="110"/>
      <c r="JS174" s="110"/>
      <c r="JT174" s="110"/>
      <c r="JU174" s="110"/>
      <c r="JV174" s="110"/>
      <c r="JW174" s="110"/>
      <c r="JX174" s="110"/>
      <c r="JY174" s="110"/>
      <c r="JZ174" s="110"/>
      <c r="KA174" s="110"/>
      <c r="KB174" s="110"/>
      <c r="KC174" s="110"/>
      <c r="KD174" s="110"/>
      <c r="KE174" s="110"/>
      <c r="KF174" s="110"/>
      <c r="KG174" s="110"/>
      <c r="KH174" s="110"/>
      <c r="KI174" s="110"/>
      <c r="KJ174" s="110"/>
      <c r="KK174" s="110"/>
      <c r="KL174" s="110"/>
      <c r="KM174" s="110"/>
      <c r="KN174" s="110"/>
      <c r="KO174" s="110"/>
      <c r="KP174" s="110"/>
      <c r="KQ174" s="110"/>
      <c r="KR174" s="110"/>
      <c r="KS174" s="110"/>
      <c r="KT174" s="110">
        <v>16686.209169999998</v>
      </c>
      <c r="KU174" s="110">
        <v>16686.209169999998</v>
      </c>
      <c r="KV174" s="110"/>
      <c r="KW174" s="110"/>
      <c r="KX174" s="110"/>
      <c r="KY174" s="110"/>
      <c r="KZ174" s="110">
        <v>3167.7661600000001</v>
      </c>
      <c r="LA174" s="110">
        <v>3167.7661600000001</v>
      </c>
      <c r="LB174" s="110">
        <f>LA174/KZ174*100</f>
        <v>100</v>
      </c>
      <c r="LC174" s="110"/>
      <c r="LD174" s="110"/>
      <c r="LE174" s="110" t="e">
        <f>LD174/LC174*100</f>
        <v>#DIV/0!</v>
      </c>
      <c r="LF174" s="110"/>
      <c r="LG174" s="110"/>
      <c r="LH174" s="110" t="e">
        <f>LG174/LF174*100</f>
        <v>#DIV/0!</v>
      </c>
      <c r="LI174" s="110"/>
      <c r="LJ174" s="110"/>
      <c r="LK174" s="110" t="e">
        <f>LJ174/LI174*100</f>
        <v>#DIV/0!</v>
      </c>
      <c r="LL174" s="110"/>
      <c r="LM174" s="110"/>
      <c r="LN174" s="110"/>
      <c r="LO174" s="110"/>
      <c r="LP174" s="110">
        <f>LS174+LV174</f>
        <v>0</v>
      </c>
      <c r="LQ174" s="110">
        <f>LT174+LW174</f>
        <v>0</v>
      </c>
      <c r="LR174" s="110"/>
      <c r="LS174" s="110"/>
      <c r="LT174" s="110"/>
      <c r="LU174" s="110"/>
      <c r="LV174" s="110"/>
      <c r="LW174" s="110"/>
      <c r="LX174" s="110"/>
      <c r="LY174" s="110"/>
      <c r="LZ174" s="110"/>
      <c r="MA174" s="110"/>
      <c r="MB174" s="110"/>
      <c r="MC174" s="110"/>
      <c r="MD174" s="110"/>
      <c r="ME174" s="110"/>
      <c r="MF174" s="4"/>
      <c r="MG174" s="5"/>
      <c r="MH174" s="37"/>
      <c r="MI174" s="37"/>
      <c r="MJ174" s="38"/>
      <c r="MK174" s="4"/>
      <c r="ML174" s="4"/>
      <c r="MM174" s="5"/>
      <c r="MN174" s="112"/>
      <c r="MO174" s="92"/>
      <c r="MP174" s="8"/>
      <c r="MQ174" s="92"/>
      <c r="MR174" s="109"/>
      <c r="MS174" s="40"/>
      <c r="MT174" s="35"/>
      <c r="MU174" s="40"/>
      <c r="MV174" s="10"/>
    </row>
    <row r="175" spans="1:360" s="130" customFormat="1" ht="18">
      <c r="A175" s="62" t="s">
        <v>4</v>
      </c>
      <c r="B175" s="155">
        <f>B171+B8</f>
        <v>6648924.5964899994</v>
      </c>
      <c r="C175" s="155">
        <f>C171+C8</f>
        <v>6516199.1117700003</v>
      </c>
      <c r="D175" s="155">
        <f>C175/B175*100</f>
        <v>98.003805235059133</v>
      </c>
      <c r="E175" s="155">
        <f t="shared" si="1175"/>
        <v>8.2945916801691055E-10</v>
      </c>
      <c r="F175" s="155">
        <f>F171+F8</f>
        <v>136210</v>
      </c>
      <c r="G175" s="155">
        <f>G171+G8</f>
        <v>136210</v>
      </c>
      <c r="H175" s="155">
        <f>G175/F175*100</f>
        <v>100</v>
      </c>
      <c r="I175" s="155">
        <f>I171+I8</f>
        <v>12308.181819999998</v>
      </c>
      <c r="J175" s="155">
        <f>J171+J8</f>
        <v>12308.181819999998</v>
      </c>
      <c r="K175" s="155">
        <f>K171+K8</f>
        <v>12308.181819999998</v>
      </c>
      <c r="L175" s="155">
        <f>K175/J175*100</f>
        <v>100</v>
      </c>
      <c r="M175" s="155">
        <f>M171+M8</f>
        <v>12185.100000000002</v>
      </c>
      <c r="N175" s="155">
        <f>N171+N8</f>
        <v>12185.100000000002</v>
      </c>
      <c r="O175" s="155">
        <f>N175/M175*100</f>
        <v>100</v>
      </c>
      <c r="P175" s="155">
        <f>P171+P8</f>
        <v>123.08182000000001</v>
      </c>
      <c r="Q175" s="155">
        <f>Q171+Q8</f>
        <v>123.08182000000001</v>
      </c>
      <c r="R175" s="155">
        <f>Q175/P175*100</f>
        <v>100</v>
      </c>
      <c r="S175" s="155">
        <f>S171+S8</f>
        <v>11622.199999999999</v>
      </c>
      <c r="T175" s="155">
        <f>T171+T8</f>
        <v>11619.82195</v>
      </c>
      <c r="U175" s="155">
        <f>T175/S175*100</f>
        <v>99.979538727607519</v>
      </c>
      <c r="V175" s="155">
        <f>V171+V8</f>
        <v>0</v>
      </c>
      <c r="W175" s="155">
        <f>W171+W8</f>
        <v>0</v>
      </c>
      <c r="X175" s="155" t="e">
        <f>W175/V175*100</f>
        <v>#DIV/0!</v>
      </c>
      <c r="Y175" s="155">
        <f>Y171+Y8</f>
        <v>112194.16187000003</v>
      </c>
      <c r="Z175" s="155">
        <f>Z171+Z8</f>
        <v>112194.16187000003</v>
      </c>
      <c r="AA175" s="155">
        <f>AA171+AA8</f>
        <v>112194.16187000003</v>
      </c>
      <c r="AB175" s="155">
        <f>AA175/Z175*100</f>
        <v>100</v>
      </c>
      <c r="AC175" s="155">
        <f>AC171+AC8</f>
        <v>70705.400000000009</v>
      </c>
      <c r="AD175" s="155">
        <f>AD171+AD8</f>
        <v>70705.400000000009</v>
      </c>
      <c r="AE175" s="155">
        <f>AD175/AC175*100</f>
        <v>100</v>
      </c>
      <c r="AF175" s="155">
        <f>AF171+AF8</f>
        <v>41488.761869999995</v>
      </c>
      <c r="AG175" s="155">
        <f>AG171+AG8</f>
        <v>41488.761869999995</v>
      </c>
      <c r="AH175" s="155">
        <f>AG175/AF175*100</f>
        <v>100</v>
      </c>
      <c r="AI175" s="155">
        <f>AI171+AI8</f>
        <v>141561.43799999999</v>
      </c>
      <c r="AJ175" s="155">
        <f>AJ171+AJ8</f>
        <v>141561.43800000002</v>
      </c>
      <c r="AK175" s="155">
        <f>AK171+AK8</f>
        <v>141560.96627</v>
      </c>
      <c r="AL175" s="155">
        <f>AK175/AJ175*100</f>
        <v>99.999666766594999</v>
      </c>
      <c r="AM175" s="155">
        <f>AM171+AM8</f>
        <v>140159.70000000001</v>
      </c>
      <c r="AN175" s="155">
        <f>AN171+AN8</f>
        <v>140159.23295999999</v>
      </c>
      <c r="AO175" s="155">
        <f>AN175/AM175*100</f>
        <v>99.999666780108669</v>
      </c>
      <c r="AP175" s="155">
        <f>AP171+AP8</f>
        <v>1401.7380000000001</v>
      </c>
      <c r="AQ175" s="155">
        <f>AQ171+AQ8</f>
        <v>1401.7333100000001</v>
      </c>
      <c r="AR175" s="155">
        <f>AQ175/AP175*100</f>
        <v>99.999665415362927</v>
      </c>
      <c r="AS175" s="155">
        <f>AS171+AS8</f>
        <v>67454.693880000006</v>
      </c>
      <c r="AT175" s="155">
        <f>AT171+AT8</f>
        <v>67454.693880000006</v>
      </c>
      <c r="AU175" s="155">
        <f>AU171+AU8</f>
        <v>67454.693870000017</v>
      </c>
      <c r="AV175" s="155">
        <f>AU175/AT175*100</f>
        <v>99.999999985175251</v>
      </c>
      <c r="AW175" s="155">
        <f>AW171+AW8</f>
        <v>66105.600000000006</v>
      </c>
      <c r="AX175" s="155">
        <f>AX171+AX8</f>
        <v>66105.600000000006</v>
      </c>
      <c r="AY175" s="155">
        <f>AX175/AW175*100</f>
        <v>100</v>
      </c>
      <c r="AZ175" s="155">
        <f>AZ171+AZ8</f>
        <v>1349.0938799999999</v>
      </c>
      <c r="BA175" s="155">
        <f>BA171+BA8</f>
        <v>1349.0938699999999</v>
      </c>
      <c r="BB175" s="155">
        <f>BA175/AZ175*100</f>
        <v>99.999999258761747</v>
      </c>
      <c r="BC175" s="155">
        <f>BC171+BC8</f>
        <v>8015.3497299999999</v>
      </c>
      <c r="BD175" s="155">
        <f>BD171+BD8</f>
        <v>8015.3497300000008</v>
      </c>
      <c r="BE175" s="155">
        <f>BE171+BE8</f>
        <v>8015.3497299999999</v>
      </c>
      <c r="BF175" s="155">
        <f>BE175/BD175*100</f>
        <v>99.999999999999986</v>
      </c>
      <c r="BG175" s="155">
        <f>BG171+BG8</f>
        <v>7855.0427299999992</v>
      </c>
      <c r="BH175" s="155">
        <f>BH171+BH8</f>
        <v>7855.0427299999992</v>
      </c>
      <c r="BI175" s="155">
        <f>BH175/BG175*100</f>
        <v>100</v>
      </c>
      <c r="BJ175" s="155">
        <f>BJ171+BJ8</f>
        <v>160.30700000000002</v>
      </c>
      <c r="BK175" s="155">
        <f>BK171+BK8</f>
        <v>160.30700000000002</v>
      </c>
      <c r="BL175" s="155">
        <f>BK175/BJ175*100</f>
        <v>100</v>
      </c>
      <c r="BM175" s="155">
        <f>BM171+BM8</f>
        <v>177155.51030000002</v>
      </c>
      <c r="BN175" s="155">
        <f>BN171+BN8</f>
        <v>177155.51029999997</v>
      </c>
      <c r="BO175" s="155">
        <f>BO171+BO8</f>
        <v>177155.51028999998</v>
      </c>
      <c r="BP175" s="155">
        <f>BO175/BN175*100</f>
        <v>99.99999999435525</v>
      </c>
      <c r="BQ175" s="155">
        <f>BQ171+BQ8</f>
        <v>173612.4</v>
      </c>
      <c r="BR175" s="155">
        <f>BR171+BR8</f>
        <v>173612.39999000001</v>
      </c>
      <c r="BS175" s="155">
        <f>BR175/BQ175*100</f>
        <v>99.999999994240056</v>
      </c>
      <c r="BT175" s="155">
        <f>BT171+BT8</f>
        <v>3543.1103000000003</v>
      </c>
      <c r="BU175" s="155">
        <f>BU171+BU8</f>
        <v>3543.1103000000003</v>
      </c>
      <c r="BV175" s="155">
        <f>BU175/BT175*100</f>
        <v>100</v>
      </c>
      <c r="BW175" s="155">
        <f>BW171+BW8</f>
        <v>49089.977610000002</v>
      </c>
      <c r="BX175" s="155">
        <f>BX171+BX8</f>
        <v>49089.977610000016</v>
      </c>
      <c r="BY175" s="155">
        <f>BX175/BW175*100</f>
        <v>100.00000000000003</v>
      </c>
      <c r="BZ175" s="155">
        <f>BZ171+BZ8</f>
        <v>41663.512710000003</v>
      </c>
      <c r="CA175" s="155">
        <f>CA171+CA8</f>
        <v>41663.512710000003</v>
      </c>
      <c r="CB175" s="155">
        <f>CA175/BZ175*100</f>
        <v>100</v>
      </c>
      <c r="CC175" s="155">
        <f>CC171+CC8</f>
        <v>7426.4648999999999</v>
      </c>
      <c r="CD175" s="155">
        <f>CD171+CD8</f>
        <v>7426.4648999999999</v>
      </c>
      <c r="CE175" s="155">
        <f>CD175/CC175*100</f>
        <v>100</v>
      </c>
      <c r="CF175" s="155">
        <f>CF171+CF8</f>
        <v>665008.01191999996</v>
      </c>
      <c r="CG175" s="155">
        <f>CG171+CG8</f>
        <v>639820.44864999992</v>
      </c>
      <c r="CH175" s="155">
        <f>CG175/CF175*100</f>
        <v>96.212442133249056</v>
      </c>
      <c r="CI175" s="155">
        <f>CI171+CI8</f>
        <v>617018.09403000004</v>
      </c>
      <c r="CJ175" s="155">
        <f>CJ171+CJ8</f>
        <v>596824.12780999998</v>
      </c>
      <c r="CK175" s="155">
        <f>CJ175/CI175*100</f>
        <v>96.727167903925647</v>
      </c>
      <c r="CL175" s="155">
        <f>CL171+CL8</f>
        <v>47989.917889999997</v>
      </c>
      <c r="CM175" s="155">
        <f>CM171+CM8</f>
        <v>42996.320839999993</v>
      </c>
      <c r="CN175" s="155">
        <f>CM175/CL175*100</f>
        <v>89.594487197402444</v>
      </c>
      <c r="CO175" s="155">
        <f>CO171+CO8</f>
        <v>1445.3242</v>
      </c>
      <c r="CP175" s="155">
        <f>CP171+CP8</f>
        <v>1445.3242</v>
      </c>
      <c r="CQ175" s="155">
        <f>CQ171+CQ8</f>
        <v>1445.3242</v>
      </c>
      <c r="CR175" s="155">
        <f>CQ175/CP175*100</f>
        <v>100</v>
      </c>
      <c r="CS175" s="155">
        <f>CS171+CS8</f>
        <v>1430.8</v>
      </c>
      <c r="CT175" s="155">
        <f>CT171+CT8</f>
        <v>1430.8</v>
      </c>
      <c r="CU175" s="155">
        <f>CT175/CS175*100</f>
        <v>100</v>
      </c>
      <c r="CV175" s="155">
        <f>CV171+CV8</f>
        <v>14.5242</v>
      </c>
      <c r="CW175" s="155">
        <f>CW171+CW8</f>
        <v>14.5242</v>
      </c>
      <c r="CX175" s="155">
        <f>CW175/CV175*100</f>
        <v>100</v>
      </c>
      <c r="CY175" s="155">
        <f>CY171+CY8</f>
        <v>225949.25023000001</v>
      </c>
      <c r="CZ175" s="155">
        <f>CZ171+CZ8</f>
        <v>225949.25023000001</v>
      </c>
      <c r="DA175" s="155">
        <f>DA171+DA8</f>
        <v>225949.25023000001</v>
      </c>
      <c r="DB175" s="155">
        <f>DA175/CZ175*100</f>
        <v>100</v>
      </c>
      <c r="DC175" s="155">
        <f>DC171+DC8</f>
        <v>214524.6</v>
      </c>
      <c r="DD175" s="155">
        <f>DD171+DD8</f>
        <v>214524.6</v>
      </c>
      <c r="DE175" s="155">
        <f>DD175/DC175*100</f>
        <v>100</v>
      </c>
      <c r="DF175" s="155">
        <f>DF171+DF8</f>
        <v>11424.650229999999</v>
      </c>
      <c r="DG175" s="155">
        <f>DG171+DG8</f>
        <v>11424.650229999999</v>
      </c>
      <c r="DH175" s="155">
        <f>DG175/DF175*100</f>
        <v>100</v>
      </c>
      <c r="DI175" s="155">
        <f>DI171+DI8</f>
        <v>937251.73603999999</v>
      </c>
      <c r="DJ175" s="155">
        <f>DJ171+DJ8</f>
        <v>937251.73603999999</v>
      </c>
      <c r="DK175" s="155">
        <f>DK171+DK8</f>
        <v>876007.51561999996</v>
      </c>
      <c r="DL175" s="155">
        <f>DK175/DJ175*100</f>
        <v>93.465552736262282</v>
      </c>
      <c r="DM175" s="155">
        <f>DM171+DM8</f>
        <v>411783.56326999998</v>
      </c>
      <c r="DN175" s="155">
        <f>DN171+DN8</f>
        <v>181208.16326999999</v>
      </c>
      <c r="DO175" s="155">
        <f>DN175/DM175*100</f>
        <v>44.005681487384834</v>
      </c>
      <c r="DP175" s="155">
        <f>DP171+DP8</f>
        <v>525468.17277000006</v>
      </c>
      <c r="DQ175" s="155">
        <f>DQ171+DQ8</f>
        <v>464223.95235000004</v>
      </c>
      <c r="DR175" s="155">
        <f>DQ175/DP175*100</f>
        <v>88.344827794773607</v>
      </c>
      <c r="DS175" s="155">
        <f>DS171+DS8</f>
        <v>290818.87754999998</v>
      </c>
      <c r="DT175" s="155">
        <f>DT171+DT8</f>
        <v>290818.87754999998</v>
      </c>
      <c r="DU175" s="155">
        <f>DU171+DU8</f>
        <v>290818.87754999998</v>
      </c>
      <c r="DV175" s="155">
        <f>DU175/DT175*100</f>
        <v>100</v>
      </c>
      <c r="DW175" s="155">
        <f>DW171+DW8</f>
        <v>285002.5</v>
      </c>
      <c r="DX175" s="155">
        <f>DX171+DX8</f>
        <v>285002.5</v>
      </c>
      <c r="DY175" s="155">
        <f>DX175/DW175*100</f>
        <v>100</v>
      </c>
      <c r="DZ175" s="155">
        <f>DZ171+DZ8</f>
        <v>5816.3775500000002</v>
      </c>
      <c r="EA175" s="155">
        <f>EA171+EA8</f>
        <v>5819.3775500000002</v>
      </c>
      <c r="EB175" s="155">
        <f>EA175/DZ175*100</f>
        <v>100.05157849493453</v>
      </c>
      <c r="EC175" s="155">
        <f>EC171+EC8</f>
        <v>0</v>
      </c>
      <c r="ED175" s="155">
        <f>ED171+ED8</f>
        <v>0</v>
      </c>
      <c r="EE175" s="155">
        <f>EE171+EE8</f>
        <v>0</v>
      </c>
      <c r="EF175" s="155" t="e">
        <f>EE175/ED175*100</f>
        <v>#DIV/0!</v>
      </c>
      <c r="EG175" s="155">
        <f>EG171+EG8</f>
        <v>0</v>
      </c>
      <c r="EH175" s="155">
        <f>EH171+EH8</f>
        <v>0</v>
      </c>
      <c r="EI175" s="155" t="e">
        <f>EH175/EG175*100</f>
        <v>#DIV/0!</v>
      </c>
      <c r="EJ175" s="155">
        <f>EJ171+EJ8</f>
        <v>0</v>
      </c>
      <c r="EK175" s="155">
        <f>EK171+EK8</f>
        <v>0</v>
      </c>
      <c r="EL175" s="155" t="e">
        <f>EK175/EJ175*100</f>
        <v>#DIV/0!</v>
      </c>
      <c r="EM175" s="155">
        <f>EM171+EM8</f>
        <v>0</v>
      </c>
      <c r="EN175" s="155">
        <f>EN171+EN8</f>
        <v>0</v>
      </c>
      <c r="EO175" s="155" t="e">
        <f>EN175/EM175*100</f>
        <v>#DIV/0!</v>
      </c>
      <c r="EP175" s="155">
        <f>EP171+EP8</f>
        <v>638446.24985000002</v>
      </c>
      <c r="EQ175" s="155">
        <f>EQ171+EQ8</f>
        <v>638446.24985000002</v>
      </c>
      <c r="ER175" s="155">
        <f>ER171+ER8</f>
        <v>618140.06632999994</v>
      </c>
      <c r="ES175" s="155">
        <f>ER175/EQ175*100</f>
        <v>96.819437262765518</v>
      </c>
      <c r="ET175" s="155">
        <f>ET171+ET8</f>
        <v>397198.55359999998</v>
      </c>
      <c r="EU175" s="155">
        <f>EU171+EU8</f>
        <v>381871.70022</v>
      </c>
      <c r="EV175" s="155">
        <f>EU175/ET175*100</f>
        <v>96.141261532529413</v>
      </c>
      <c r="EW175" s="155">
        <f>EW171+EW8</f>
        <v>241247.69625000001</v>
      </c>
      <c r="EX175" s="155">
        <f>EX171+EX8</f>
        <v>236268.36611</v>
      </c>
      <c r="EY175" s="155">
        <f>EX175/EW175*100</f>
        <v>97.936009248005405</v>
      </c>
      <c r="EZ175" s="155">
        <f>EZ171+EZ8</f>
        <v>5812.2624299999998</v>
      </c>
      <c r="FA175" s="155">
        <f>FA171+FA8</f>
        <v>5812.2624300000007</v>
      </c>
      <c r="FB175" s="155">
        <f>FB171+FB8</f>
        <v>5812.2624299999998</v>
      </c>
      <c r="FC175" s="155">
        <f>FB175/FA175*100</f>
        <v>99.999999999999986</v>
      </c>
      <c r="FD175" s="155">
        <f>FD171+FD8</f>
        <v>5696.0171799999998</v>
      </c>
      <c r="FE175" s="155">
        <f>FE171+FE8</f>
        <v>5696.0171799999998</v>
      </c>
      <c r="FF175" s="155">
        <f>FE175/FD175*100</f>
        <v>100</v>
      </c>
      <c r="FG175" s="155">
        <f>FG171+FG8</f>
        <v>116.24525</v>
      </c>
      <c r="FH175" s="155">
        <f>FH171+FH8</f>
        <v>116.24525</v>
      </c>
      <c r="FI175" s="155">
        <f>FH175/FG175*100</f>
        <v>100</v>
      </c>
      <c r="FJ175" s="155">
        <f>FJ171+FJ8</f>
        <v>43155.630839999998</v>
      </c>
      <c r="FK175" s="155">
        <f>FK171+FK8</f>
        <v>43155.630840000005</v>
      </c>
      <c r="FL175" s="155">
        <f>FL171+FL8</f>
        <v>43155.630839999998</v>
      </c>
      <c r="FM175" s="155">
        <f>FL175/FK175*100</f>
        <v>99.999999999999972</v>
      </c>
      <c r="FN175" s="155">
        <f>FN171+FN8</f>
        <v>42314.767459999995</v>
      </c>
      <c r="FO175" s="155">
        <f>FO171+FO8</f>
        <v>42314.767459999988</v>
      </c>
      <c r="FP175" s="155">
        <f>FO175/FN175*100</f>
        <v>99.999999999999972</v>
      </c>
      <c r="FQ175" s="155">
        <f>FQ171+FQ8</f>
        <v>840.86338000000023</v>
      </c>
      <c r="FR175" s="155">
        <f>FR171+FR8</f>
        <v>840.86338000000023</v>
      </c>
      <c r="FS175" s="155">
        <f>FR175/FQ175*100</f>
        <v>100</v>
      </c>
      <c r="FT175" s="155">
        <f>FT171+FT8</f>
        <v>47846.954669999999</v>
      </c>
      <c r="FU175" s="155">
        <f>FU171+FU8</f>
        <v>47846.954669999999</v>
      </c>
      <c r="FV175" s="155">
        <f>FV171+FV8</f>
        <v>47846.954669999999</v>
      </c>
      <c r="FW175" s="155">
        <f>FV175/FT175*100</f>
        <v>100</v>
      </c>
      <c r="FX175" s="155">
        <f>FX171+FX8</f>
        <v>44787.43245</v>
      </c>
      <c r="FY175" s="155">
        <f>FY171+FY8</f>
        <v>44787.43245</v>
      </c>
      <c r="FZ175" s="155">
        <f>FY175/FX175*100</f>
        <v>100</v>
      </c>
      <c r="GA175" s="155">
        <f>GA171+GA8</f>
        <v>3059.5222199999998</v>
      </c>
      <c r="GB175" s="155">
        <f>GB171+GB8</f>
        <v>3059.5222199999998</v>
      </c>
      <c r="GC175" s="155">
        <f>GB175/GA175*100</f>
        <v>100</v>
      </c>
      <c r="GD175" s="155">
        <f>GD171+GD8</f>
        <v>30474.897960000002</v>
      </c>
      <c r="GE175" s="155">
        <f>GE171+GE8</f>
        <v>30474.897960000002</v>
      </c>
      <c r="GF175" s="155">
        <f>GF171+GF8</f>
        <v>30474.897960000002</v>
      </c>
      <c r="GG175" s="155">
        <f>GF175/GD175*100</f>
        <v>100</v>
      </c>
      <c r="GH175" s="155">
        <f>GH171+GH8</f>
        <v>29865.4</v>
      </c>
      <c r="GI175" s="155">
        <f>GI171+GI8</f>
        <v>29865.4</v>
      </c>
      <c r="GJ175" s="155">
        <f>GI175/GH175*100</f>
        <v>100</v>
      </c>
      <c r="GK175" s="155">
        <f>GK171+GK8</f>
        <v>609.49796000000003</v>
      </c>
      <c r="GL175" s="155">
        <f>GL171+GL8</f>
        <v>609.49796000000003</v>
      </c>
      <c r="GM175" s="155">
        <f>GL175/GK175*100</f>
        <v>100</v>
      </c>
      <c r="GN175" s="155">
        <f>GN171+GN8</f>
        <v>397092.20008000004</v>
      </c>
      <c r="GO175" s="155">
        <f>GO171+GO8</f>
        <v>397092.20007999998</v>
      </c>
      <c r="GP175" s="155">
        <f>GP171+GP8</f>
        <v>397092.20007999998</v>
      </c>
      <c r="GQ175" s="155">
        <f>GP175/GN175*100</f>
        <v>99.999999999999986</v>
      </c>
      <c r="GR175" s="155">
        <f>GR171+GR8</f>
        <v>393121.27807</v>
      </c>
      <c r="GS175" s="155">
        <f>GS171+GS8</f>
        <v>393121.27807</v>
      </c>
      <c r="GT175" s="155">
        <f>GS175/GR175*100</f>
        <v>100</v>
      </c>
      <c r="GU175" s="155">
        <f>GU171+GU8</f>
        <v>3970.9220100000002</v>
      </c>
      <c r="GV175" s="155">
        <f>GV171+GV8</f>
        <v>3970.9220100000002</v>
      </c>
      <c r="GW175" s="155">
        <f>GV175/GU175*100</f>
        <v>100</v>
      </c>
      <c r="GX175" s="155">
        <f>GX171+GX8</f>
        <v>24602.65307</v>
      </c>
      <c r="GY175" s="155">
        <f>GY171+GY8</f>
        <v>24602.65307</v>
      </c>
      <c r="GZ175" s="155">
        <f>GZ171+GZ8</f>
        <v>24602.65307</v>
      </c>
      <c r="HA175" s="155">
        <f>GZ175/GX175*100</f>
        <v>100</v>
      </c>
      <c r="HB175" s="155">
        <f>HB171+HB8</f>
        <v>24110.6</v>
      </c>
      <c r="HC175" s="155">
        <f>HC171+HC8</f>
        <v>24110.6</v>
      </c>
      <c r="HD175" s="155">
        <f>HC175/HB175*100</f>
        <v>100</v>
      </c>
      <c r="HE175" s="155">
        <f>HE171+HE8</f>
        <v>492.05306999999999</v>
      </c>
      <c r="HF175" s="155">
        <f>HF171+HF8</f>
        <v>492.05307000000005</v>
      </c>
      <c r="HG175" s="155">
        <f>HF175/HE175*100</f>
        <v>100.00000000000003</v>
      </c>
      <c r="HH175" s="155">
        <f>HH171+HH8</f>
        <v>728098.88942000002</v>
      </c>
      <c r="HI175" s="155">
        <f>HI171+HI8</f>
        <v>728098.88942000002</v>
      </c>
      <c r="HJ175" s="155">
        <f>HJ171+HJ8</f>
        <v>728098.88942000002</v>
      </c>
      <c r="HK175" s="155">
        <f>HJ175/HH175*100</f>
        <v>100</v>
      </c>
      <c r="HL175" s="155">
        <f>HL171+HL8</f>
        <v>720817.90051999991</v>
      </c>
      <c r="HM175" s="155">
        <f>HM171+HM8</f>
        <v>720817.90051999991</v>
      </c>
      <c r="HN175" s="155">
        <f>HM175/HL175*100</f>
        <v>100</v>
      </c>
      <c r="HO175" s="155">
        <f>HO171+HO8</f>
        <v>7280.9888999999994</v>
      </c>
      <c r="HP175" s="155">
        <f>HP171+HP8</f>
        <v>7280.9888999999994</v>
      </c>
      <c r="HQ175" s="155">
        <f>HP175/HO175*100</f>
        <v>100</v>
      </c>
      <c r="HR175" s="155">
        <f>HR171+HR8</f>
        <v>740186.8383099999</v>
      </c>
      <c r="HS175" s="155">
        <f>HS171+HS8</f>
        <v>740186.83831000002</v>
      </c>
      <c r="HT175" s="155">
        <f>HT171+HT8</f>
        <v>740186.83831000002</v>
      </c>
      <c r="HU175" s="155">
        <f>HT175/HS175*100</f>
        <v>100</v>
      </c>
      <c r="HV175" s="155">
        <f>HV171+HV8</f>
        <v>174831.77233000001</v>
      </c>
      <c r="HW175" s="155">
        <f>HW171+HW8</f>
        <v>174831.77233000001</v>
      </c>
      <c r="HX175" s="155">
        <f>HW175/HV175*100</f>
        <v>100</v>
      </c>
      <c r="HY175" s="155">
        <f>HY171+HY8</f>
        <v>565355.06597999996</v>
      </c>
      <c r="HZ175" s="155">
        <f>HZ171+HZ8</f>
        <v>565355.06597999996</v>
      </c>
      <c r="IA175" s="155">
        <f>HZ175/HY175*100</f>
        <v>100</v>
      </c>
      <c r="IB175" s="155">
        <f>IB171+IB8</f>
        <v>11378.061229999999</v>
      </c>
      <c r="IC175" s="155">
        <f>IC171+IC8</f>
        <v>11378.061229999999</v>
      </c>
      <c r="ID175" s="155">
        <f>ID171+ID8</f>
        <v>11378.061229999999</v>
      </c>
      <c r="IE175" s="155">
        <f>ID175/IC175*100</f>
        <v>100</v>
      </c>
      <c r="IF175" s="155">
        <f>IF171+IF8</f>
        <v>11150.5</v>
      </c>
      <c r="IG175" s="155">
        <f>IG171+IG8</f>
        <v>11150.5</v>
      </c>
      <c r="IH175" s="155">
        <f>IG175/IF175*100</f>
        <v>100</v>
      </c>
      <c r="II175" s="155">
        <f>II171+II8</f>
        <v>227.56123000000002</v>
      </c>
      <c r="IJ175" s="155">
        <f>IJ171+IJ8</f>
        <v>227.56123000000002</v>
      </c>
      <c r="IK175" s="155">
        <f>IJ175/II175*100</f>
        <v>100</v>
      </c>
      <c r="IL175" s="155">
        <f>IL171+IL8</f>
        <v>8858.6734700000015</v>
      </c>
      <c r="IM175" s="155">
        <f>IM171+IM8</f>
        <v>8858.6734700000015</v>
      </c>
      <c r="IN175" s="155">
        <f>IN171+IN8</f>
        <v>8858.6734700000015</v>
      </c>
      <c r="IO175" s="155">
        <f>IN175/IM175*100</f>
        <v>100</v>
      </c>
      <c r="IP175" s="155">
        <f>IP171+IP8</f>
        <v>8681.5</v>
      </c>
      <c r="IQ175" s="155">
        <f>IQ171+IQ8</f>
        <v>8681.598</v>
      </c>
      <c r="IR175" s="155">
        <f>IQ175/IP175*100</f>
        <v>100.00112883718251</v>
      </c>
      <c r="IS175" s="155">
        <f>IS171+IS8</f>
        <v>177.17346999999998</v>
      </c>
      <c r="IT175" s="155">
        <f>IT171+IT8</f>
        <v>177.07547</v>
      </c>
      <c r="IU175" s="155">
        <f>IT175/IS175*100</f>
        <v>99.94468697824793</v>
      </c>
      <c r="IV175" s="155">
        <f>IV171+IV8</f>
        <v>124678.08859000001</v>
      </c>
      <c r="IW175" s="155">
        <f>IW171+IW8</f>
        <v>124678.08859000001</v>
      </c>
      <c r="IX175" s="155">
        <f>IX171+IX8</f>
        <v>124678.08859000001</v>
      </c>
      <c r="IY175" s="155">
        <f>IX175/IW175*100</f>
        <v>100</v>
      </c>
      <c r="IZ175" s="155">
        <f>IZ171+IZ8</f>
        <v>122184.52685000002</v>
      </c>
      <c r="JA175" s="155">
        <f>JA171+JA8</f>
        <v>122184.52685000002</v>
      </c>
      <c r="JB175" s="155">
        <f>JA175/IZ175*100</f>
        <v>100</v>
      </c>
      <c r="JC175" s="155">
        <f>JC171+JC8</f>
        <v>2493.5617400000006</v>
      </c>
      <c r="JD175" s="155">
        <f>JD171+JD8</f>
        <v>2493.5617400000006</v>
      </c>
      <c r="JE175" s="155">
        <f>JD175/JC175*100</f>
        <v>100</v>
      </c>
      <c r="JF175" s="155">
        <f>JF171+JF8</f>
        <v>24335.612249999998</v>
      </c>
      <c r="JG175" s="155">
        <f>JG171+JG8</f>
        <v>24335.612250000002</v>
      </c>
      <c r="JH175" s="155">
        <f>JH171+JH8</f>
        <v>24335.612250000002</v>
      </c>
      <c r="JI175" s="155">
        <f>JH175/JG175*100</f>
        <v>100</v>
      </c>
      <c r="JJ175" s="155">
        <f>JJ171+JJ8</f>
        <v>23848.9</v>
      </c>
      <c r="JK175" s="155">
        <f>JK171+JK8</f>
        <v>23848.9</v>
      </c>
      <c r="JL175" s="155">
        <f>JK175/JJ175*100</f>
        <v>100</v>
      </c>
      <c r="JM175" s="155">
        <f>JM171+JM8</f>
        <v>486.71224999999993</v>
      </c>
      <c r="JN175" s="155">
        <f>JN171+JN8</f>
        <v>486.71224999999993</v>
      </c>
      <c r="JO175" s="155">
        <f>JN175/JM175*100</f>
        <v>100</v>
      </c>
      <c r="JP175" s="155">
        <f>JP171+JP8</f>
        <v>100</v>
      </c>
      <c r="JQ175" s="155">
        <f>JQ171+JQ8</f>
        <v>100</v>
      </c>
      <c r="JR175" s="155">
        <f>JQ175/JP175*100</f>
        <v>100</v>
      </c>
      <c r="JS175" s="155">
        <f>JS171+JS8</f>
        <v>11357</v>
      </c>
      <c r="JT175" s="155">
        <f>JT171+JT8</f>
        <v>11357</v>
      </c>
      <c r="JU175" s="155">
        <f>JT175/JS175*100</f>
        <v>100</v>
      </c>
      <c r="JV175" s="155">
        <f>JV171+JV8</f>
        <v>25230.155270000003</v>
      </c>
      <c r="JW175" s="155">
        <f>JW171+JW8</f>
        <v>24794.481000000003</v>
      </c>
      <c r="JX175" s="155">
        <f>JW175/JV175*100</f>
        <v>98.273200202941126</v>
      </c>
      <c r="JY175" s="155">
        <f>JY171+JY8</f>
        <v>1930.11834</v>
      </c>
      <c r="JZ175" s="155">
        <f>JZ171+JZ8</f>
        <v>1930.11834</v>
      </c>
      <c r="KA175" s="155">
        <f>JZ175/JY175*100</f>
        <v>100</v>
      </c>
      <c r="KB175" s="155">
        <f>KB171+KB8</f>
        <v>94575.798709999988</v>
      </c>
      <c r="KC175" s="155">
        <f>KC171+KC8</f>
        <v>94575.798710000003</v>
      </c>
      <c r="KD175" s="155">
        <f>KC175/KB175*100</f>
        <v>100.00000000000003</v>
      </c>
      <c r="KE175" s="155">
        <f>KE171+KE8</f>
        <v>42114.990989999998</v>
      </c>
      <c r="KF175" s="155">
        <f>KF171+KF8</f>
        <v>42114.990989999998</v>
      </c>
      <c r="KG175" s="155">
        <f>KF175/KE175*100</f>
        <v>100</v>
      </c>
      <c r="KH175" s="155">
        <f>KH171+KH8</f>
        <v>8366.9051099999997</v>
      </c>
      <c r="KI175" s="155">
        <f>KI171+KI8</f>
        <v>8366.9051099999997</v>
      </c>
      <c r="KJ175" s="155">
        <f>KI175/KH175*100</f>
        <v>100</v>
      </c>
      <c r="KK175" s="155">
        <f>KK171+KK8</f>
        <v>409940</v>
      </c>
      <c r="KL175" s="155">
        <f>KL171+KL8</f>
        <v>409940</v>
      </c>
      <c r="KM175" s="155">
        <f>KL175/KK175*100</f>
        <v>100</v>
      </c>
      <c r="KN175" s="155">
        <f>KN171+KN8</f>
        <v>4864</v>
      </c>
      <c r="KO175" s="155">
        <f>KO171+KO8</f>
        <v>4863.9096</v>
      </c>
      <c r="KP175" s="155">
        <f>KO175/KN175*100</f>
        <v>99.998141447368411</v>
      </c>
      <c r="KQ175" s="155">
        <f>KQ171+KQ8</f>
        <v>24276.161620000003</v>
      </c>
      <c r="KR175" s="155">
        <f>KR171+KR8</f>
        <v>24276.161619999999</v>
      </c>
      <c r="KS175" s="155">
        <f>KR175/KQ175*100</f>
        <v>99.999999999999986</v>
      </c>
      <c r="KT175" s="155">
        <f>KT171+KT8</f>
        <v>104006.90565</v>
      </c>
      <c r="KU175" s="155">
        <f>KU171+KU8</f>
        <v>104006.90565</v>
      </c>
      <c r="KV175" s="155">
        <f>KU175/KT175*100</f>
        <v>100</v>
      </c>
      <c r="KW175" s="155">
        <f>KW171+KW8</f>
        <v>11789.174800000001</v>
      </c>
      <c r="KX175" s="155">
        <f>KX171+KX8</f>
        <v>11789.174800000001</v>
      </c>
      <c r="KY175" s="155">
        <f>KX175/KW175*100</f>
        <v>100</v>
      </c>
      <c r="KZ175" s="155">
        <f>KZ171+KZ8</f>
        <v>3167.7661600000001</v>
      </c>
      <c r="LA175" s="155">
        <f>LA171+LA8</f>
        <v>3167.7661600000001</v>
      </c>
      <c r="LB175" s="155">
        <f>LA175/KZ175*100</f>
        <v>100</v>
      </c>
      <c r="LC175" s="155">
        <f>LC171+LC8</f>
        <v>0</v>
      </c>
      <c r="LD175" s="155">
        <f>LD171+LD8</f>
        <v>0</v>
      </c>
      <c r="LE175" s="155" t="e">
        <f>LD175/LC175*100</f>
        <v>#DIV/0!</v>
      </c>
      <c r="LF175" s="155">
        <f>LF171+LF8</f>
        <v>0</v>
      </c>
      <c r="LG175" s="155">
        <f>LG171+LG8</f>
        <v>0</v>
      </c>
      <c r="LH175" s="155" t="e">
        <f>LG175/LF175*100</f>
        <v>#DIV/0!</v>
      </c>
      <c r="LI175" s="155">
        <f>LI171+LI8</f>
        <v>12244.95</v>
      </c>
      <c r="LJ175" s="155">
        <f>LJ171+LJ8</f>
        <v>12244.95</v>
      </c>
      <c r="LK175" s="155">
        <f>LJ175/LI175*100</f>
        <v>100</v>
      </c>
      <c r="LL175" s="155">
        <f>LL171+LL8</f>
        <v>50000</v>
      </c>
      <c r="LM175" s="155">
        <f>LM171+LM8</f>
        <v>24451.096959999999</v>
      </c>
      <c r="LN175" s="155">
        <f>LM175/LL175*100</f>
        <v>48.902193919999995</v>
      </c>
      <c r="LO175" s="155">
        <f>LO171+LO8</f>
        <v>2166.0689499999999</v>
      </c>
      <c r="LP175" s="155">
        <f>LP171+LP8</f>
        <v>2166.0689499999999</v>
      </c>
      <c r="LQ175" s="155">
        <f>LQ171+LQ8</f>
        <v>2166.0689499999999</v>
      </c>
      <c r="LR175" s="155">
        <f>LQ175/LP175*100</f>
        <v>100</v>
      </c>
      <c r="LS175" s="155">
        <f>LS171+LS8</f>
        <v>2144.4082300000005</v>
      </c>
      <c r="LT175" s="155">
        <f>LT171+LT8</f>
        <v>2144.4082300000005</v>
      </c>
      <c r="LU175" s="155">
        <f>LT175/LS175*100</f>
        <v>100</v>
      </c>
      <c r="LV175" s="155">
        <f>LV171+LV8</f>
        <v>21.660719999999998</v>
      </c>
      <c r="LW175" s="155">
        <f>LW171+LW8</f>
        <v>21.660719999999998</v>
      </c>
      <c r="LX175" s="155">
        <f>LW175/LV175*100</f>
        <v>100</v>
      </c>
      <c r="LY175" s="155">
        <f>LY171+LY8</f>
        <v>111337.07556999999</v>
      </c>
      <c r="LZ175" s="155">
        <f>LZ171+LZ8</f>
        <v>111337.07557</v>
      </c>
      <c r="MA175" s="155">
        <f>LZ175/LY175*100</f>
        <v>100.00000000000003</v>
      </c>
      <c r="MB175" s="155">
        <f>MB171+MB8</f>
        <v>70405.8</v>
      </c>
      <c r="MC175" s="155">
        <f>MC171+MC8</f>
        <v>70405.8</v>
      </c>
      <c r="MD175" s="155">
        <f>MC175/MB175*100</f>
        <v>100</v>
      </c>
      <c r="ME175" s="161">
        <f>ME171+ME8</f>
        <v>0</v>
      </c>
      <c r="MF175" s="161">
        <f>MF171+MF8</f>
        <v>0</v>
      </c>
      <c r="MG175" s="162" t="e">
        <f>MF175/ME175*100</f>
        <v>#DIV/0!</v>
      </c>
      <c r="MH175" s="108"/>
      <c r="MI175" s="108"/>
      <c r="MK175" s="161"/>
      <c r="ML175" s="161"/>
      <c r="MM175" s="162"/>
      <c r="MN175" s="35"/>
      <c r="MO175" s="163"/>
      <c r="MP175" s="164"/>
      <c r="MQ175" s="163"/>
      <c r="MR175" s="165"/>
      <c r="MS175" s="131"/>
      <c r="MT175" s="131"/>
      <c r="MU175" s="131"/>
      <c r="MV175" s="131"/>
    </row>
    <row r="176" spans="1:360" s="10" customFormat="1" ht="18.75" customHeight="1">
      <c r="B176" s="166"/>
      <c r="C176" s="167"/>
      <c r="D176" s="138"/>
      <c r="JV176" s="168"/>
      <c r="JY176" s="168"/>
      <c r="KB176" s="168"/>
      <c r="KE176" s="168"/>
      <c r="KH176" s="168"/>
      <c r="KK176" s="168"/>
      <c r="KN176" s="168"/>
      <c r="KQ176" s="168"/>
      <c r="KT176" s="168"/>
      <c r="KW176" s="168"/>
      <c r="KZ176" s="168"/>
      <c r="LC176" s="168"/>
      <c r="LG176" s="141"/>
      <c r="LJ176" s="141"/>
      <c r="LM176" s="141"/>
      <c r="LZ176" s="141"/>
      <c r="MC176" s="141"/>
      <c r="MF176" s="141"/>
      <c r="MJ176" s="138"/>
      <c r="MK176" s="139"/>
      <c r="ML176" s="53"/>
      <c r="MM176" s="53"/>
      <c r="MN176" s="53"/>
      <c r="MO176" s="53"/>
      <c r="MR176" s="140"/>
    </row>
    <row r="177" spans="1:356" s="10" customFormat="1" ht="23.25">
      <c r="A177" s="136"/>
      <c r="B177" s="137"/>
      <c r="H177" s="138"/>
      <c r="L177" s="138"/>
      <c r="O177" s="138"/>
      <c r="R177" s="138"/>
      <c r="U177" s="138"/>
      <c r="X177" s="138"/>
      <c r="AB177" s="138"/>
      <c r="AE177" s="138"/>
      <c r="AH177" s="138"/>
      <c r="AL177" s="138"/>
      <c r="AO177" s="138"/>
      <c r="AR177" s="138"/>
      <c r="AV177" s="138"/>
      <c r="AY177" s="138"/>
      <c r="BB177" s="138"/>
      <c r="BF177" s="138"/>
      <c r="BI177" s="138"/>
      <c r="BL177" s="138"/>
      <c r="BP177" s="138"/>
      <c r="BS177" s="138"/>
      <c r="BV177" s="138"/>
      <c r="BY177" s="138"/>
      <c r="CB177" s="138"/>
      <c r="CE177" s="138"/>
      <c r="CH177" s="138"/>
      <c r="CK177" s="138"/>
      <c r="CN177" s="138"/>
      <c r="CR177" s="138"/>
      <c r="CU177" s="138"/>
      <c r="CX177" s="138"/>
      <c r="DB177" s="138"/>
      <c r="DE177" s="138"/>
      <c r="DH177" s="138"/>
      <c r="DL177" s="138"/>
      <c r="DO177" s="138"/>
      <c r="DR177" s="138"/>
      <c r="DV177" s="138"/>
      <c r="DY177" s="138"/>
      <c r="EB177" s="138"/>
      <c r="EF177" s="138"/>
      <c r="EI177" s="138"/>
      <c r="EL177" s="138"/>
      <c r="EO177" s="138"/>
      <c r="EP177" s="169"/>
      <c r="ES177" s="138"/>
      <c r="EV177" s="138"/>
      <c r="EY177" s="138"/>
      <c r="FC177" s="138"/>
      <c r="FF177" s="138"/>
      <c r="FI177" s="138"/>
      <c r="FM177" s="138"/>
      <c r="FP177" s="138"/>
      <c r="FS177" s="138"/>
      <c r="FW177" s="138"/>
      <c r="FZ177" s="138"/>
      <c r="GC177" s="138"/>
      <c r="GG177" s="138"/>
      <c r="GJ177" s="138"/>
      <c r="GM177" s="138"/>
      <c r="GQ177" s="138"/>
      <c r="GT177" s="138"/>
      <c r="GW177" s="138"/>
      <c r="HA177" s="138"/>
      <c r="HD177" s="138"/>
      <c r="HG177" s="138"/>
      <c r="HK177" s="138"/>
      <c r="HN177" s="138"/>
      <c r="HQ177" s="138"/>
      <c r="HU177" s="138"/>
      <c r="HX177" s="138"/>
      <c r="IA177" s="138"/>
      <c r="IE177" s="138"/>
      <c r="IH177" s="138"/>
      <c r="IK177" s="138"/>
      <c r="IO177" s="138"/>
      <c r="IR177" s="138"/>
      <c r="IU177" s="138"/>
      <c r="IY177" s="138"/>
      <c r="JB177" s="138"/>
      <c r="JE177" s="138"/>
      <c r="JI177" s="138"/>
      <c r="JL177" s="138"/>
      <c r="JO177" s="138"/>
      <c r="JR177" s="138"/>
      <c r="JU177" s="138"/>
      <c r="JX177" s="138"/>
      <c r="KA177" s="138"/>
      <c r="KD177" s="138"/>
      <c r="KG177" s="138"/>
      <c r="KJ177" s="138"/>
      <c r="KM177" s="138"/>
      <c r="KP177" s="138"/>
      <c r="KS177" s="138"/>
      <c r="KV177" s="138"/>
      <c r="KY177" s="138"/>
      <c r="LB177" s="138"/>
      <c r="LE177" s="138"/>
      <c r="LF177" s="138"/>
      <c r="LG177" s="139"/>
      <c r="LI177" s="138"/>
      <c r="LJ177" s="139"/>
      <c r="LL177" s="138"/>
      <c r="LM177" s="139"/>
      <c r="LR177" s="138"/>
      <c r="LU177" s="138"/>
      <c r="LX177" s="138"/>
      <c r="LY177" s="138"/>
      <c r="LZ177" s="139"/>
      <c r="MB177" s="138"/>
      <c r="MC177" s="139"/>
      <c r="ME177" s="138"/>
      <c r="MF177" s="139"/>
      <c r="MJ177" s="138"/>
      <c r="MK177" s="53"/>
      <c r="ML177" s="53"/>
      <c r="MM177" s="53"/>
      <c r="MO177" s="67"/>
      <c r="MR177" s="140"/>
    </row>
    <row r="178" spans="1:356" s="10" customFormat="1" ht="18.75" customHeight="1">
      <c r="B178" s="137"/>
      <c r="LG178" s="141"/>
      <c r="LJ178" s="141"/>
      <c r="LM178" s="141"/>
      <c r="LZ178" s="141"/>
      <c r="MC178" s="141"/>
      <c r="MF178" s="141"/>
      <c r="MJ178" s="138"/>
      <c r="MK178" s="139"/>
      <c r="ML178" s="53"/>
      <c r="MM178" s="53"/>
      <c r="MN178" s="53"/>
      <c r="MO178" s="53"/>
      <c r="MR178" s="140"/>
    </row>
    <row r="179" spans="1:356" s="10" customFormat="1">
      <c r="B179" s="137"/>
      <c r="H179" s="138"/>
      <c r="L179" s="138"/>
      <c r="O179" s="138"/>
      <c r="R179" s="138"/>
      <c r="U179" s="138"/>
      <c r="X179" s="138"/>
      <c r="AB179" s="138"/>
      <c r="AE179" s="138"/>
      <c r="AH179" s="138"/>
      <c r="AL179" s="138"/>
      <c r="AO179" s="138"/>
      <c r="AR179" s="138"/>
      <c r="AV179" s="138"/>
      <c r="AY179" s="138"/>
      <c r="BB179" s="138"/>
      <c r="BF179" s="138"/>
      <c r="BI179" s="138"/>
      <c r="BL179" s="138"/>
      <c r="BP179" s="138"/>
      <c r="BS179" s="138"/>
      <c r="BV179" s="138"/>
      <c r="BY179" s="138"/>
      <c r="CB179" s="138"/>
      <c r="CE179" s="138"/>
      <c r="CH179" s="138"/>
      <c r="CK179" s="138"/>
      <c r="CN179" s="138"/>
      <c r="CR179" s="138"/>
      <c r="CU179" s="138"/>
      <c r="CX179" s="138"/>
      <c r="DB179" s="138"/>
      <c r="DE179" s="138"/>
      <c r="DH179" s="138"/>
      <c r="DL179" s="138"/>
      <c r="DO179" s="138"/>
      <c r="DR179" s="138"/>
      <c r="DV179" s="138"/>
      <c r="DY179" s="138"/>
      <c r="EB179" s="138"/>
      <c r="EF179" s="138"/>
      <c r="EI179" s="138"/>
      <c r="EL179" s="138"/>
      <c r="EO179" s="138"/>
      <c r="ES179" s="138"/>
      <c r="EV179" s="138"/>
      <c r="EY179" s="138"/>
      <c r="FC179" s="138"/>
      <c r="FF179" s="138"/>
      <c r="FI179" s="138"/>
      <c r="FM179" s="138"/>
      <c r="FP179" s="138"/>
      <c r="FS179" s="138"/>
      <c r="FW179" s="138"/>
      <c r="FZ179" s="138"/>
      <c r="GC179" s="138"/>
      <c r="GG179" s="138"/>
      <c r="GJ179" s="138"/>
      <c r="GM179" s="138"/>
      <c r="GQ179" s="138"/>
      <c r="GT179" s="138"/>
      <c r="GW179" s="138"/>
      <c r="HA179" s="138"/>
      <c r="HD179" s="138"/>
      <c r="HG179" s="138"/>
      <c r="HK179" s="138"/>
      <c r="HN179" s="138"/>
      <c r="HQ179" s="138"/>
      <c r="HU179" s="138"/>
      <c r="HX179" s="138"/>
      <c r="IA179" s="138"/>
      <c r="IE179" s="138"/>
      <c r="IH179" s="138"/>
      <c r="IK179" s="138"/>
      <c r="IO179" s="138"/>
      <c r="IR179" s="138"/>
      <c r="IU179" s="138"/>
      <c r="IY179" s="138"/>
      <c r="JB179" s="138"/>
      <c r="JE179" s="138"/>
      <c r="JI179" s="138"/>
      <c r="JL179" s="138"/>
      <c r="JO179" s="138"/>
      <c r="JR179" s="138"/>
      <c r="JU179" s="138"/>
      <c r="JX179" s="138"/>
      <c r="KA179" s="138"/>
      <c r="KD179" s="138"/>
      <c r="KG179" s="138"/>
      <c r="KJ179" s="138"/>
      <c r="KM179" s="138"/>
      <c r="KP179" s="138"/>
      <c r="KS179" s="138"/>
      <c r="KV179" s="138"/>
      <c r="KY179" s="138"/>
      <c r="LB179" s="138"/>
      <c r="LE179" s="138"/>
      <c r="LF179" s="138"/>
      <c r="LG179" s="141"/>
      <c r="LI179" s="138"/>
      <c r="LJ179" s="141"/>
      <c r="LL179" s="138"/>
      <c r="LM179" s="141"/>
      <c r="LR179" s="138"/>
      <c r="LU179" s="138"/>
      <c r="LX179" s="138"/>
      <c r="LY179" s="138"/>
      <c r="LZ179" s="141"/>
      <c r="MB179" s="138"/>
      <c r="MC179" s="141"/>
      <c r="ME179" s="138"/>
      <c r="MF179" s="141"/>
      <c r="MJ179" s="138"/>
      <c r="MK179" s="139"/>
      <c r="ML179" s="53"/>
      <c r="MM179" s="53"/>
      <c r="MN179" s="53"/>
      <c r="MO179" s="53"/>
      <c r="MR179" s="140"/>
    </row>
    <row r="180" spans="1:356" s="10" customFormat="1" ht="18.75" customHeight="1">
      <c r="B180" s="137"/>
      <c r="H180" s="138"/>
      <c r="L180" s="138"/>
      <c r="O180" s="138"/>
      <c r="R180" s="138"/>
      <c r="U180" s="138"/>
      <c r="X180" s="138"/>
      <c r="AB180" s="138"/>
      <c r="AE180" s="138"/>
      <c r="AH180" s="138"/>
      <c r="AL180" s="138"/>
      <c r="AO180" s="138"/>
      <c r="AR180" s="138"/>
      <c r="AV180" s="138"/>
      <c r="AY180" s="138"/>
      <c r="BB180" s="138"/>
      <c r="BF180" s="138"/>
      <c r="BI180" s="138"/>
      <c r="BL180" s="138"/>
      <c r="BP180" s="138"/>
      <c r="BS180" s="138"/>
      <c r="BV180" s="138"/>
      <c r="BY180" s="138"/>
      <c r="CB180" s="138"/>
      <c r="CE180" s="138"/>
      <c r="CH180" s="138"/>
      <c r="CK180" s="138"/>
      <c r="CN180" s="138"/>
      <c r="CR180" s="138"/>
      <c r="CU180" s="138"/>
      <c r="CX180" s="138"/>
      <c r="DB180" s="138"/>
      <c r="DE180" s="138"/>
      <c r="DH180" s="138"/>
      <c r="DL180" s="138"/>
      <c r="DO180" s="138"/>
      <c r="DR180" s="138"/>
      <c r="DU180" s="142"/>
      <c r="DV180" s="138"/>
      <c r="DY180" s="138"/>
      <c r="EB180" s="138"/>
      <c r="EF180" s="138"/>
      <c r="EI180" s="138"/>
      <c r="EL180" s="138"/>
      <c r="EO180" s="138"/>
      <c r="ES180" s="138"/>
      <c r="EV180" s="138"/>
      <c r="EY180" s="138"/>
      <c r="FC180" s="138"/>
      <c r="FF180" s="138"/>
      <c r="FI180" s="138"/>
      <c r="FM180" s="138"/>
      <c r="FP180" s="138"/>
      <c r="FS180" s="138"/>
      <c r="FW180" s="138"/>
      <c r="FZ180" s="138"/>
      <c r="GC180" s="138"/>
      <c r="GG180" s="138"/>
      <c r="GJ180" s="138"/>
      <c r="GM180" s="138"/>
      <c r="GQ180" s="138"/>
      <c r="GT180" s="138"/>
      <c r="GW180" s="138"/>
      <c r="HA180" s="138"/>
      <c r="HD180" s="138"/>
      <c r="HG180" s="138"/>
      <c r="HJ180" s="142"/>
      <c r="HK180" s="138"/>
      <c r="HN180" s="138"/>
      <c r="HQ180" s="138"/>
      <c r="HT180" s="142"/>
      <c r="HU180" s="138"/>
      <c r="HX180" s="138"/>
      <c r="IA180" s="138"/>
      <c r="IE180" s="138"/>
      <c r="IH180" s="138"/>
      <c r="IK180" s="138"/>
      <c r="IO180" s="138"/>
      <c r="IR180" s="138"/>
      <c r="IU180" s="138"/>
      <c r="IY180" s="138"/>
      <c r="JB180" s="138"/>
      <c r="JE180" s="138"/>
      <c r="JI180" s="138"/>
      <c r="JL180" s="138"/>
      <c r="JO180" s="138"/>
      <c r="JR180" s="138"/>
      <c r="JU180" s="138"/>
      <c r="JX180" s="138"/>
      <c r="KA180" s="138"/>
      <c r="KD180" s="138"/>
      <c r="KG180" s="138"/>
      <c r="KJ180" s="138"/>
      <c r="KM180" s="138"/>
      <c r="KP180" s="138"/>
      <c r="KS180" s="138"/>
      <c r="KV180" s="138"/>
      <c r="KY180" s="138"/>
      <c r="LB180" s="138"/>
      <c r="LE180" s="138"/>
      <c r="LF180" s="138"/>
      <c r="LG180" s="141"/>
      <c r="LI180" s="138"/>
      <c r="LJ180" s="141"/>
      <c r="LL180" s="138"/>
      <c r="LM180" s="141"/>
      <c r="LR180" s="138"/>
      <c r="LU180" s="138"/>
      <c r="LX180" s="138"/>
      <c r="LY180" s="138"/>
      <c r="LZ180" s="141"/>
      <c r="MB180" s="138"/>
      <c r="MC180" s="141"/>
      <c r="ME180" s="138"/>
      <c r="MF180" s="141"/>
      <c r="MJ180" s="138"/>
      <c r="MK180" s="139"/>
      <c r="ML180" s="53"/>
      <c r="MM180" s="53"/>
      <c r="MN180" s="53"/>
      <c r="MO180" s="53"/>
      <c r="MR180" s="140"/>
    </row>
    <row r="181" spans="1:356" s="10" customFormat="1">
      <c r="B181" s="137"/>
      <c r="H181" s="138"/>
      <c r="L181" s="138"/>
      <c r="O181" s="138"/>
      <c r="R181" s="138"/>
      <c r="U181" s="138"/>
      <c r="X181" s="138"/>
      <c r="AB181" s="138"/>
      <c r="AE181" s="138"/>
      <c r="AH181" s="138"/>
      <c r="AL181" s="138"/>
      <c r="AO181" s="138"/>
      <c r="AR181" s="138"/>
      <c r="AV181" s="138"/>
      <c r="AY181" s="138"/>
      <c r="BB181" s="138"/>
      <c r="BF181" s="138"/>
      <c r="BI181" s="138"/>
      <c r="BL181" s="138"/>
      <c r="BP181" s="138"/>
      <c r="BS181" s="138"/>
      <c r="BV181" s="138"/>
      <c r="BY181" s="138"/>
      <c r="CB181" s="138"/>
      <c r="CE181" s="138"/>
      <c r="CH181" s="138"/>
      <c r="CK181" s="138"/>
      <c r="CN181" s="138"/>
      <c r="CR181" s="138"/>
      <c r="CU181" s="138"/>
      <c r="CX181" s="138"/>
      <c r="DB181" s="138"/>
      <c r="DE181" s="138"/>
      <c r="DH181" s="138"/>
      <c r="DL181" s="138"/>
      <c r="DO181" s="138"/>
      <c r="DR181" s="138"/>
      <c r="DV181" s="138"/>
      <c r="DY181" s="138"/>
      <c r="EB181" s="138"/>
      <c r="EF181" s="138"/>
      <c r="EI181" s="138"/>
      <c r="EL181" s="138"/>
      <c r="EO181" s="138"/>
      <c r="ES181" s="138"/>
      <c r="EV181" s="138"/>
      <c r="EY181" s="138"/>
      <c r="FA181" s="10">
        <f>FA175-EZ175</f>
        <v>0</v>
      </c>
      <c r="FC181" s="138"/>
      <c r="FF181" s="138"/>
      <c r="FI181" s="138"/>
      <c r="FM181" s="138"/>
      <c r="FP181" s="138"/>
      <c r="FS181" s="138"/>
      <c r="FW181" s="138"/>
      <c r="FZ181" s="138"/>
      <c r="GC181" s="138"/>
      <c r="GG181" s="138"/>
      <c r="GJ181" s="138"/>
      <c r="GM181" s="138"/>
      <c r="GQ181" s="138"/>
      <c r="GT181" s="138"/>
      <c r="GW181" s="138"/>
      <c r="HA181" s="138"/>
      <c r="HD181" s="138"/>
      <c r="HG181" s="138"/>
      <c r="HK181" s="138"/>
      <c r="HN181" s="138"/>
      <c r="HQ181" s="138"/>
      <c r="HU181" s="138"/>
      <c r="HX181" s="138"/>
      <c r="IA181" s="138"/>
      <c r="IE181" s="138"/>
      <c r="IH181" s="138"/>
      <c r="IK181" s="138"/>
      <c r="IO181" s="138"/>
      <c r="IR181" s="138"/>
      <c r="IU181" s="138"/>
      <c r="IY181" s="138"/>
      <c r="JB181" s="138"/>
      <c r="JE181" s="138"/>
      <c r="JI181" s="138"/>
      <c r="JL181" s="138"/>
      <c r="JO181" s="138"/>
      <c r="JR181" s="138"/>
      <c r="JU181" s="138"/>
      <c r="JX181" s="138"/>
      <c r="KA181" s="138"/>
      <c r="KD181" s="138"/>
      <c r="KG181" s="138"/>
      <c r="KJ181" s="138"/>
      <c r="KM181" s="138"/>
      <c r="KP181" s="138"/>
      <c r="KS181" s="138"/>
      <c r="KV181" s="138"/>
      <c r="KY181" s="138"/>
      <c r="LB181" s="138"/>
      <c r="LE181" s="138"/>
      <c r="LF181" s="138"/>
      <c r="LG181" s="141"/>
      <c r="LI181" s="138"/>
      <c r="LJ181" s="141"/>
      <c r="LL181" s="138"/>
      <c r="LM181" s="141"/>
      <c r="LR181" s="138"/>
      <c r="LU181" s="138"/>
      <c r="LX181" s="138"/>
      <c r="LY181" s="138"/>
      <c r="LZ181" s="141"/>
      <c r="MB181" s="138"/>
      <c r="MC181" s="141"/>
      <c r="ME181" s="138"/>
      <c r="MF181" s="141"/>
      <c r="MJ181" s="138"/>
      <c r="MK181" s="139"/>
      <c r="ML181" s="53"/>
      <c r="MM181" s="53"/>
      <c r="MN181" s="53"/>
      <c r="MO181" s="53"/>
      <c r="MR181" s="140"/>
    </row>
    <row r="182" spans="1:356" s="10" customFormat="1" ht="18.75" customHeight="1">
      <c r="B182" s="137"/>
      <c r="H182" s="138"/>
      <c r="L182" s="138"/>
      <c r="O182" s="138"/>
      <c r="R182" s="138"/>
      <c r="U182" s="138"/>
      <c r="X182" s="138"/>
      <c r="AB182" s="138"/>
      <c r="AE182" s="138"/>
      <c r="AH182" s="138"/>
      <c r="AL182" s="138"/>
      <c r="AO182" s="138"/>
      <c r="AR182" s="138"/>
      <c r="AV182" s="138"/>
      <c r="AY182" s="138"/>
      <c r="BB182" s="138"/>
      <c r="BF182" s="138"/>
      <c r="BI182" s="138"/>
      <c r="BL182" s="138"/>
      <c r="BP182" s="138"/>
      <c r="BS182" s="138"/>
      <c r="BV182" s="138"/>
      <c r="BY182" s="138"/>
      <c r="CB182" s="138"/>
      <c r="CE182" s="138"/>
      <c r="CH182" s="138"/>
      <c r="CK182" s="138"/>
      <c r="CN182" s="138"/>
      <c r="CR182" s="138"/>
      <c r="CU182" s="138"/>
      <c r="CX182" s="138"/>
      <c r="DB182" s="138"/>
      <c r="DE182" s="138"/>
      <c r="DH182" s="138"/>
      <c r="DL182" s="138"/>
      <c r="DO182" s="138"/>
      <c r="DR182" s="138"/>
      <c r="DV182" s="138"/>
      <c r="DY182" s="138"/>
      <c r="EB182" s="138"/>
      <c r="EF182" s="138"/>
      <c r="EI182" s="138"/>
      <c r="EL182" s="138"/>
      <c r="EO182" s="138"/>
      <c r="ES182" s="138"/>
      <c r="EV182" s="138"/>
      <c r="EY182" s="138"/>
      <c r="FC182" s="138"/>
      <c r="FF182" s="138"/>
      <c r="FI182" s="138"/>
      <c r="FM182" s="138"/>
      <c r="FP182" s="138"/>
      <c r="FS182" s="138"/>
      <c r="FW182" s="138"/>
      <c r="FZ182" s="138"/>
      <c r="GC182" s="138"/>
      <c r="GG182" s="138"/>
      <c r="GJ182" s="138"/>
      <c r="GM182" s="138"/>
      <c r="GQ182" s="138"/>
      <c r="GT182" s="138"/>
      <c r="GW182" s="138"/>
      <c r="HA182" s="138"/>
      <c r="HD182" s="138"/>
      <c r="HG182" s="138"/>
      <c r="HK182" s="138"/>
      <c r="HN182" s="138"/>
      <c r="HQ182" s="138"/>
      <c r="HU182" s="138"/>
      <c r="HX182" s="138"/>
      <c r="IA182" s="138"/>
      <c r="IE182" s="138"/>
      <c r="IH182" s="138"/>
      <c r="IK182" s="138"/>
      <c r="IO182" s="138"/>
      <c r="IR182" s="138"/>
      <c r="IU182" s="138"/>
      <c r="IY182" s="138"/>
      <c r="JB182" s="138"/>
      <c r="JE182" s="138"/>
      <c r="JI182" s="138"/>
      <c r="JL182" s="138"/>
      <c r="JO182" s="138"/>
      <c r="JR182" s="138"/>
      <c r="JU182" s="138"/>
      <c r="JX182" s="138"/>
      <c r="KA182" s="138"/>
      <c r="KD182" s="138"/>
      <c r="KG182" s="138"/>
      <c r="KJ182" s="138"/>
      <c r="KM182" s="138"/>
      <c r="KP182" s="138"/>
      <c r="KS182" s="138"/>
      <c r="KV182" s="138"/>
      <c r="KY182" s="138"/>
      <c r="LB182" s="138"/>
      <c r="LE182" s="138"/>
      <c r="LF182" s="138"/>
      <c r="LG182" s="141"/>
      <c r="LI182" s="138"/>
      <c r="LJ182" s="141"/>
      <c r="LL182" s="138"/>
      <c r="LM182" s="141"/>
      <c r="LR182" s="138"/>
      <c r="LU182" s="138"/>
      <c r="LX182" s="138"/>
      <c r="LY182" s="138"/>
      <c r="LZ182" s="141"/>
      <c r="MB182" s="138"/>
      <c r="MC182" s="141"/>
      <c r="ME182" s="138"/>
      <c r="MF182" s="141"/>
      <c r="MJ182" s="138"/>
      <c r="MK182" s="139"/>
      <c r="ML182" s="53"/>
      <c r="MM182" s="53"/>
      <c r="MN182" s="53"/>
      <c r="MO182" s="53"/>
      <c r="MR182" s="140"/>
    </row>
    <row r="183" spans="1:356" s="10" customFormat="1">
      <c r="B183" s="137"/>
      <c r="H183" s="138"/>
      <c r="L183" s="138"/>
      <c r="O183" s="138"/>
      <c r="R183" s="138"/>
      <c r="U183" s="138"/>
      <c r="X183" s="138"/>
      <c r="AB183" s="138"/>
      <c r="AE183" s="138"/>
      <c r="AH183" s="138"/>
      <c r="AL183" s="138"/>
      <c r="AO183" s="138"/>
      <c r="AR183" s="138"/>
      <c r="AV183" s="138"/>
      <c r="AY183" s="138"/>
      <c r="BB183" s="138"/>
      <c r="BF183" s="138"/>
      <c r="BI183" s="138"/>
      <c r="BL183" s="138"/>
      <c r="BP183" s="138"/>
      <c r="BS183" s="138"/>
      <c r="BV183" s="138"/>
      <c r="BY183" s="138"/>
      <c r="CB183" s="138"/>
      <c r="CE183" s="138"/>
      <c r="CH183" s="138"/>
      <c r="CK183" s="138"/>
      <c r="CN183" s="138"/>
      <c r="CR183" s="138"/>
      <c r="CU183" s="138"/>
      <c r="CX183" s="138"/>
      <c r="DB183" s="138"/>
      <c r="DE183" s="138"/>
      <c r="DH183" s="138"/>
      <c r="DL183" s="138"/>
      <c r="DO183" s="138"/>
      <c r="DR183" s="138"/>
      <c r="DV183" s="138"/>
      <c r="DY183" s="138"/>
      <c r="EB183" s="138"/>
      <c r="EF183" s="138"/>
      <c r="EI183" s="138"/>
      <c r="EL183" s="138"/>
      <c r="EO183" s="138"/>
      <c r="ES183" s="138"/>
      <c r="EV183" s="138"/>
      <c r="EY183" s="138"/>
      <c r="FC183" s="138"/>
      <c r="FF183" s="138"/>
      <c r="FI183" s="138"/>
      <c r="FM183" s="138"/>
      <c r="FP183" s="138"/>
      <c r="FS183" s="138"/>
      <c r="FW183" s="138"/>
      <c r="FZ183" s="138"/>
      <c r="GC183" s="138"/>
      <c r="GG183" s="138"/>
      <c r="GJ183" s="138"/>
      <c r="GM183" s="138"/>
      <c r="GQ183" s="138"/>
      <c r="GT183" s="138"/>
      <c r="GW183" s="138"/>
      <c r="HA183" s="138"/>
      <c r="HD183" s="138"/>
      <c r="HG183" s="138"/>
      <c r="HK183" s="138"/>
      <c r="HN183" s="138"/>
      <c r="HQ183" s="138"/>
      <c r="HU183" s="138"/>
      <c r="HX183" s="138"/>
      <c r="IA183" s="138"/>
      <c r="IE183" s="138"/>
      <c r="IH183" s="138"/>
      <c r="IK183" s="138"/>
      <c r="IO183" s="138"/>
      <c r="IR183" s="138"/>
      <c r="IU183" s="138"/>
      <c r="IY183" s="138"/>
      <c r="JB183" s="138"/>
      <c r="JE183" s="138"/>
      <c r="JI183" s="138"/>
      <c r="JL183" s="138"/>
      <c r="JO183" s="138"/>
      <c r="JR183" s="138"/>
      <c r="JU183" s="138"/>
      <c r="JX183" s="138"/>
      <c r="KA183" s="138"/>
      <c r="KD183" s="138"/>
      <c r="KG183" s="138"/>
      <c r="KJ183" s="138"/>
      <c r="KM183" s="138"/>
      <c r="KP183" s="138"/>
      <c r="KS183" s="138"/>
      <c r="KV183" s="138"/>
      <c r="KY183" s="138"/>
      <c r="LB183" s="138"/>
      <c r="LE183" s="138"/>
      <c r="LF183" s="138"/>
      <c r="LG183" s="141"/>
      <c r="LI183" s="138"/>
      <c r="LJ183" s="141"/>
      <c r="LL183" s="138"/>
      <c r="LM183" s="141"/>
      <c r="LR183" s="138"/>
      <c r="LU183" s="138"/>
      <c r="LX183" s="138"/>
      <c r="LY183" s="138"/>
      <c r="LZ183" s="141"/>
      <c r="MB183" s="138"/>
      <c r="MC183" s="141"/>
      <c r="ME183" s="138"/>
      <c r="MF183" s="141"/>
      <c r="MJ183" s="138"/>
      <c r="MK183" s="139"/>
      <c r="ML183" s="53"/>
      <c r="MM183" s="53"/>
      <c r="MN183" s="53"/>
      <c r="MO183" s="53"/>
      <c r="MR183" s="140"/>
    </row>
    <row r="184" spans="1:356" s="10" customFormat="1" ht="18.75" customHeight="1">
      <c r="B184" s="137"/>
      <c r="H184" s="138"/>
      <c r="L184" s="138"/>
      <c r="O184" s="138"/>
      <c r="R184" s="138"/>
      <c r="U184" s="138"/>
      <c r="X184" s="138"/>
      <c r="AB184" s="138"/>
      <c r="AE184" s="138"/>
      <c r="AH184" s="138"/>
      <c r="AL184" s="138"/>
      <c r="AO184" s="138"/>
      <c r="AR184" s="138"/>
      <c r="AV184" s="138"/>
      <c r="AY184" s="138"/>
      <c r="BB184" s="138"/>
      <c r="BF184" s="138"/>
      <c r="BI184" s="138"/>
      <c r="BL184" s="138"/>
      <c r="BP184" s="138"/>
      <c r="BS184" s="138"/>
      <c r="BV184" s="138"/>
      <c r="BY184" s="138"/>
      <c r="CB184" s="138"/>
      <c r="CE184" s="138"/>
      <c r="CH184" s="138"/>
      <c r="CK184" s="138"/>
      <c r="CN184" s="138"/>
      <c r="CR184" s="138"/>
      <c r="CU184" s="138"/>
      <c r="CX184" s="138"/>
      <c r="DB184" s="138"/>
      <c r="DE184" s="138"/>
      <c r="DH184" s="138"/>
      <c r="DL184" s="138"/>
      <c r="DO184" s="138"/>
      <c r="DR184" s="138"/>
      <c r="DV184" s="138"/>
      <c r="DY184" s="138"/>
      <c r="EB184" s="138"/>
      <c r="EF184" s="138"/>
      <c r="EI184" s="138"/>
      <c r="EL184" s="138"/>
      <c r="EO184" s="138"/>
      <c r="ES184" s="138"/>
      <c r="EV184" s="138"/>
      <c r="EY184" s="138"/>
      <c r="FC184" s="138"/>
      <c r="FF184" s="138"/>
      <c r="FI184" s="138"/>
      <c r="FM184" s="138"/>
      <c r="FP184" s="138"/>
      <c r="FS184" s="138"/>
      <c r="FW184" s="138"/>
      <c r="FZ184" s="138"/>
      <c r="GC184" s="138"/>
      <c r="GG184" s="138"/>
      <c r="GJ184" s="138"/>
      <c r="GM184" s="138"/>
      <c r="GQ184" s="138"/>
      <c r="GT184" s="138"/>
      <c r="GW184" s="138"/>
      <c r="HA184" s="138"/>
      <c r="HD184" s="138"/>
      <c r="HG184" s="138"/>
      <c r="HK184" s="138"/>
      <c r="HN184" s="138"/>
      <c r="HQ184" s="138"/>
      <c r="HU184" s="138"/>
      <c r="HX184" s="138"/>
      <c r="IA184" s="138"/>
      <c r="IE184" s="138"/>
      <c r="IH184" s="138"/>
      <c r="IK184" s="138"/>
      <c r="IO184" s="138"/>
      <c r="IR184" s="138"/>
      <c r="IU184" s="138"/>
      <c r="IY184" s="138"/>
      <c r="JB184" s="138"/>
      <c r="JE184" s="138"/>
      <c r="JI184" s="138"/>
      <c r="JL184" s="138"/>
      <c r="JO184" s="138"/>
      <c r="JR184" s="138"/>
      <c r="JU184" s="138"/>
      <c r="JX184" s="138"/>
      <c r="KA184" s="138"/>
      <c r="KD184" s="138"/>
      <c r="KG184" s="138"/>
      <c r="KJ184" s="138"/>
      <c r="KM184" s="138"/>
      <c r="KP184" s="138"/>
      <c r="KS184" s="138"/>
      <c r="KV184" s="138"/>
      <c r="KY184" s="138"/>
      <c r="LB184" s="138"/>
      <c r="LE184" s="138"/>
      <c r="LF184" s="138"/>
      <c r="LG184" s="141"/>
      <c r="LI184" s="138"/>
      <c r="LJ184" s="141"/>
      <c r="LL184" s="138"/>
      <c r="LM184" s="141"/>
      <c r="LR184" s="138"/>
      <c r="LU184" s="138"/>
      <c r="LX184" s="138"/>
      <c r="LY184" s="138"/>
      <c r="LZ184" s="141"/>
      <c r="MB184" s="138"/>
      <c r="MC184" s="141"/>
      <c r="ME184" s="138"/>
      <c r="MF184" s="141"/>
      <c r="MJ184" s="138"/>
      <c r="MK184" s="139"/>
      <c r="ML184" s="53"/>
      <c r="MM184" s="53"/>
      <c r="MN184" s="53"/>
      <c r="MO184" s="53"/>
      <c r="MR184" s="140"/>
    </row>
    <row r="185" spans="1:356" s="10" customFormat="1">
      <c r="B185" s="137"/>
      <c r="H185" s="138"/>
      <c r="L185" s="138"/>
      <c r="O185" s="138"/>
      <c r="R185" s="138"/>
      <c r="U185" s="138"/>
      <c r="X185" s="138"/>
      <c r="AB185" s="138"/>
      <c r="AE185" s="138"/>
      <c r="AH185" s="138"/>
      <c r="AL185" s="138"/>
      <c r="AO185" s="138"/>
      <c r="AR185" s="138"/>
      <c r="AV185" s="138"/>
      <c r="AY185" s="138"/>
      <c r="BB185" s="138"/>
      <c r="BF185" s="138"/>
      <c r="BI185" s="138"/>
      <c r="BL185" s="138"/>
      <c r="BP185" s="138"/>
      <c r="BS185" s="138"/>
      <c r="BV185" s="138"/>
      <c r="BY185" s="138"/>
      <c r="CB185" s="138"/>
      <c r="CE185" s="138"/>
      <c r="CH185" s="138"/>
      <c r="CK185" s="138"/>
      <c r="CN185" s="138"/>
      <c r="CR185" s="138"/>
      <c r="CU185" s="138"/>
      <c r="CX185" s="138"/>
      <c r="DB185" s="138"/>
      <c r="DE185" s="138"/>
      <c r="DH185" s="138"/>
      <c r="DL185" s="138"/>
      <c r="DO185" s="138"/>
      <c r="DR185" s="138"/>
      <c r="DV185" s="138"/>
      <c r="DY185" s="138"/>
      <c r="EB185" s="138"/>
      <c r="EF185" s="138"/>
      <c r="EI185" s="138"/>
      <c r="EL185" s="138"/>
      <c r="EO185" s="138"/>
      <c r="ES185" s="138"/>
      <c r="EV185" s="138"/>
      <c r="EY185" s="138"/>
      <c r="FC185" s="138"/>
      <c r="FF185" s="138"/>
      <c r="FI185" s="138"/>
      <c r="FM185" s="138"/>
      <c r="FP185" s="138"/>
      <c r="FS185" s="138"/>
      <c r="FW185" s="138"/>
      <c r="FZ185" s="138"/>
      <c r="GC185" s="138"/>
      <c r="GG185" s="138"/>
      <c r="GJ185" s="138"/>
      <c r="GM185" s="138"/>
      <c r="GQ185" s="138"/>
      <c r="GT185" s="138"/>
      <c r="GW185" s="138"/>
      <c r="HA185" s="138"/>
      <c r="HD185" s="138"/>
      <c r="HG185" s="138"/>
      <c r="HK185" s="138"/>
      <c r="HN185" s="138"/>
      <c r="HQ185" s="138"/>
      <c r="HU185" s="138"/>
      <c r="HX185" s="138"/>
      <c r="IA185" s="138"/>
      <c r="IE185" s="138"/>
      <c r="IH185" s="138"/>
      <c r="IK185" s="138"/>
      <c r="IO185" s="138"/>
      <c r="IR185" s="138"/>
      <c r="IU185" s="138"/>
      <c r="IY185" s="138"/>
      <c r="JB185" s="138"/>
      <c r="JE185" s="138"/>
      <c r="JI185" s="138"/>
      <c r="JL185" s="138"/>
      <c r="JO185" s="138"/>
      <c r="JR185" s="138"/>
      <c r="JU185" s="138"/>
      <c r="JX185" s="138"/>
      <c r="KA185" s="138"/>
      <c r="KD185" s="138"/>
      <c r="KG185" s="138"/>
      <c r="KJ185" s="138"/>
      <c r="KM185" s="138"/>
      <c r="KP185" s="138"/>
      <c r="KS185" s="138"/>
      <c r="KV185" s="138"/>
      <c r="KY185" s="138"/>
      <c r="LB185" s="138"/>
      <c r="LE185" s="138"/>
      <c r="LF185" s="138"/>
      <c r="LG185" s="141"/>
      <c r="LI185" s="138"/>
      <c r="LJ185" s="141"/>
      <c r="LL185" s="138"/>
      <c r="LM185" s="141"/>
      <c r="LR185" s="138"/>
      <c r="LU185" s="138"/>
      <c r="LX185" s="138"/>
      <c r="LY185" s="138"/>
      <c r="LZ185" s="141"/>
      <c r="MB185" s="138"/>
      <c r="MC185" s="141"/>
      <c r="ME185" s="138"/>
      <c r="MF185" s="141"/>
      <c r="MJ185" s="138"/>
      <c r="MK185" s="139"/>
      <c r="ML185" s="53"/>
      <c r="MM185" s="53"/>
      <c r="MN185" s="53"/>
      <c r="MO185" s="53"/>
      <c r="MR185" s="140"/>
    </row>
    <row r="186" spans="1:356" s="10" customFormat="1" ht="18.75" customHeight="1">
      <c r="B186" s="137"/>
      <c r="H186" s="138"/>
      <c r="L186" s="138"/>
      <c r="O186" s="138"/>
      <c r="R186" s="138"/>
      <c r="U186" s="138"/>
      <c r="X186" s="138"/>
      <c r="AB186" s="138"/>
      <c r="AE186" s="138"/>
      <c r="AH186" s="138"/>
      <c r="AL186" s="138"/>
      <c r="AO186" s="138"/>
      <c r="AR186" s="138"/>
      <c r="AV186" s="138"/>
      <c r="AY186" s="138"/>
      <c r="BB186" s="138"/>
      <c r="BF186" s="138"/>
      <c r="BI186" s="138"/>
      <c r="BL186" s="138"/>
      <c r="BP186" s="138"/>
      <c r="BS186" s="138"/>
      <c r="BV186" s="138"/>
      <c r="BY186" s="138"/>
      <c r="CB186" s="138"/>
      <c r="CE186" s="138"/>
      <c r="CH186" s="138"/>
      <c r="CK186" s="138"/>
      <c r="CN186" s="138"/>
      <c r="CR186" s="138"/>
      <c r="CU186" s="138"/>
      <c r="CX186" s="138"/>
      <c r="DB186" s="138"/>
      <c r="DE186" s="138"/>
      <c r="DH186" s="138"/>
      <c r="DL186" s="138"/>
      <c r="DO186" s="138"/>
      <c r="DR186" s="138"/>
      <c r="DV186" s="138"/>
      <c r="DY186" s="138"/>
      <c r="EB186" s="138"/>
      <c r="EF186" s="138"/>
      <c r="EI186" s="138"/>
      <c r="EL186" s="138"/>
      <c r="EO186" s="138"/>
      <c r="ES186" s="138"/>
      <c r="EV186" s="138"/>
      <c r="EY186" s="138"/>
      <c r="FC186" s="138"/>
      <c r="FF186" s="138"/>
      <c r="FI186" s="138"/>
      <c r="FM186" s="138"/>
      <c r="FP186" s="138"/>
      <c r="FS186" s="138"/>
      <c r="FW186" s="138"/>
      <c r="FZ186" s="138"/>
      <c r="GC186" s="138"/>
      <c r="GG186" s="138"/>
      <c r="GJ186" s="138"/>
      <c r="GM186" s="138"/>
      <c r="GQ186" s="138"/>
      <c r="GT186" s="138"/>
      <c r="GW186" s="138"/>
      <c r="HA186" s="138"/>
      <c r="HD186" s="138"/>
      <c r="HG186" s="138"/>
      <c r="HK186" s="138"/>
      <c r="HN186" s="138"/>
      <c r="HQ186" s="138"/>
      <c r="HU186" s="138"/>
      <c r="HX186" s="138"/>
      <c r="IA186" s="138"/>
      <c r="IE186" s="138"/>
      <c r="IH186" s="138"/>
      <c r="IK186" s="138"/>
      <c r="IO186" s="138"/>
      <c r="IR186" s="138"/>
      <c r="IU186" s="138"/>
      <c r="IY186" s="138"/>
      <c r="JB186" s="138"/>
      <c r="JE186" s="138"/>
      <c r="JI186" s="138"/>
      <c r="JL186" s="138"/>
      <c r="JO186" s="138"/>
      <c r="JR186" s="138"/>
      <c r="JU186" s="138"/>
      <c r="JX186" s="138"/>
      <c r="KA186" s="138"/>
      <c r="KD186" s="138"/>
      <c r="KG186" s="138"/>
      <c r="KJ186" s="138"/>
      <c r="KM186" s="138"/>
      <c r="KP186" s="138"/>
      <c r="KS186" s="138"/>
      <c r="KV186" s="138"/>
      <c r="KY186" s="138"/>
      <c r="LB186" s="138"/>
      <c r="LE186" s="138"/>
      <c r="LF186" s="138"/>
      <c r="LG186" s="141"/>
      <c r="LI186" s="138"/>
      <c r="LJ186" s="141"/>
      <c r="LL186" s="138"/>
      <c r="LM186" s="141"/>
      <c r="LR186" s="138"/>
      <c r="LU186" s="138"/>
      <c r="LX186" s="138"/>
      <c r="LY186" s="138"/>
      <c r="LZ186" s="141"/>
      <c r="MB186" s="138"/>
      <c r="MC186" s="141"/>
      <c r="ME186" s="138"/>
      <c r="MF186" s="141"/>
      <c r="MJ186" s="138"/>
      <c r="MK186" s="139"/>
      <c r="ML186" s="53"/>
      <c r="MM186" s="53"/>
      <c r="MN186" s="53"/>
      <c r="MO186" s="53"/>
      <c r="MR186" s="140"/>
    </row>
    <row r="187" spans="1:356" s="10" customFormat="1">
      <c r="B187" s="137"/>
      <c r="H187" s="138"/>
      <c r="L187" s="138"/>
      <c r="O187" s="138"/>
      <c r="R187" s="138"/>
      <c r="U187" s="138"/>
      <c r="X187" s="138"/>
      <c r="AB187" s="138"/>
      <c r="AE187" s="138"/>
      <c r="AH187" s="138"/>
      <c r="AL187" s="138"/>
      <c r="AO187" s="138"/>
      <c r="AR187" s="138"/>
      <c r="AV187" s="138"/>
      <c r="AY187" s="138"/>
      <c r="BB187" s="138"/>
      <c r="BF187" s="138"/>
      <c r="BI187" s="138"/>
      <c r="BL187" s="138"/>
      <c r="BP187" s="138"/>
      <c r="BS187" s="138"/>
      <c r="BV187" s="138"/>
      <c r="BY187" s="138"/>
      <c r="CB187" s="138"/>
      <c r="CE187" s="138"/>
      <c r="CH187" s="138"/>
      <c r="CK187" s="138"/>
      <c r="CN187" s="138"/>
      <c r="CR187" s="138"/>
      <c r="CU187" s="138"/>
      <c r="CX187" s="138"/>
      <c r="DB187" s="138"/>
      <c r="DE187" s="138"/>
      <c r="DH187" s="138"/>
      <c r="DL187" s="138"/>
      <c r="DO187" s="138"/>
      <c r="DR187" s="138"/>
      <c r="DV187" s="138"/>
      <c r="DY187" s="138"/>
      <c r="EB187" s="138"/>
      <c r="EF187" s="138"/>
      <c r="EI187" s="138"/>
      <c r="EL187" s="138"/>
      <c r="EO187" s="138"/>
      <c r="ES187" s="138"/>
      <c r="EV187" s="138"/>
      <c r="EY187" s="138"/>
      <c r="FC187" s="138"/>
      <c r="FF187" s="138"/>
      <c r="FI187" s="138"/>
      <c r="FM187" s="138"/>
      <c r="FP187" s="138"/>
      <c r="FS187" s="138"/>
      <c r="FW187" s="138"/>
      <c r="FZ187" s="138"/>
      <c r="GC187" s="138"/>
      <c r="GG187" s="138"/>
      <c r="GJ187" s="138"/>
      <c r="GM187" s="138"/>
      <c r="GQ187" s="138"/>
      <c r="GT187" s="138"/>
      <c r="GW187" s="138"/>
      <c r="HA187" s="138"/>
      <c r="HD187" s="138"/>
      <c r="HG187" s="138"/>
      <c r="HK187" s="138"/>
      <c r="HN187" s="138"/>
      <c r="HQ187" s="138"/>
      <c r="HU187" s="138"/>
      <c r="HX187" s="138"/>
      <c r="IA187" s="138"/>
      <c r="IE187" s="138"/>
      <c r="IH187" s="138"/>
      <c r="IK187" s="138"/>
      <c r="IO187" s="138"/>
      <c r="IR187" s="138"/>
      <c r="IU187" s="138"/>
      <c r="IY187" s="138"/>
      <c r="JB187" s="138"/>
      <c r="JE187" s="138"/>
      <c r="JI187" s="138"/>
      <c r="JL187" s="138"/>
      <c r="JO187" s="138"/>
      <c r="JR187" s="138"/>
      <c r="JU187" s="138"/>
      <c r="JX187" s="138"/>
      <c r="KA187" s="138"/>
      <c r="KD187" s="138"/>
      <c r="KG187" s="138"/>
      <c r="KJ187" s="138"/>
      <c r="KM187" s="138"/>
      <c r="KP187" s="138"/>
      <c r="KS187" s="138"/>
      <c r="KV187" s="138"/>
      <c r="KY187" s="138"/>
      <c r="LB187" s="138"/>
      <c r="LE187" s="138"/>
      <c r="LF187" s="138"/>
      <c r="LG187" s="141"/>
      <c r="LI187" s="138"/>
      <c r="LJ187" s="141"/>
      <c r="LL187" s="138"/>
      <c r="LM187" s="141"/>
      <c r="LR187" s="138"/>
      <c r="LU187" s="138"/>
      <c r="LX187" s="138"/>
      <c r="LY187" s="138"/>
      <c r="LZ187" s="141"/>
      <c r="MB187" s="138"/>
      <c r="MC187" s="141"/>
      <c r="ME187" s="138"/>
      <c r="MF187" s="141"/>
      <c r="MJ187" s="138"/>
      <c r="MK187" s="139"/>
      <c r="ML187" s="53"/>
      <c r="MM187" s="53"/>
      <c r="MN187" s="53"/>
      <c r="MO187" s="53"/>
      <c r="MR187" s="140"/>
    </row>
    <row r="188" spans="1:356" s="10" customFormat="1" ht="18.75" customHeight="1">
      <c r="B188" s="137"/>
      <c r="H188" s="138"/>
      <c r="L188" s="138"/>
      <c r="O188" s="138"/>
      <c r="R188" s="138"/>
      <c r="U188" s="138"/>
      <c r="X188" s="138"/>
      <c r="AB188" s="138"/>
      <c r="AE188" s="138"/>
      <c r="AH188" s="138"/>
      <c r="AL188" s="138"/>
      <c r="AO188" s="138"/>
      <c r="AR188" s="138"/>
      <c r="AV188" s="138"/>
      <c r="AY188" s="138"/>
      <c r="BB188" s="138"/>
      <c r="BF188" s="138"/>
      <c r="BI188" s="138"/>
      <c r="BL188" s="138"/>
      <c r="BP188" s="138"/>
      <c r="BS188" s="138"/>
      <c r="BV188" s="138"/>
      <c r="BY188" s="138"/>
      <c r="CB188" s="138"/>
      <c r="CE188" s="138"/>
      <c r="CH188" s="138"/>
      <c r="CK188" s="138"/>
      <c r="CN188" s="138"/>
      <c r="CR188" s="138"/>
      <c r="CU188" s="138"/>
      <c r="CX188" s="138"/>
      <c r="DB188" s="138"/>
      <c r="DE188" s="138"/>
      <c r="DH188" s="138"/>
      <c r="DL188" s="138"/>
      <c r="DO188" s="138"/>
      <c r="DR188" s="138"/>
      <c r="DV188" s="138"/>
      <c r="DY188" s="138"/>
      <c r="EB188" s="138"/>
      <c r="EF188" s="138"/>
      <c r="EI188" s="138"/>
      <c r="EL188" s="138"/>
      <c r="EO188" s="138"/>
      <c r="ES188" s="138"/>
      <c r="EV188" s="138"/>
      <c r="EY188" s="138"/>
      <c r="FC188" s="138"/>
      <c r="FF188" s="138"/>
      <c r="FI188" s="138"/>
      <c r="FM188" s="138"/>
      <c r="FP188" s="138"/>
      <c r="FS188" s="138"/>
      <c r="FW188" s="138"/>
      <c r="FZ188" s="138"/>
      <c r="GC188" s="138"/>
      <c r="GG188" s="138"/>
      <c r="GJ188" s="138"/>
      <c r="GM188" s="138"/>
      <c r="GQ188" s="138"/>
      <c r="GT188" s="138"/>
      <c r="GW188" s="138"/>
      <c r="HA188" s="138"/>
      <c r="HD188" s="138"/>
      <c r="HG188" s="138"/>
      <c r="HK188" s="138"/>
      <c r="HN188" s="138"/>
      <c r="HQ188" s="138"/>
      <c r="HU188" s="138"/>
      <c r="HX188" s="138"/>
      <c r="IA188" s="138"/>
      <c r="IE188" s="138"/>
      <c r="IH188" s="138"/>
      <c r="IK188" s="138"/>
      <c r="IO188" s="138"/>
      <c r="IR188" s="138"/>
      <c r="IU188" s="138"/>
      <c r="IY188" s="138"/>
      <c r="JB188" s="138"/>
      <c r="JE188" s="138"/>
      <c r="JI188" s="138"/>
      <c r="JL188" s="138"/>
      <c r="JO188" s="138"/>
      <c r="JR188" s="138"/>
      <c r="JU188" s="138"/>
      <c r="JX188" s="138"/>
      <c r="KA188" s="138"/>
      <c r="KD188" s="138"/>
      <c r="KG188" s="138"/>
      <c r="KJ188" s="138"/>
      <c r="KM188" s="138"/>
      <c r="KP188" s="138"/>
      <c r="KS188" s="138"/>
      <c r="KV188" s="138"/>
      <c r="KY188" s="138"/>
      <c r="LB188" s="138"/>
      <c r="LE188" s="138"/>
      <c r="LF188" s="138"/>
      <c r="LG188" s="141"/>
      <c r="LI188" s="138"/>
      <c r="LJ188" s="141"/>
      <c r="LL188" s="138"/>
      <c r="LM188" s="141"/>
      <c r="LR188" s="138"/>
      <c r="LU188" s="138"/>
      <c r="LX188" s="138"/>
      <c r="LY188" s="138"/>
      <c r="LZ188" s="141"/>
      <c r="MB188" s="138"/>
      <c r="MC188" s="141"/>
      <c r="ME188" s="138"/>
      <c r="MF188" s="141"/>
      <c r="MJ188" s="138"/>
      <c r="MK188" s="139"/>
      <c r="ML188" s="53"/>
      <c r="MM188" s="53"/>
      <c r="MN188" s="53"/>
      <c r="MO188" s="53"/>
      <c r="MR188" s="140"/>
    </row>
    <row r="189" spans="1:356" s="10" customFormat="1">
      <c r="B189" s="137"/>
      <c r="H189" s="138"/>
      <c r="L189" s="138"/>
      <c r="O189" s="138"/>
      <c r="R189" s="138"/>
      <c r="U189" s="138"/>
      <c r="X189" s="138"/>
      <c r="AB189" s="138"/>
      <c r="AE189" s="138"/>
      <c r="AH189" s="138"/>
      <c r="AL189" s="138"/>
      <c r="AO189" s="138"/>
      <c r="AR189" s="138"/>
      <c r="AV189" s="138"/>
      <c r="AY189" s="138"/>
      <c r="BB189" s="138"/>
      <c r="BF189" s="138"/>
      <c r="BI189" s="138"/>
      <c r="BL189" s="138"/>
      <c r="BP189" s="138"/>
      <c r="BS189" s="138"/>
      <c r="BV189" s="138"/>
      <c r="BY189" s="138"/>
      <c r="CB189" s="138"/>
      <c r="CE189" s="138"/>
      <c r="CH189" s="138"/>
      <c r="CK189" s="138"/>
      <c r="CN189" s="138"/>
      <c r="CR189" s="138"/>
      <c r="CU189" s="138"/>
      <c r="CX189" s="138"/>
      <c r="DB189" s="138"/>
      <c r="DE189" s="138"/>
      <c r="DH189" s="138"/>
      <c r="DL189" s="138"/>
      <c r="DO189" s="138"/>
      <c r="DR189" s="138"/>
      <c r="DV189" s="138"/>
      <c r="DY189" s="138"/>
      <c r="EB189" s="138"/>
      <c r="EF189" s="138"/>
      <c r="EI189" s="138"/>
      <c r="EL189" s="138"/>
      <c r="EO189" s="138"/>
      <c r="ES189" s="138"/>
      <c r="EV189" s="138"/>
      <c r="EY189" s="138"/>
      <c r="FC189" s="138"/>
      <c r="FF189" s="138"/>
      <c r="FI189" s="138"/>
      <c r="FM189" s="138"/>
      <c r="FP189" s="138"/>
      <c r="FS189" s="138"/>
      <c r="FW189" s="138"/>
      <c r="FZ189" s="138"/>
      <c r="GC189" s="138"/>
      <c r="GG189" s="138"/>
      <c r="GJ189" s="138"/>
      <c r="GM189" s="138"/>
      <c r="GQ189" s="138"/>
      <c r="GT189" s="138"/>
      <c r="GW189" s="138"/>
      <c r="HA189" s="138"/>
      <c r="HD189" s="138"/>
      <c r="HG189" s="138"/>
      <c r="HK189" s="138"/>
      <c r="HN189" s="138"/>
      <c r="HQ189" s="138"/>
      <c r="HU189" s="138"/>
      <c r="HX189" s="138"/>
      <c r="IA189" s="138"/>
      <c r="IE189" s="138"/>
      <c r="IH189" s="138"/>
      <c r="IK189" s="138"/>
      <c r="IO189" s="138"/>
      <c r="IR189" s="138"/>
      <c r="IU189" s="138"/>
      <c r="IY189" s="138"/>
      <c r="JB189" s="138"/>
      <c r="JE189" s="138"/>
      <c r="JI189" s="138"/>
      <c r="JL189" s="138"/>
      <c r="JO189" s="138"/>
      <c r="JR189" s="138"/>
      <c r="JU189" s="138"/>
      <c r="JX189" s="138"/>
      <c r="KA189" s="138"/>
      <c r="KD189" s="138"/>
      <c r="KG189" s="138"/>
      <c r="KJ189" s="138"/>
      <c r="KM189" s="138"/>
      <c r="KP189" s="138"/>
      <c r="KS189" s="138"/>
      <c r="KV189" s="138"/>
      <c r="KY189" s="138"/>
      <c r="LB189" s="138"/>
      <c r="LE189" s="138"/>
      <c r="LF189" s="138"/>
      <c r="LG189" s="141"/>
      <c r="LI189" s="138"/>
      <c r="LJ189" s="141"/>
      <c r="LL189" s="138"/>
      <c r="LM189" s="141"/>
      <c r="LR189" s="138"/>
      <c r="LU189" s="138"/>
      <c r="LX189" s="138"/>
      <c r="LY189" s="138"/>
      <c r="LZ189" s="141"/>
      <c r="MB189" s="138"/>
      <c r="MC189" s="141"/>
      <c r="ME189" s="138"/>
      <c r="MF189" s="141"/>
      <c r="MJ189" s="138"/>
      <c r="MK189" s="139"/>
      <c r="ML189" s="53"/>
      <c r="MM189" s="53"/>
      <c r="MN189" s="53"/>
      <c r="MO189" s="53"/>
      <c r="MR189" s="140"/>
    </row>
    <row r="190" spans="1:356" s="10" customFormat="1" ht="18.75" customHeight="1">
      <c r="B190" s="137"/>
      <c r="H190" s="138"/>
      <c r="L190" s="138"/>
      <c r="O190" s="138"/>
      <c r="R190" s="138"/>
      <c r="U190" s="138"/>
      <c r="X190" s="138"/>
      <c r="AB190" s="138"/>
      <c r="AE190" s="138"/>
      <c r="AH190" s="138"/>
      <c r="AL190" s="138"/>
      <c r="AO190" s="138"/>
      <c r="AR190" s="138"/>
      <c r="AV190" s="138"/>
      <c r="AY190" s="138"/>
      <c r="BB190" s="138"/>
      <c r="BF190" s="138"/>
      <c r="BI190" s="138"/>
      <c r="BL190" s="138"/>
      <c r="BP190" s="138"/>
      <c r="BS190" s="138"/>
      <c r="BV190" s="138"/>
      <c r="BY190" s="138"/>
      <c r="CB190" s="138"/>
      <c r="CE190" s="138"/>
      <c r="CH190" s="138"/>
      <c r="CK190" s="138"/>
      <c r="CN190" s="138"/>
      <c r="CR190" s="138"/>
      <c r="CU190" s="138"/>
      <c r="CX190" s="138"/>
      <c r="DB190" s="138"/>
      <c r="DE190" s="138"/>
      <c r="DH190" s="138"/>
      <c r="DL190" s="138"/>
      <c r="DO190" s="138"/>
      <c r="DR190" s="138"/>
      <c r="DV190" s="138"/>
      <c r="DY190" s="138"/>
      <c r="EB190" s="138"/>
      <c r="EF190" s="138"/>
      <c r="EI190" s="138"/>
      <c r="EL190" s="138"/>
      <c r="EO190" s="138"/>
      <c r="ES190" s="138"/>
      <c r="EV190" s="138"/>
      <c r="EY190" s="138"/>
      <c r="FC190" s="138"/>
      <c r="FF190" s="138"/>
      <c r="FI190" s="138"/>
      <c r="FM190" s="138"/>
      <c r="FP190" s="138"/>
      <c r="FS190" s="138"/>
      <c r="FW190" s="138"/>
      <c r="FZ190" s="138"/>
      <c r="GC190" s="138"/>
      <c r="GG190" s="138"/>
      <c r="GJ190" s="138"/>
      <c r="GM190" s="138"/>
      <c r="GQ190" s="138"/>
      <c r="GT190" s="138"/>
      <c r="GW190" s="138"/>
      <c r="HA190" s="138"/>
      <c r="HD190" s="138"/>
      <c r="HG190" s="138"/>
      <c r="HK190" s="138"/>
      <c r="HN190" s="138"/>
      <c r="HQ190" s="138"/>
      <c r="HU190" s="138"/>
      <c r="HX190" s="138"/>
      <c r="IA190" s="138"/>
      <c r="IE190" s="138"/>
      <c r="IH190" s="138"/>
      <c r="IK190" s="138"/>
      <c r="IO190" s="138"/>
      <c r="IR190" s="138"/>
      <c r="IU190" s="138"/>
      <c r="IY190" s="138"/>
      <c r="JB190" s="138"/>
      <c r="JE190" s="138"/>
      <c r="JI190" s="138"/>
      <c r="JL190" s="138"/>
      <c r="JO190" s="138"/>
      <c r="JR190" s="138"/>
      <c r="JU190" s="138"/>
      <c r="JX190" s="138"/>
      <c r="KA190" s="138"/>
      <c r="KD190" s="138"/>
      <c r="KG190" s="138"/>
      <c r="KJ190" s="138"/>
      <c r="KM190" s="138"/>
      <c r="KP190" s="138"/>
      <c r="KS190" s="138"/>
      <c r="KV190" s="138"/>
      <c r="KY190" s="138"/>
      <c r="LB190" s="138"/>
      <c r="LE190" s="138"/>
      <c r="LF190" s="138"/>
      <c r="LG190" s="141"/>
      <c r="LI190" s="138"/>
      <c r="LJ190" s="141"/>
      <c r="LL190" s="138"/>
      <c r="LM190" s="141"/>
      <c r="LR190" s="138"/>
      <c r="LU190" s="138"/>
      <c r="LX190" s="138"/>
      <c r="LY190" s="138"/>
      <c r="LZ190" s="141"/>
      <c r="MB190" s="138"/>
      <c r="MC190" s="141"/>
      <c r="ME190" s="138"/>
      <c r="MF190" s="141"/>
      <c r="MJ190" s="138"/>
      <c r="MK190" s="139"/>
      <c r="ML190" s="53"/>
      <c r="MM190" s="53"/>
      <c r="MN190" s="53"/>
      <c r="MO190" s="53"/>
      <c r="MR190" s="140"/>
    </row>
    <row r="191" spans="1:356" s="10" customFormat="1">
      <c r="B191" s="137"/>
      <c r="H191" s="138"/>
      <c r="L191" s="138"/>
      <c r="O191" s="138"/>
      <c r="R191" s="138"/>
      <c r="U191" s="138"/>
      <c r="X191" s="138"/>
      <c r="AB191" s="138"/>
      <c r="AE191" s="138"/>
      <c r="AH191" s="138"/>
      <c r="AL191" s="138"/>
      <c r="AO191" s="138"/>
      <c r="AR191" s="138"/>
      <c r="AV191" s="138"/>
      <c r="AY191" s="138"/>
      <c r="BB191" s="138"/>
      <c r="BF191" s="138"/>
      <c r="BI191" s="138"/>
      <c r="BL191" s="138"/>
      <c r="BP191" s="138"/>
      <c r="BS191" s="138"/>
      <c r="BV191" s="138"/>
      <c r="BY191" s="138"/>
      <c r="CB191" s="138"/>
      <c r="CE191" s="138"/>
      <c r="CH191" s="138"/>
      <c r="CK191" s="138"/>
      <c r="CN191" s="138"/>
      <c r="CR191" s="138"/>
      <c r="CU191" s="138"/>
      <c r="CX191" s="138"/>
      <c r="DB191" s="138"/>
      <c r="DE191" s="138"/>
      <c r="DH191" s="138"/>
      <c r="DL191" s="138"/>
      <c r="DO191" s="138"/>
      <c r="DR191" s="138"/>
      <c r="DV191" s="138"/>
      <c r="DY191" s="138"/>
      <c r="EB191" s="138"/>
      <c r="EF191" s="138"/>
      <c r="EI191" s="138"/>
      <c r="EL191" s="138"/>
      <c r="EO191" s="138"/>
      <c r="ES191" s="138"/>
      <c r="EV191" s="138"/>
      <c r="EY191" s="138"/>
      <c r="FC191" s="138"/>
      <c r="FF191" s="138"/>
      <c r="FI191" s="138"/>
      <c r="FM191" s="138"/>
      <c r="FP191" s="138"/>
      <c r="FS191" s="138"/>
      <c r="FW191" s="138"/>
      <c r="FZ191" s="138"/>
      <c r="GC191" s="138"/>
      <c r="GG191" s="138"/>
      <c r="GJ191" s="138"/>
      <c r="GM191" s="138"/>
      <c r="GQ191" s="138"/>
      <c r="GT191" s="138"/>
      <c r="GW191" s="138"/>
      <c r="HA191" s="138"/>
      <c r="HD191" s="138"/>
      <c r="HG191" s="138"/>
      <c r="HK191" s="138"/>
      <c r="HN191" s="138"/>
      <c r="HQ191" s="138"/>
      <c r="HU191" s="138"/>
      <c r="HX191" s="138"/>
      <c r="IA191" s="138"/>
      <c r="IE191" s="138"/>
      <c r="IH191" s="138"/>
      <c r="IK191" s="138"/>
      <c r="IO191" s="138"/>
      <c r="IR191" s="138"/>
      <c r="IU191" s="138"/>
      <c r="IY191" s="138"/>
      <c r="JB191" s="138"/>
      <c r="JE191" s="138"/>
      <c r="JI191" s="138"/>
      <c r="JL191" s="138"/>
      <c r="JO191" s="138"/>
      <c r="JR191" s="138"/>
      <c r="JU191" s="138"/>
      <c r="JX191" s="138"/>
      <c r="KA191" s="138"/>
      <c r="KD191" s="138"/>
      <c r="KG191" s="138"/>
      <c r="KJ191" s="138"/>
      <c r="KM191" s="138"/>
      <c r="KP191" s="138"/>
      <c r="KS191" s="138"/>
      <c r="KV191" s="138"/>
      <c r="KY191" s="138"/>
      <c r="LB191" s="138"/>
      <c r="LE191" s="138"/>
      <c r="LF191" s="138"/>
      <c r="LG191" s="141"/>
      <c r="LI191" s="138"/>
      <c r="LJ191" s="141"/>
      <c r="LL191" s="138"/>
      <c r="LM191" s="141"/>
      <c r="LR191" s="138"/>
      <c r="LU191" s="138"/>
      <c r="LX191" s="138"/>
      <c r="LY191" s="138"/>
      <c r="LZ191" s="141"/>
      <c r="MB191" s="138"/>
      <c r="MC191" s="141"/>
      <c r="ME191" s="138"/>
      <c r="MF191" s="141"/>
      <c r="MJ191" s="138"/>
      <c r="MK191" s="139"/>
      <c r="ML191" s="53"/>
      <c r="MM191" s="53"/>
      <c r="MN191" s="53"/>
      <c r="MO191" s="53"/>
      <c r="MR191" s="140"/>
    </row>
    <row r="192" spans="1:356" s="10" customFormat="1" ht="18.75" customHeight="1">
      <c r="B192" s="137"/>
      <c r="H192" s="138"/>
      <c r="L192" s="138"/>
      <c r="O192" s="138"/>
      <c r="R192" s="138"/>
      <c r="U192" s="138"/>
      <c r="X192" s="138"/>
      <c r="AB192" s="138"/>
      <c r="AE192" s="138"/>
      <c r="AH192" s="138"/>
      <c r="AL192" s="138"/>
      <c r="AO192" s="138"/>
      <c r="AR192" s="138"/>
      <c r="AV192" s="138"/>
      <c r="AY192" s="138"/>
      <c r="BB192" s="138"/>
      <c r="BF192" s="138"/>
      <c r="BI192" s="138"/>
      <c r="BL192" s="138"/>
      <c r="BP192" s="138"/>
      <c r="BS192" s="138"/>
      <c r="BV192" s="138"/>
      <c r="BY192" s="138"/>
      <c r="CB192" s="138"/>
      <c r="CE192" s="138"/>
      <c r="CH192" s="138"/>
      <c r="CK192" s="138"/>
      <c r="CN192" s="138"/>
      <c r="CR192" s="138"/>
      <c r="CU192" s="138"/>
      <c r="CX192" s="138"/>
      <c r="DB192" s="138"/>
      <c r="DE192" s="138"/>
      <c r="DH192" s="138"/>
      <c r="DL192" s="138"/>
      <c r="DO192" s="138"/>
      <c r="DR192" s="138"/>
      <c r="DV192" s="138"/>
      <c r="DY192" s="138"/>
      <c r="EB192" s="138"/>
      <c r="EF192" s="138"/>
      <c r="EI192" s="138"/>
      <c r="EL192" s="138"/>
      <c r="EO192" s="138"/>
      <c r="ES192" s="138"/>
      <c r="EV192" s="138"/>
      <c r="EY192" s="138"/>
      <c r="FC192" s="138"/>
      <c r="FF192" s="138"/>
      <c r="FI192" s="138"/>
      <c r="FM192" s="138"/>
      <c r="FP192" s="138"/>
      <c r="FS192" s="138"/>
      <c r="FW192" s="138"/>
      <c r="FZ192" s="138"/>
      <c r="GC192" s="138"/>
      <c r="GG192" s="138"/>
      <c r="GJ192" s="138"/>
      <c r="GM192" s="138"/>
      <c r="GQ192" s="138"/>
      <c r="GT192" s="138"/>
      <c r="GW192" s="138"/>
      <c r="HA192" s="138"/>
      <c r="HD192" s="138"/>
      <c r="HG192" s="138"/>
      <c r="HK192" s="138"/>
      <c r="HN192" s="138"/>
      <c r="HQ192" s="138"/>
      <c r="HU192" s="138"/>
      <c r="HX192" s="138"/>
      <c r="IA192" s="138"/>
      <c r="IE192" s="138"/>
      <c r="IH192" s="138"/>
      <c r="IK192" s="138"/>
      <c r="IO192" s="138"/>
      <c r="IR192" s="138"/>
      <c r="IU192" s="138"/>
      <c r="IY192" s="138"/>
      <c r="JB192" s="138"/>
      <c r="JE192" s="138"/>
      <c r="JI192" s="138"/>
      <c r="JL192" s="138"/>
      <c r="JO192" s="138"/>
      <c r="JR192" s="138"/>
      <c r="JU192" s="138"/>
      <c r="JX192" s="138"/>
      <c r="KA192" s="138"/>
      <c r="KD192" s="138"/>
      <c r="KG192" s="138"/>
      <c r="KJ192" s="138"/>
      <c r="KM192" s="138"/>
      <c r="KP192" s="138"/>
      <c r="KS192" s="138"/>
      <c r="KV192" s="138"/>
      <c r="KY192" s="138"/>
      <c r="LB192" s="138"/>
      <c r="LE192" s="138"/>
      <c r="LF192" s="138"/>
      <c r="LG192" s="141"/>
      <c r="LI192" s="138"/>
      <c r="LJ192" s="141"/>
      <c r="LL192" s="138"/>
      <c r="LM192" s="141"/>
      <c r="LR192" s="138"/>
      <c r="LU192" s="138"/>
      <c r="LX192" s="138"/>
      <c r="LY192" s="138"/>
      <c r="LZ192" s="141"/>
      <c r="MB192" s="138"/>
      <c r="MC192" s="141"/>
      <c r="ME192" s="138"/>
      <c r="MF192" s="141"/>
      <c r="MJ192" s="138"/>
      <c r="MK192" s="139"/>
      <c r="ML192" s="53"/>
      <c r="MM192" s="53"/>
      <c r="MN192" s="53"/>
      <c r="MO192" s="53"/>
      <c r="MR192" s="140"/>
    </row>
    <row r="193" spans="2:356" s="10" customFormat="1">
      <c r="B193" s="137"/>
      <c r="H193" s="138"/>
      <c r="L193" s="138"/>
      <c r="O193" s="138"/>
      <c r="R193" s="138"/>
      <c r="U193" s="138"/>
      <c r="X193" s="138"/>
      <c r="AB193" s="138"/>
      <c r="AE193" s="138"/>
      <c r="AH193" s="138"/>
      <c r="AL193" s="138"/>
      <c r="AO193" s="138"/>
      <c r="AR193" s="138"/>
      <c r="AV193" s="138"/>
      <c r="AY193" s="138"/>
      <c r="BB193" s="138"/>
      <c r="BF193" s="138"/>
      <c r="BI193" s="138"/>
      <c r="BL193" s="138"/>
      <c r="BP193" s="138"/>
      <c r="BS193" s="138"/>
      <c r="BV193" s="138"/>
      <c r="BY193" s="138"/>
      <c r="CB193" s="138"/>
      <c r="CE193" s="138"/>
      <c r="CH193" s="138"/>
      <c r="CK193" s="138"/>
      <c r="CN193" s="138"/>
      <c r="CR193" s="138"/>
      <c r="CU193" s="138"/>
      <c r="CX193" s="138"/>
      <c r="DB193" s="138"/>
      <c r="DE193" s="138"/>
      <c r="DH193" s="138"/>
      <c r="DL193" s="138"/>
      <c r="DO193" s="138"/>
      <c r="DR193" s="138"/>
      <c r="DV193" s="138"/>
      <c r="DY193" s="138"/>
      <c r="EB193" s="138"/>
      <c r="EF193" s="138"/>
      <c r="EI193" s="138"/>
      <c r="EL193" s="138"/>
      <c r="EO193" s="138"/>
      <c r="ES193" s="138"/>
      <c r="EV193" s="138"/>
      <c r="EY193" s="138"/>
      <c r="FC193" s="138"/>
      <c r="FF193" s="138"/>
      <c r="FI193" s="138"/>
      <c r="FM193" s="138"/>
      <c r="FP193" s="138"/>
      <c r="FS193" s="138"/>
      <c r="FW193" s="138"/>
      <c r="FZ193" s="138"/>
      <c r="GC193" s="138"/>
      <c r="GG193" s="138"/>
      <c r="GJ193" s="138"/>
      <c r="GM193" s="138"/>
      <c r="GQ193" s="138"/>
      <c r="GT193" s="138"/>
      <c r="GW193" s="138"/>
      <c r="HA193" s="138"/>
      <c r="HD193" s="138"/>
      <c r="HG193" s="138"/>
      <c r="HK193" s="138"/>
      <c r="HN193" s="138"/>
      <c r="HQ193" s="138"/>
      <c r="HU193" s="138"/>
      <c r="HX193" s="138"/>
      <c r="IA193" s="138"/>
      <c r="IE193" s="138"/>
      <c r="IH193" s="138"/>
      <c r="IK193" s="138"/>
      <c r="IO193" s="138"/>
      <c r="IR193" s="138"/>
      <c r="IU193" s="138"/>
      <c r="IY193" s="138"/>
      <c r="JB193" s="138"/>
      <c r="JE193" s="138"/>
      <c r="JI193" s="138"/>
      <c r="JL193" s="138"/>
      <c r="JO193" s="138"/>
      <c r="JR193" s="138"/>
      <c r="JU193" s="138"/>
      <c r="JX193" s="138"/>
      <c r="KA193" s="138"/>
      <c r="KD193" s="138"/>
      <c r="KG193" s="138"/>
      <c r="KJ193" s="138"/>
      <c r="KM193" s="138"/>
      <c r="KP193" s="138"/>
      <c r="KS193" s="138"/>
      <c r="KV193" s="138"/>
      <c r="KY193" s="138"/>
      <c r="LB193" s="138"/>
      <c r="LE193" s="138"/>
      <c r="LF193" s="138"/>
      <c r="LG193" s="141"/>
      <c r="LI193" s="138"/>
      <c r="LJ193" s="141"/>
      <c r="LL193" s="138"/>
      <c r="LM193" s="141"/>
      <c r="LR193" s="138"/>
      <c r="LU193" s="138"/>
      <c r="LX193" s="138"/>
      <c r="LY193" s="138"/>
      <c r="LZ193" s="141"/>
      <c r="MB193" s="138"/>
      <c r="MC193" s="141"/>
      <c r="ME193" s="138"/>
      <c r="MF193" s="141"/>
      <c r="MJ193" s="138"/>
      <c r="MK193" s="139"/>
      <c r="ML193" s="53"/>
      <c r="MM193" s="53"/>
      <c r="MN193" s="53"/>
      <c r="MO193" s="53"/>
      <c r="MR193" s="140"/>
    </row>
    <row r="194" spans="2:356" s="10" customFormat="1" ht="18.75" customHeight="1">
      <c r="B194" s="137"/>
      <c r="H194" s="138"/>
      <c r="L194" s="138"/>
      <c r="O194" s="138"/>
      <c r="R194" s="138"/>
      <c r="U194" s="138"/>
      <c r="X194" s="138"/>
      <c r="AB194" s="138"/>
      <c r="AE194" s="138"/>
      <c r="AH194" s="138"/>
      <c r="AL194" s="138"/>
      <c r="AO194" s="138"/>
      <c r="AR194" s="138"/>
      <c r="AV194" s="138"/>
      <c r="AY194" s="138"/>
      <c r="BB194" s="138"/>
      <c r="BF194" s="138"/>
      <c r="BI194" s="138"/>
      <c r="BL194" s="138"/>
      <c r="BP194" s="138"/>
      <c r="BS194" s="138"/>
      <c r="BV194" s="138"/>
      <c r="BY194" s="138"/>
      <c r="CB194" s="138"/>
      <c r="CE194" s="138"/>
      <c r="CH194" s="138"/>
      <c r="CK194" s="138"/>
      <c r="CN194" s="138"/>
      <c r="CR194" s="138"/>
      <c r="CU194" s="138"/>
      <c r="CX194" s="138"/>
      <c r="DB194" s="138"/>
      <c r="DE194" s="138"/>
      <c r="DH194" s="138"/>
      <c r="DL194" s="138"/>
      <c r="DO194" s="138"/>
      <c r="DR194" s="138"/>
      <c r="DV194" s="138"/>
      <c r="DY194" s="138"/>
      <c r="EB194" s="138"/>
      <c r="EF194" s="138"/>
      <c r="EI194" s="138"/>
      <c r="EL194" s="138"/>
      <c r="EO194" s="138"/>
      <c r="ES194" s="138"/>
      <c r="EV194" s="138"/>
      <c r="EY194" s="138"/>
      <c r="FC194" s="138"/>
      <c r="FF194" s="138"/>
      <c r="FI194" s="138"/>
      <c r="FM194" s="138"/>
      <c r="FP194" s="138"/>
      <c r="FS194" s="138"/>
      <c r="FW194" s="138"/>
      <c r="FZ194" s="138"/>
      <c r="GC194" s="138"/>
      <c r="GG194" s="138"/>
      <c r="GJ194" s="138"/>
      <c r="GM194" s="138"/>
      <c r="GQ194" s="138"/>
      <c r="GT194" s="138"/>
      <c r="GW194" s="138"/>
      <c r="HA194" s="138"/>
      <c r="HD194" s="138"/>
      <c r="HG194" s="138"/>
      <c r="HK194" s="138"/>
      <c r="HN194" s="138"/>
      <c r="HQ194" s="138"/>
      <c r="HU194" s="138"/>
      <c r="HX194" s="138"/>
      <c r="IA194" s="138"/>
      <c r="IE194" s="138"/>
      <c r="IH194" s="138"/>
      <c r="IK194" s="138"/>
      <c r="IO194" s="138"/>
      <c r="IR194" s="138"/>
      <c r="IU194" s="138"/>
      <c r="IY194" s="138"/>
      <c r="JB194" s="138"/>
      <c r="JE194" s="138"/>
      <c r="JI194" s="138"/>
      <c r="JL194" s="138"/>
      <c r="JO194" s="138"/>
      <c r="JR194" s="138"/>
      <c r="JU194" s="138"/>
      <c r="JX194" s="138"/>
      <c r="KA194" s="138"/>
      <c r="KD194" s="138"/>
      <c r="KG194" s="138"/>
      <c r="KJ194" s="138"/>
      <c r="KM194" s="138"/>
      <c r="KP194" s="138"/>
      <c r="KS194" s="138"/>
      <c r="KV194" s="138"/>
      <c r="KY194" s="138"/>
      <c r="LB194" s="138"/>
      <c r="LE194" s="138"/>
      <c r="LF194" s="138"/>
      <c r="LG194" s="141"/>
      <c r="LI194" s="138"/>
      <c r="LJ194" s="141"/>
      <c r="LL194" s="138"/>
      <c r="LM194" s="141"/>
      <c r="LR194" s="138"/>
      <c r="LU194" s="138"/>
      <c r="LX194" s="138"/>
      <c r="LY194" s="138"/>
      <c r="LZ194" s="141"/>
      <c r="MB194" s="138"/>
      <c r="MC194" s="141"/>
      <c r="ME194" s="138"/>
      <c r="MF194" s="141"/>
      <c r="MJ194" s="138"/>
      <c r="MK194" s="139"/>
      <c r="ML194" s="53"/>
      <c r="MM194" s="53"/>
      <c r="MN194" s="53"/>
      <c r="MO194" s="53"/>
      <c r="MR194" s="140"/>
    </row>
    <row r="195" spans="2:356" s="10" customFormat="1">
      <c r="B195" s="137"/>
      <c r="H195" s="138"/>
      <c r="L195" s="138"/>
      <c r="O195" s="138"/>
      <c r="R195" s="138"/>
      <c r="U195" s="138"/>
      <c r="X195" s="138"/>
      <c r="AB195" s="138"/>
      <c r="AE195" s="138"/>
      <c r="AH195" s="138"/>
      <c r="AL195" s="138"/>
      <c r="AO195" s="138"/>
      <c r="AR195" s="138"/>
      <c r="AV195" s="138"/>
      <c r="AY195" s="138"/>
      <c r="BB195" s="138"/>
      <c r="BF195" s="138"/>
      <c r="BI195" s="138"/>
      <c r="BL195" s="138"/>
      <c r="BP195" s="138"/>
      <c r="BS195" s="138"/>
      <c r="BV195" s="138"/>
      <c r="BY195" s="138"/>
      <c r="CB195" s="138"/>
      <c r="CE195" s="138"/>
      <c r="CH195" s="138"/>
      <c r="CK195" s="138"/>
      <c r="CN195" s="138"/>
      <c r="CR195" s="138"/>
      <c r="CU195" s="138"/>
      <c r="CX195" s="138"/>
      <c r="DB195" s="138"/>
      <c r="DE195" s="138"/>
      <c r="DH195" s="138"/>
      <c r="DL195" s="138"/>
      <c r="DO195" s="138"/>
      <c r="DR195" s="138"/>
      <c r="DV195" s="138"/>
      <c r="DY195" s="138"/>
      <c r="EB195" s="138"/>
      <c r="EF195" s="138"/>
      <c r="EI195" s="138"/>
      <c r="EL195" s="138"/>
      <c r="EO195" s="138"/>
      <c r="ES195" s="138"/>
      <c r="EV195" s="138"/>
      <c r="EY195" s="138"/>
      <c r="FC195" s="138"/>
      <c r="FF195" s="138"/>
      <c r="FI195" s="138"/>
      <c r="FM195" s="138"/>
      <c r="FP195" s="138"/>
      <c r="FS195" s="138"/>
      <c r="FW195" s="138"/>
      <c r="FZ195" s="138"/>
      <c r="GC195" s="138"/>
      <c r="GG195" s="138"/>
      <c r="GJ195" s="138"/>
      <c r="GM195" s="138"/>
      <c r="GQ195" s="138"/>
      <c r="GT195" s="138"/>
      <c r="GW195" s="138"/>
      <c r="HA195" s="138"/>
      <c r="HD195" s="138"/>
      <c r="HG195" s="138"/>
      <c r="HK195" s="138"/>
      <c r="HN195" s="138"/>
      <c r="HQ195" s="138"/>
      <c r="HU195" s="138"/>
      <c r="HX195" s="138"/>
      <c r="IA195" s="138"/>
      <c r="IE195" s="138"/>
      <c r="IH195" s="138"/>
      <c r="IK195" s="138"/>
      <c r="IO195" s="138"/>
      <c r="IR195" s="138"/>
      <c r="IU195" s="138"/>
      <c r="IY195" s="138"/>
      <c r="JB195" s="138"/>
      <c r="JE195" s="138"/>
      <c r="JI195" s="138"/>
      <c r="JL195" s="138"/>
      <c r="JO195" s="138"/>
      <c r="JR195" s="138"/>
      <c r="JU195" s="138"/>
      <c r="JX195" s="138"/>
      <c r="KA195" s="138"/>
      <c r="KD195" s="138"/>
      <c r="KG195" s="138"/>
      <c r="KJ195" s="138"/>
      <c r="KM195" s="138"/>
      <c r="KP195" s="138"/>
      <c r="KS195" s="138"/>
      <c r="KV195" s="138"/>
      <c r="KY195" s="138"/>
      <c r="LB195" s="138"/>
      <c r="LE195" s="138"/>
      <c r="LF195" s="138"/>
      <c r="LG195" s="141"/>
      <c r="LI195" s="138"/>
      <c r="LJ195" s="141"/>
      <c r="LL195" s="138"/>
      <c r="LM195" s="141"/>
      <c r="LR195" s="138"/>
      <c r="LU195" s="138"/>
      <c r="LX195" s="138"/>
      <c r="LY195" s="138"/>
      <c r="LZ195" s="141"/>
      <c r="MB195" s="138"/>
      <c r="MC195" s="141"/>
      <c r="ME195" s="138"/>
      <c r="MF195" s="141"/>
      <c r="MJ195" s="138"/>
      <c r="MK195" s="139"/>
      <c r="ML195" s="53"/>
      <c r="MM195" s="53"/>
      <c r="MN195" s="53"/>
      <c r="MO195" s="53"/>
      <c r="MR195" s="140"/>
    </row>
    <row r="196" spans="2:356" s="10" customFormat="1" ht="18.75" customHeight="1">
      <c r="B196" s="137"/>
      <c r="H196" s="138"/>
      <c r="L196" s="138"/>
      <c r="O196" s="138"/>
      <c r="R196" s="138"/>
      <c r="U196" s="138"/>
      <c r="X196" s="138"/>
      <c r="AB196" s="138"/>
      <c r="AE196" s="138"/>
      <c r="AH196" s="138"/>
      <c r="AL196" s="138"/>
      <c r="AO196" s="138"/>
      <c r="AR196" s="138"/>
      <c r="AV196" s="138"/>
      <c r="AY196" s="138"/>
      <c r="BB196" s="138"/>
      <c r="BF196" s="138"/>
      <c r="BI196" s="138"/>
      <c r="BL196" s="138"/>
      <c r="BP196" s="138"/>
      <c r="BS196" s="138"/>
      <c r="BV196" s="138"/>
      <c r="BY196" s="138"/>
      <c r="CB196" s="138"/>
      <c r="CE196" s="138"/>
      <c r="CH196" s="138"/>
      <c r="CK196" s="138"/>
      <c r="CN196" s="138"/>
      <c r="CR196" s="138"/>
      <c r="CU196" s="138"/>
      <c r="CX196" s="138"/>
      <c r="DB196" s="138"/>
      <c r="DE196" s="138"/>
      <c r="DH196" s="138"/>
      <c r="DL196" s="138"/>
      <c r="DO196" s="138"/>
      <c r="DR196" s="138"/>
      <c r="DV196" s="138"/>
      <c r="DY196" s="138"/>
      <c r="EB196" s="138"/>
      <c r="EF196" s="138"/>
      <c r="EI196" s="138"/>
      <c r="EL196" s="138"/>
      <c r="EO196" s="138"/>
      <c r="ES196" s="138"/>
      <c r="EV196" s="138"/>
      <c r="EY196" s="138"/>
      <c r="FC196" s="138"/>
      <c r="FF196" s="138"/>
      <c r="FI196" s="138"/>
      <c r="FM196" s="138"/>
      <c r="FP196" s="138"/>
      <c r="FS196" s="138"/>
      <c r="FW196" s="138"/>
      <c r="FZ196" s="138"/>
      <c r="GC196" s="138"/>
      <c r="GG196" s="138"/>
      <c r="GJ196" s="138"/>
      <c r="GM196" s="138"/>
      <c r="GQ196" s="138"/>
      <c r="GT196" s="138"/>
      <c r="GW196" s="138"/>
      <c r="HA196" s="138"/>
      <c r="HD196" s="138"/>
      <c r="HG196" s="138"/>
      <c r="HK196" s="138"/>
      <c r="HN196" s="138"/>
      <c r="HQ196" s="138"/>
      <c r="HU196" s="138"/>
      <c r="HX196" s="138"/>
      <c r="IA196" s="138"/>
      <c r="IE196" s="138"/>
      <c r="IH196" s="138"/>
      <c r="IK196" s="138"/>
      <c r="IO196" s="138"/>
      <c r="IR196" s="138"/>
      <c r="IU196" s="138"/>
      <c r="IY196" s="138"/>
      <c r="JB196" s="138"/>
      <c r="JE196" s="138"/>
      <c r="JI196" s="138"/>
      <c r="JL196" s="138"/>
      <c r="JO196" s="138"/>
      <c r="JR196" s="138"/>
      <c r="JU196" s="138"/>
      <c r="JX196" s="138"/>
      <c r="KA196" s="138"/>
      <c r="KD196" s="138"/>
      <c r="KG196" s="138"/>
      <c r="KJ196" s="138"/>
      <c r="KM196" s="138"/>
      <c r="KP196" s="138"/>
      <c r="KS196" s="138"/>
      <c r="KV196" s="138"/>
      <c r="KY196" s="138"/>
      <c r="LB196" s="138"/>
      <c r="LE196" s="138"/>
      <c r="LF196" s="138"/>
      <c r="LG196" s="141"/>
      <c r="LI196" s="138"/>
      <c r="LJ196" s="141"/>
      <c r="LL196" s="138"/>
      <c r="LM196" s="141"/>
      <c r="LR196" s="138"/>
      <c r="LU196" s="138"/>
      <c r="LX196" s="138"/>
      <c r="LY196" s="138"/>
      <c r="LZ196" s="141"/>
      <c r="MB196" s="138"/>
      <c r="MC196" s="141"/>
      <c r="ME196" s="138"/>
      <c r="MF196" s="141"/>
      <c r="MJ196" s="138"/>
      <c r="MK196" s="139"/>
      <c r="ML196" s="53"/>
      <c r="MM196" s="53"/>
      <c r="MN196" s="53"/>
      <c r="MO196" s="53"/>
      <c r="MR196" s="140"/>
    </row>
    <row r="197" spans="2:356" s="10" customFormat="1">
      <c r="B197" s="137"/>
      <c r="H197" s="138"/>
      <c r="L197" s="138"/>
      <c r="O197" s="138"/>
      <c r="R197" s="138"/>
      <c r="U197" s="138"/>
      <c r="X197" s="138"/>
      <c r="AB197" s="138"/>
      <c r="AE197" s="138"/>
      <c r="AH197" s="138"/>
      <c r="AL197" s="138"/>
      <c r="AO197" s="138"/>
      <c r="AR197" s="138"/>
      <c r="AV197" s="138"/>
      <c r="AY197" s="138"/>
      <c r="BB197" s="138"/>
      <c r="BF197" s="138"/>
      <c r="BI197" s="138"/>
      <c r="BL197" s="138"/>
      <c r="BP197" s="138"/>
      <c r="BS197" s="138"/>
      <c r="BV197" s="138"/>
      <c r="BY197" s="138"/>
      <c r="CB197" s="138"/>
      <c r="CE197" s="138"/>
      <c r="CH197" s="138"/>
      <c r="CK197" s="138"/>
      <c r="CN197" s="138"/>
      <c r="CR197" s="138"/>
      <c r="CU197" s="138"/>
      <c r="CX197" s="138"/>
      <c r="DB197" s="138"/>
      <c r="DE197" s="138"/>
      <c r="DH197" s="138"/>
      <c r="DL197" s="138"/>
      <c r="DO197" s="138"/>
      <c r="DR197" s="138"/>
      <c r="DV197" s="138"/>
      <c r="DY197" s="138"/>
      <c r="EB197" s="138"/>
      <c r="EF197" s="138"/>
      <c r="EI197" s="138"/>
      <c r="EL197" s="138"/>
      <c r="EO197" s="138"/>
      <c r="ES197" s="138"/>
      <c r="EV197" s="138"/>
      <c r="EY197" s="138"/>
      <c r="FC197" s="138"/>
      <c r="FF197" s="138"/>
      <c r="FI197" s="138"/>
      <c r="FM197" s="138"/>
      <c r="FP197" s="138"/>
      <c r="FS197" s="138"/>
      <c r="FW197" s="138"/>
      <c r="FZ197" s="138"/>
      <c r="GC197" s="138"/>
      <c r="GG197" s="138"/>
      <c r="GJ197" s="138"/>
      <c r="GM197" s="138"/>
      <c r="GQ197" s="138"/>
      <c r="GT197" s="138"/>
      <c r="GW197" s="138"/>
      <c r="HA197" s="138"/>
      <c r="HD197" s="138"/>
      <c r="HG197" s="138"/>
      <c r="HK197" s="138"/>
      <c r="HN197" s="138"/>
      <c r="HQ197" s="138"/>
      <c r="HU197" s="138"/>
      <c r="HX197" s="138"/>
      <c r="IA197" s="138"/>
      <c r="IE197" s="138"/>
      <c r="IH197" s="138"/>
      <c r="IK197" s="138"/>
      <c r="IO197" s="138"/>
      <c r="IR197" s="138"/>
      <c r="IU197" s="138"/>
      <c r="IY197" s="138"/>
      <c r="JB197" s="138"/>
      <c r="JE197" s="138"/>
      <c r="JI197" s="138"/>
      <c r="JL197" s="138"/>
      <c r="JO197" s="138"/>
      <c r="JR197" s="138"/>
      <c r="JU197" s="138"/>
      <c r="JX197" s="138"/>
      <c r="KA197" s="138"/>
      <c r="KD197" s="138"/>
      <c r="KG197" s="138"/>
      <c r="KJ197" s="138"/>
      <c r="KM197" s="138"/>
      <c r="KP197" s="138"/>
      <c r="KS197" s="138"/>
      <c r="KV197" s="138"/>
      <c r="KY197" s="138"/>
      <c r="LB197" s="138"/>
      <c r="LE197" s="138"/>
      <c r="LF197" s="138"/>
      <c r="LG197" s="141"/>
      <c r="LI197" s="138"/>
      <c r="LJ197" s="141"/>
      <c r="LL197" s="138"/>
      <c r="LM197" s="141"/>
      <c r="LR197" s="138"/>
      <c r="LU197" s="138"/>
      <c r="LX197" s="138"/>
      <c r="LY197" s="138"/>
      <c r="LZ197" s="141"/>
      <c r="MB197" s="138"/>
      <c r="MC197" s="141"/>
      <c r="ME197" s="138"/>
      <c r="MF197" s="141"/>
      <c r="MJ197" s="138"/>
      <c r="MK197" s="139"/>
      <c r="ML197" s="53"/>
      <c r="MM197" s="53"/>
      <c r="MN197" s="53"/>
      <c r="MO197" s="53"/>
      <c r="MR197" s="140"/>
    </row>
    <row r="198" spans="2:356" s="10" customFormat="1" ht="18.75" customHeight="1">
      <c r="B198" s="137"/>
      <c r="H198" s="138"/>
      <c r="L198" s="138"/>
      <c r="O198" s="138"/>
      <c r="R198" s="138"/>
      <c r="U198" s="138"/>
      <c r="X198" s="138"/>
      <c r="AB198" s="138"/>
      <c r="AE198" s="138"/>
      <c r="AH198" s="138"/>
      <c r="AL198" s="138"/>
      <c r="AO198" s="138"/>
      <c r="AR198" s="138"/>
      <c r="AV198" s="138"/>
      <c r="AY198" s="138"/>
      <c r="BB198" s="138"/>
      <c r="BF198" s="138"/>
      <c r="BI198" s="138"/>
      <c r="BL198" s="138"/>
      <c r="BP198" s="138"/>
      <c r="BS198" s="138"/>
      <c r="BV198" s="138"/>
      <c r="BY198" s="138"/>
      <c r="CB198" s="138"/>
      <c r="CE198" s="138"/>
      <c r="CH198" s="138"/>
      <c r="CK198" s="138"/>
      <c r="CN198" s="138"/>
      <c r="CR198" s="138"/>
      <c r="CU198" s="138"/>
      <c r="CX198" s="138"/>
      <c r="DB198" s="138"/>
      <c r="DE198" s="138"/>
      <c r="DH198" s="138"/>
      <c r="DL198" s="138"/>
      <c r="DO198" s="138"/>
      <c r="DR198" s="138"/>
      <c r="DV198" s="138"/>
      <c r="DY198" s="138"/>
      <c r="EB198" s="138"/>
      <c r="EF198" s="138"/>
      <c r="EI198" s="138"/>
      <c r="EL198" s="138"/>
      <c r="EO198" s="138"/>
      <c r="ES198" s="138"/>
      <c r="EV198" s="138"/>
      <c r="EY198" s="138"/>
      <c r="FC198" s="138"/>
      <c r="FF198" s="138"/>
      <c r="FI198" s="138"/>
      <c r="FM198" s="138"/>
      <c r="FP198" s="138"/>
      <c r="FS198" s="138"/>
      <c r="FW198" s="138"/>
      <c r="FZ198" s="138"/>
      <c r="GC198" s="138"/>
      <c r="GG198" s="138"/>
      <c r="GJ198" s="138"/>
      <c r="GM198" s="138"/>
      <c r="GQ198" s="138"/>
      <c r="GT198" s="138"/>
      <c r="GW198" s="138"/>
      <c r="HA198" s="138"/>
      <c r="HD198" s="138"/>
      <c r="HG198" s="138"/>
      <c r="HK198" s="138"/>
      <c r="HN198" s="138"/>
      <c r="HQ198" s="138"/>
      <c r="HU198" s="138"/>
      <c r="HX198" s="138"/>
      <c r="IA198" s="138"/>
      <c r="IE198" s="138"/>
      <c r="IH198" s="138"/>
      <c r="IK198" s="138"/>
      <c r="IO198" s="138"/>
      <c r="IR198" s="138"/>
      <c r="IU198" s="138"/>
      <c r="IY198" s="138"/>
      <c r="JB198" s="138"/>
      <c r="JE198" s="138"/>
      <c r="JI198" s="138"/>
      <c r="JL198" s="138"/>
      <c r="JO198" s="138"/>
      <c r="JR198" s="138"/>
      <c r="JU198" s="138"/>
      <c r="JX198" s="138"/>
      <c r="KA198" s="138"/>
      <c r="KD198" s="138"/>
      <c r="KG198" s="138"/>
      <c r="KJ198" s="138"/>
      <c r="KM198" s="138"/>
      <c r="KP198" s="138"/>
      <c r="KS198" s="138"/>
      <c r="KV198" s="138"/>
      <c r="KY198" s="138"/>
      <c r="LB198" s="138"/>
      <c r="LE198" s="138"/>
      <c r="LF198" s="138"/>
      <c r="LG198" s="141"/>
      <c r="LI198" s="138"/>
      <c r="LJ198" s="141"/>
      <c r="LL198" s="138"/>
      <c r="LM198" s="141"/>
      <c r="LR198" s="138"/>
      <c r="LU198" s="138"/>
      <c r="LX198" s="138"/>
      <c r="LY198" s="138"/>
      <c r="LZ198" s="141"/>
      <c r="MB198" s="138"/>
      <c r="MC198" s="141"/>
      <c r="ME198" s="138"/>
      <c r="MF198" s="141"/>
      <c r="MJ198" s="138"/>
      <c r="MK198" s="139"/>
      <c r="ML198" s="53"/>
      <c r="MM198" s="53"/>
      <c r="MN198" s="53"/>
      <c r="MO198" s="53"/>
      <c r="MR198" s="140"/>
    </row>
    <row r="199" spans="2:356" s="10" customFormat="1">
      <c r="B199" s="137"/>
      <c r="H199" s="138"/>
      <c r="L199" s="138"/>
      <c r="O199" s="138"/>
      <c r="R199" s="138"/>
      <c r="U199" s="138"/>
      <c r="X199" s="138"/>
      <c r="AB199" s="138"/>
      <c r="AE199" s="138"/>
      <c r="AH199" s="138"/>
      <c r="AL199" s="138"/>
      <c r="AO199" s="138"/>
      <c r="AR199" s="138"/>
      <c r="AV199" s="138"/>
      <c r="AY199" s="138"/>
      <c r="BB199" s="138"/>
      <c r="BF199" s="138"/>
      <c r="BI199" s="138"/>
      <c r="BL199" s="138"/>
      <c r="BP199" s="138"/>
      <c r="BS199" s="138"/>
      <c r="BV199" s="138"/>
      <c r="BY199" s="138"/>
      <c r="CB199" s="138"/>
      <c r="CE199" s="138"/>
      <c r="CH199" s="138"/>
      <c r="CK199" s="138"/>
      <c r="CN199" s="138"/>
      <c r="CR199" s="138"/>
      <c r="CU199" s="138"/>
      <c r="CX199" s="138"/>
      <c r="DB199" s="138"/>
      <c r="DE199" s="138"/>
      <c r="DH199" s="138"/>
      <c r="DL199" s="138"/>
      <c r="DO199" s="138"/>
      <c r="DR199" s="138"/>
      <c r="DV199" s="138"/>
      <c r="DY199" s="138"/>
      <c r="EB199" s="138"/>
      <c r="EF199" s="138"/>
      <c r="EI199" s="138"/>
      <c r="EL199" s="138"/>
      <c r="EO199" s="138"/>
      <c r="ES199" s="138"/>
      <c r="EV199" s="138"/>
      <c r="EY199" s="138"/>
      <c r="FC199" s="138"/>
      <c r="FF199" s="138"/>
      <c r="FI199" s="138"/>
      <c r="FM199" s="138"/>
      <c r="FP199" s="138"/>
      <c r="FS199" s="138"/>
      <c r="FW199" s="138"/>
      <c r="FZ199" s="138"/>
      <c r="GC199" s="138"/>
      <c r="GG199" s="138"/>
      <c r="GJ199" s="138"/>
      <c r="GM199" s="138"/>
      <c r="GQ199" s="138"/>
      <c r="GT199" s="138"/>
      <c r="GW199" s="138"/>
      <c r="HA199" s="138"/>
      <c r="HD199" s="138"/>
      <c r="HG199" s="138"/>
      <c r="HK199" s="138"/>
      <c r="HN199" s="138"/>
      <c r="HQ199" s="138"/>
      <c r="HU199" s="138"/>
      <c r="HX199" s="138"/>
      <c r="IA199" s="138"/>
      <c r="IE199" s="138"/>
      <c r="IH199" s="138"/>
      <c r="IK199" s="138"/>
      <c r="IO199" s="138"/>
      <c r="IR199" s="138"/>
      <c r="IU199" s="138"/>
      <c r="IY199" s="138"/>
      <c r="JB199" s="138"/>
      <c r="JE199" s="138"/>
      <c r="JI199" s="138"/>
      <c r="JL199" s="138"/>
      <c r="JO199" s="138"/>
      <c r="JR199" s="138"/>
      <c r="JU199" s="138"/>
      <c r="JX199" s="138"/>
      <c r="KA199" s="138"/>
      <c r="KD199" s="138"/>
      <c r="KG199" s="138"/>
      <c r="KJ199" s="138"/>
      <c r="KM199" s="138"/>
      <c r="KP199" s="138"/>
      <c r="KS199" s="138"/>
      <c r="KV199" s="138"/>
      <c r="KY199" s="138"/>
      <c r="LB199" s="138"/>
      <c r="LE199" s="138"/>
      <c r="LF199" s="138"/>
      <c r="LG199" s="141"/>
      <c r="LI199" s="138"/>
      <c r="LJ199" s="141"/>
      <c r="LL199" s="138"/>
      <c r="LM199" s="141"/>
      <c r="LR199" s="138"/>
      <c r="LU199" s="138"/>
      <c r="LX199" s="138"/>
      <c r="LY199" s="138"/>
      <c r="LZ199" s="141"/>
      <c r="MB199" s="138"/>
      <c r="MC199" s="141"/>
      <c r="ME199" s="138"/>
      <c r="MF199" s="141"/>
      <c r="MJ199" s="138"/>
      <c r="MK199" s="139"/>
      <c r="ML199" s="53"/>
      <c r="MM199" s="53"/>
      <c r="MN199" s="53"/>
      <c r="MO199" s="53"/>
      <c r="MR199" s="140"/>
    </row>
    <row r="200" spans="2:356" s="10" customFormat="1" ht="18.75" customHeight="1">
      <c r="B200" s="137"/>
      <c r="H200" s="138"/>
      <c r="L200" s="138"/>
      <c r="O200" s="138"/>
      <c r="R200" s="138"/>
      <c r="U200" s="138"/>
      <c r="X200" s="138"/>
      <c r="AB200" s="138"/>
      <c r="AE200" s="138"/>
      <c r="AH200" s="138"/>
      <c r="AL200" s="138"/>
      <c r="AO200" s="138"/>
      <c r="AR200" s="138"/>
      <c r="AV200" s="138"/>
      <c r="AY200" s="138"/>
      <c r="BB200" s="138"/>
      <c r="BF200" s="138"/>
      <c r="BI200" s="138"/>
      <c r="BL200" s="138"/>
      <c r="BP200" s="138"/>
      <c r="BS200" s="138"/>
      <c r="BV200" s="138"/>
      <c r="BY200" s="138"/>
      <c r="CB200" s="138"/>
      <c r="CE200" s="138"/>
      <c r="CH200" s="138"/>
      <c r="CK200" s="138"/>
      <c r="CN200" s="138"/>
      <c r="CR200" s="138"/>
      <c r="CU200" s="138"/>
      <c r="CX200" s="138"/>
      <c r="DB200" s="138"/>
      <c r="DE200" s="138"/>
      <c r="DH200" s="138"/>
      <c r="DL200" s="138"/>
      <c r="DO200" s="138"/>
      <c r="DR200" s="138"/>
      <c r="DV200" s="138"/>
      <c r="DY200" s="138"/>
      <c r="EB200" s="138"/>
      <c r="EF200" s="138"/>
      <c r="EI200" s="138"/>
      <c r="EL200" s="138"/>
      <c r="EO200" s="138"/>
      <c r="ES200" s="138"/>
      <c r="EV200" s="138"/>
      <c r="EY200" s="138"/>
      <c r="FC200" s="138"/>
      <c r="FF200" s="138"/>
      <c r="FI200" s="138"/>
      <c r="FM200" s="138"/>
      <c r="FP200" s="138"/>
      <c r="FS200" s="138"/>
      <c r="FW200" s="138"/>
      <c r="FZ200" s="138"/>
      <c r="GC200" s="138"/>
      <c r="GG200" s="138"/>
      <c r="GJ200" s="138"/>
      <c r="GM200" s="138"/>
      <c r="GQ200" s="138"/>
      <c r="GT200" s="138"/>
      <c r="GW200" s="138"/>
      <c r="HA200" s="138"/>
      <c r="HD200" s="138"/>
      <c r="HG200" s="138"/>
      <c r="HK200" s="138"/>
      <c r="HN200" s="138"/>
      <c r="HQ200" s="138"/>
      <c r="HU200" s="138"/>
      <c r="HX200" s="138"/>
      <c r="IA200" s="138"/>
      <c r="IE200" s="138"/>
      <c r="IH200" s="138"/>
      <c r="IK200" s="138"/>
      <c r="IO200" s="138"/>
      <c r="IR200" s="138"/>
      <c r="IU200" s="138"/>
      <c r="IY200" s="138"/>
      <c r="JB200" s="138"/>
      <c r="JE200" s="138"/>
      <c r="JI200" s="138"/>
      <c r="JL200" s="138"/>
      <c r="JO200" s="138"/>
      <c r="JR200" s="138"/>
      <c r="JU200" s="138"/>
      <c r="JX200" s="138"/>
      <c r="KA200" s="138"/>
      <c r="KD200" s="138"/>
      <c r="KG200" s="138"/>
      <c r="KJ200" s="138"/>
      <c r="KM200" s="138"/>
      <c r="KP200" s="138"/>
      <c r="KS200" s="138"/>
      <c r="KV200" s="138"/>
      <c r="KY200" s="138"/>
      <c r="LB200" s="138"/>
      <c r="LE200" s="138"/>
      <c r="LF200" s="138"/>
      <c r="LG200" s="141"/>
      <c r="LI200" s="138"/>
      <c r="LJ200" s="141"/>
      <c r="LL200" s="138"/>
      <c r="LM200" s="141"/>
      <c r="LR200" s="138"/>
      <c r="LU200" s="138"/>
      <c r="LX200" s="138"/>
      <c r="LY200" s="138"/>
      <c r="LZ200" s="141"/>
      <c r="MB200" s="138"/>
      <c r="MC200" s="141"/>
      <c r="ME200" s="138"/>
      <c r="MF200" s="141"/>
      <c r="MJ200" s="138"/>
      <c r="MK200" s="139"/>
      <c r="ML200" s="53"/>
      <c r="MM200" s="53"/>
      <c r="MN200" s="53"/>
      <c r="MO200" s="53"/>
      <c r="MR200" s="140"/>
    </row>
    <row r="201" spans="2:356" s="10" customFormat="1">
      <c r="B201" s="137"/>
      <c r="H201" s="138"/>
      <c r="L201" s="138"/>
      <c r="O201" s="138"/>
      <c r="R201" s="138"/>
      <c r="U201" s="138"/>
      <c r="X201" s="138"/>
      <c r="AB201" s="138"/>
      <c r="AE201" s="138"/>
      <c r="AH201" s="138"/>
      <c r="AL201" s="138"/>
      <c r="AO201" s="138"/>
      <c r="AR201" s="138"/>
      <c r="AV201" s="138"/>
      <c r="AY201" s="138"/>
      <c r="BB201" s="138"/>
      <c r="BF201" s="138"/>
      <c r="BI201" s="138"/>
      <c r="BL201" s="138"/>
      <c r="BP201" s="138"/>
      <c r="BS201" s="138"/>
      <c r="BV201" s="138"/>
      <c r="BY201" s="138"/>
      <c r="CB201" s="138"/>
      <c r="CE201" s="138"/>
      <c r="CH201" s="138"/>
      <c r="CK201" s="138"/>
      <c r="CN201" s="138"/>
      <c r="CR201" s="138"/>
      <c r="CU201" s="138"/>
      <c r="CX201" s="138"/>
      <c r="DB201" s="138"/>
      <c r="DE201" s="138"/>
      <c r="DH201" s="138"/>
      <c r="DL201" s="138"/>
      <c r="DO201" s="138"/>
      <c r="DR201" s="138"/>
      <c r="DV201" s="138"/>
      <c r="DY201" s="138"/>
      <c r="EB201" s="138"/>
      <c r="EF201" s="138"/>
      <c r="EI201" s="138"/>
      <c r="EL201" s="138"/>
      <c r="EO201" s="138"/>
      <c r="ES201" s="138"/>
      <c r="EV201" s="138"/>
      <c r="EY201" s="138"/>
      <c r="FC201" s="138"/>
      <c r="FF201" s="138"/>
      <c r="FI201" s="138"/>
      <c r="FM201" s="138"/>
      <c r="FP201" s="138"/>
      <c r="FS201" s="138"/>
      <c r="FW201" s="138"/>
      <c r="FZ201" s="138"/>
      <c r="GC201" s="138"/>
      <c r="GG201" s="138"/>
      <c r="GJ201" s="138"/>
      <c r="GM201" s="138"/>
      <c r="GQ201" s="138"/>
      <c r="GT201" s="138"/>
      <c r="GW201" s="138"/>
      <c r="HA201" s="138"/>
      <c r="HD201" s="138"/>
      <c r="HG201" s="138"/>
      <c r="HK201" s="138"/>
      <c r="HN201" s="138"/>
      <c r="HQ201" s="138"/>
      <c r="HU201" s="138"/>
      <c r="HX201" s="138"/>
      <c r="IA201" s="138"/>
      <c r="IE201" s="138"/>
      <c r="IH201" s="138"/>
      <c r="IK201" s="138"/>
      <c r="IO201" s="138"/>
      <c r="IR201" s="138"/>
      <c r="IU201" s="138"/>
      <c r="IY201" s="138"/>
      <c r="JB201" s="138"/>
      <c r="JE201" s="138"/>
      <c r="JI201" s="138"/>
      <c r="JL201" s="138"/>
      <c r="JO201" s="138"/>
      <c r="JR201" s="138"/>
      <c r="JU201" s="138"/>
      <c r="JX201" s="138"/>
      <c r="KA201" s="138"/>
      <c r="KD201" s="138"/>
      <c r="KG201" s="138"/>
      <c r="KJ201" s="138"/>
      <c r="KM201" s="138"/>
      <c r="KP201" s="138"/>
      <c r="KS201" s="138"/>
      <c r="KV201" s="138"/>
      <c r="KY201" s="138"/>
      <c r="LB201" s="138"/>
      <c r="LE201" s="138"/>
      <c r="LF201" s="138"/>
      <c r="LG201" s="141"/>
      <c r="LI201" s="138"/>
      <c r="LJ201" s="141"/>
      <c r="LL201" s="138"/>
      <c r="LM201" s="141"/>
      <c r="LR201" s="138"/>
      <c r="LU201" s="138"/>
      <c r="LX201" s="138"/>
      <c r="LY201" s="138"/>
      <c r="LZ201" s="141"/>
      <c r="MB201" s="138"/>
      <c r="MC201" s="141"/>
      <c r="ME201" s="138"/>
      <c r="MF201" s="141"/>
      <c r="MJ201" s="138"/>
      <c r="MK201" s="139"/>
      <c r="ML201" s="53"/>
      <c r="MM201" s="53"/>
      <c r="MN201" s="53"/>
      <c r="MO201" s="53"/>
      <c r="MR201" s="140"/>
    </row>
    <row r="202" spans="2:356" s="10" customFormat="1" ht="18.75" customHeight="1">
      <c r="B202" s="137"/>
      <c r="H202" s="138"/>
      <c r="L202" s="138"/>
      <c r="O202" s="138"/>
      <c r="R202" s="138"/>
      <c r="U202" s="138"/>
      <c r="X202" s="138"/>
      <c r="AB202" s="138"/>
      <c r="AE202" s="138"/>
      <c r="AH202" s="138"/>
      <c r="AL202" s="138"/>
      <c r="AO202" s="138"/>
      <c r="AR202" s="138"/>
      <c r="AV202" s="138"/>
      <c r="AY202" s="138"/>
      <c r="BB202" s="138"/>
      <c r="BF202" s="138"/>
      <c r="BI202" s="138"/>
      <c r="BL202" s="138"/>
      <c r="BP202" s="138"/>
      <c r="BS202" s="138"/>
      <c r="BV202" s="138"/>
      <c r="BY202" s="138"/>
      <c r="CB202" s="138"/>
      <c r="CE202" s="138"/>
      <c r="CH202" s="138"/>
      <c r="CK202" s="138"/>
      <c r="CN202" s="138"/>
      <c r="CR202" s="138"/>
      <c r="CU202" s="138"/>
      <c r="CX202" s="138"/>
      <c r="DB202" s="138"/>
      <c r="DE202" s="138"/>
      <c r="DH202" s="138"/>
      <c r="DL202" s="138"/>
      <c r="DO202" s="138"/>
      <c r="DR202" s="138"/>
      <c r="DV202" s="138"/>
      <c r="DY202" s="138"/>
      <c r="EB202" s="138"/>
      <c r="EF202" s="138"/>
      <c r="EI202" s="138"/>
      <c r="EL202" s="138"/>
      <c r="EO202" s="138"/>
      <c r="ES202" s="138"/>
      <c r="EV202" s="138"/>
      <c r="EY202" s="138"/>
      <c r="FC202" s="138"/>
      <c r="FF202" s="138"/>
      <c r="FI202" s="138"/>
      <c r="FM202" s="138"/>
      <c r="FP202" s="138"/>
      <c r="FS202" s="138"/>
      <c r="FW202" s="138"/>
      <c r="FZ202" s="138"/>
      <c r="GC202" s="138"/>
      <c r="GG202" s="138"/>
      <c r="GJ202" s="138"/>
      <c r="GM202" s="138"/>
      <c r="GQ202" s="138"/>
      <c r="GT202" s="138"/>
      <c r="GW202" s="138"/>
      <c r="HA202" s="138"/>
      <c r="HD202" s="138"/>
      <c r="HG202" s="138"/>
      <c r="HK202" s="138"/>
      <c r="HN202" s="138"/>
      <c r="HQ202" s="138"/>
      <c r="HU202" s="138"/>
      <c r="HX202" s="138"/>
      <c r="IA202" s="138"/>
      <c r="IE202" s="138"/>
      <c r="IH202" s="138"/>
      <c r="IK202" s="138"/>
      <c r="IO202" s="138"/>
      <c r="IR202" s="138"/>
      <c r="IU202" s="138"/>
      <c r="IY202" s="138"/>
      <c r="JB202" s="138"/>
      <c r="JE202" s="138"/>
      <c r="JI202" s="138"/>
      <c r="JL202" s="138"/>
      <c r="JO202" s="138"/>
      <c r="JR202" s="138"/>
      <c r="JU202" s="138"/>
      <c r="JX202" s="138"/>
      <c r="KA202" s="138"/>
      <c r="KD202" s="138"/>
      <c r="KG202" s="138"/>
      <c r="KJ202" s="138"/>
      <c r="KM202" s="138"/>
      <c r="KP202" s="138"/>
      <c r="KS202" s="138"/>
      <c r="KV202" s="138"/>
      <c r="KY202" s="138"/>
      <c r="LB202" s="138"/>
      <c r="LE202" s="138"/>
      <c r="LF202" s="138"/>
      <c r="LG202" s="141"/>
      <c r="LI202" s="138"/>
      <c r="LJ202" s="141"/>
      <c r="LL202" s="138"/>
      <c r="LM202" s="141"/>
      <c r="LR202" s="138"/>
      <c r="LU202" s="138"/>
      <c r="LX202" s="138"/>
      <c r="LY202" s="138"/>
      <c r="LZ202" s="141"/>
      <c r="MB202" s="138"/>
      <c r="MC202" s="141"/>
      <c r="ME202" s="138"/>
      <c r="MF202" s="141"/>
      <c r="MJ202" s="138"/>
      <c r="MK202" s="139"/>
      <c r="ML202" s="53"/>
      <c r="MM202" s="53"/>
      <c r="MN202" s="53"/>
      <c r="MO202" s="53"/>
      <c r="MR202" s="140"/>
    </row>
    <row r="203" spans="2:356" s="10" customFormat="1">
      <c r="B203" s="137"/>
      <c r="H203" s="138"/>
      <c r="L203" s="138"/>
      <c r="O203" s="138"/>
      <c r="R203" s="138"/>
      <c r="U203" s="138"/>
      <c r="X203" s="138"/>
      <c r="AB203" s="138"/>
      <c r="AE203" s="138"/>
      <c r="AH203" s="138"/>
      <c r="AL203" s="138"/>
      <c r="AO203" s="138"/>
      <c r="AR203" s="138"/>
      <c r="AV203" s="138"/>
      <c r="AY203" s="138"/>
      <c r="BB203" s="138"/>
      <c r="BF203" s="138"/>
      <c r="BI203" s="138"/>
      <c r="BL203" s="138"/>
      <c r="BP203" s="138"/>
      <c r="BS203" s="138"/>
      <c r="BV203" s="138"/>
      <c r="BY203" s="138"/>
      <c r="CB203" s="138"/>
      <c r="CE203" s="138"/>
      <c r="CH203" s="138"/>
      <c r="CK203" s="138"/>
      <c r="CN203" s="138"/>
      <c r="CR203" s="138"/>
      <c r="CU203" s="138"/>
      <c r="CX203" s="138"/>
      <c r="DB203" s="138"/>
      <c r="DE203" s="138"/>
      <c r="DH203" s="138"/>
      <c r="DL203" s="138"/>
      <c r="DO203" s="138"/>
      <c r="DR203" s="138"/>
      <c r="DV203" s="138"/>
      <c r="DY203" s="138"/>
      <c r="EB203" s="138"/>
      <c r="EF203" s="138"/>
      <c r="EI203" s="138"/>
      <c r="EL203" s="138"/>
      <c r="EO203" s="138"/>
      <c r="ES203" s="138"/>
      <c r="EV203" s="138"/>
      <c r="EY203" s="138"/>
      <c r="FC203" s="138"/>
      <c r="FF203" s="138"/>
      <c r="FI203" s="138"/>
      <c r="FM203" s="138"/>
      <c r="FP203" s="138"/>
      <c r="FS203" s="138"/>
      <c r="FW203" s="138"/>
      <c r="FZ203" s="138"/>
      <c r="GC203" s="138"/>
      <c r="GG203" s="138"/>
      <c r="GJ203" s="138"/>
      <c r="GM203" s="138"/>
      <c r="GQ203" s="138"/>
      <c r="GT203" s="138"/>
      <c r="GW203" s="138"/>
      <c r="HA203" s="138"/>
      <c r="HD203" s="138"/>
      <c r="HG203" s="138"/>
      <c r="HK203" s="138"/>
      <c r="HN203" s="138"/>
      <c r="HQ203" s="138"/>
      <c r="HU203" s="138"/>
      <c r="HX203" s="138"/>
      <c r="IA203" s="138"/>
      <c r="IE203" s="138"/>
      <c r="IH203" s="138"/>
      <c r="IK203" s="138"/>
      <c r="IO203" s="138"/>
      <c r="IR203" s="138"/>
      <c r="IU203" s="138"/>
      <c r="IY203" s="138"/>
      <c r="JB203" s="138"/>
      <c r="JE203" s="138"/>
      <c r="JI203" s="138"/>
      <c r="JL203" s="138"/>
      <c r="JO203" s="138"/>
      <c r="JR203" s="138"/>
      <c r="JU203" s="138"/>
      <c r="JX203" s="138"/>
      <c r="KA203" s="138"/>
      <c r="KD203" s="138"/>
      <c r="KG203" s="138"/>
      <c r="KJ203" s="138"/>
      <c r="KM203" s="138"/>
      <c r="KP203" s="138"/>
      <c r="KS203" s="138"/>
      <c r="KV203" s="138"/>
      <c r="KY203" s="138"/>
      <c r="LB203" s="138"/>
      <c r="LE203" s="138"/>
      <c r="LF203" s="138"/>
      <c r="LG203" s="141"/>
      <c r="LI203" s="138"/>
      <c r="LJ203" s="141"/>
      <c r="LL203" s="138"/>
      <c r="LM203" s="141"/>
      <c r="LR203" s="138"/>
      <c r="LU203" s="138"/>
      <c r="LX203" s="138"/>
      <c r="LY203" s="138"/>
      <c r="LZ203" s="141"/>
      <c r="MB203" s="138"/>
      <c r="MC203" s="141"/>
      <c r="ME203" s="138"/>
      <c r="MF203" s="141"/>
      <c r="MJ203" s="138"/>
      <c r="MK203" s="139"/>
      <c r="ML203" s="53"/>
      <c r="MM203" s="53"/>
      <c r="MN203" s="53"/>
      <c r="MO203" s="53"/>
      <c r="MR203" s="140"/>
    </row>
    <row r="204" spans="2:356" s="10" customFormat="1" ht="18.75" customHeight="1">
      <c r="B204" s="137"/>
      <c r="H204" s="138"/>
      <c r="L204" s="138"/>
      <c r="O204" s="138"/>
      <c r="R204" s="138"/>
      <c r="U204" s="138"/>
      <c r="X204" s="138"/>
      <c r="AB204" s="138"/>
      <c r="AE204" s="138"/>
      <c r="AH204" s="138"/>
      <c r="AL204" s="138"/>
      <c r="AO204" s="138"/>
      <c r="AR204" s="138"/>
      <c r="AV204" s="138"/>
      <c r="AY204" s="138"/>
      <c r="BB204" s="138"/>
      <c r="BF204" s="138"/>
      <c r="BI204" s="138"/>
      <c r="BL204" s="138"/>
      <c r="BP204" s="138"/>
      <c r="BS204" s="138"/>
      <c r="BV204" s="138"/>
      <c r="BY204" s="138"/>
      <c r="CB204" s="138"/>
      <c r="CE204" s="138"/>
      <c r="CH204" s="138"/>
      <c r="CK204" s="138"/>
      <c r="CN204" s="138"/>
      <c r="CR204" s="138"/>
      <c r="CU204" s="138"/>
      <c r="CX204" s="138"/>
      <c r="DB204" s="138"/>
      <c r="DE204" s="138"/>
      <c r="DH204" s="138"/>
      <c r="DL204" s="138"/>
      <c r="DO204" s="138"/>
      <c r="DR204" s="138"/>
      <c r="DV204" s="138"/>
      <c r="DY204" s="138"/>
      <c r="EB204" s="138"/>
      <c r="EF204" s="138"/>
      <c r="EI204" s="138"/>
      <c r="EL204" s="138"/>
      <c r="EO204" s="138"/>
      <c r="ES204" s="138"/>
      <c r="EV204" s="138"/>
      <c r="EY204" s="138"/>
      <c r="FC204" s="138"/>
      <c r="FF204" s="138"/>
      <c r="FI204" s="138"/>
      <c r="FM204" s="138"/>
      <c r="FP204" s="138"/>
      <c r="FS204" s="138"/>
      <c r="FW204" s="138"/>
      <c r="FZ204" s="138"/>
      <c r="GC204" s="138"/>
      <c r="GG204" s="138"/>
      <c r="GJ204" s="138"/>
      <c r="GM204" s="138"/>
      <c r="GQ204" s="138"/>
      <c r="GT204" s="138"/>
      <c r="GW204" s="138"/>
      <c r="HA204" s="138"/>
      <c r="HD204" s="138"/>
      <c r="HG204" s="138"/>
      <c r="HK204" s="138"/>
      <c r="HN204" s="138"/>
      <c r="HQ204" s="138"/>
      <c r="HU204" s="138"/>
      <c r="HX204" s="138"/>
      <c r="IA204" s="138"/>
      <c r="IE204" s="138"/>
      <c r="IH204" s="138"/>
      <c r="IK204" s="138"/>
      <c r="IO204" s="138"/>
      <c r="IR204" s="138"/>
      <c r="IU204" s="138"/>
      <c r="IY204" s="138"/>
      <c r="JB204" s="138"/>
      <c r="JE204" s="138"/>
      <c r="JI204" s="138"/>
      <c r="JL204" s="138"/>
      <c r="JO204" s="138"/>
      <c r="JR204" s="138"/>
      <c r="JU204" s="138"/>
      <c r="JX204" s="138"/>
      <c r="KA204" s="138"/>
      <c r="KD204" s="138"/>
      <c r="KG204" s="138"/>
      <c r="KJ204" s="138"/>
      <c r="KM204" s="138"/>
      <c r="KP204" s="138"/>
      <c r="KS204" s="138"/>
      <c r="KV204" s="138"/>
      <c r="KY204" s="138"/>
      <c r="LB204" s="138"/>
      <c r="LE204" s="138"/>
      <c r="LF204" s="138"/>
      <c r="LG204" s="141"/>
      <c r="LI204" s="138"/>
      <c r="LJ204" s="141"/>
      <c r="LL204" s="138"/>
      <c r="LM204" s="141"/>
      <c r="LR204" s="138"/>
      <c r="LU204" s="138"/>
      <c r="LX204" s="138"/>
      <c r="LY204" s="138"/>
      <c r="LZ204" s="141"/>
      <c r="MB204" s="138"/>
      <c r="MC204" s="141"/>
      <c r="ME204" s="138"/>
      <c r="MF204" s="141"/>
      <c r="MJ204" s="138"/>
      <c r="MK204" s="139"/>
      <c r="ML204" s="53"/>
      <c r="MM204" s="53"/>
      <c r="MN204" s="53"/>
      <c r="MO204" s="53"/>
      <c r="MR204" s="140"/>
    </row>
    <row r="205" spans="2:356" s="10" customFormat="1">
      <c r="B205" s="137"/>
      <c r="H205" s="138"/>
      <c r="L205" s="138"/>
      <c r="O205" s="138"/>
      <c r="R205" s="138"/>
      <c r="U205" s="138"/>
      <c r="X205" s="138"/>
      <c r="AB205" s="138"/>
      <c r="AE205" s="138"/>
      <c r="AH205" s="138"/>
      <c r="AL205" s="138"/>
      <c r="AO205" s="138"/>
      <c r="AR205" s="138"/>
      <c r="AV205" s="138"/>
      <c r="AY205" s="138"/>
      <c r="BB205" s="138"/>
      <c r="BF205" s="138"/>
      <c r="BI205" s="138"/>
      <c r="BL205" s="138"/>
      <c r="BP205" s="138"/>
      <c r="BS205" s="138"/>
      <c r="BV205" s="138"/>
      <c r="BY205" s="138"/>
      <c r="CB205" s="138"/>
      <c r="CE205" s="138"/>
      <c r="CH205" s="138"/>
      <c r="CK205" s="138"/>
      <c r="CN205" s="138"/>
      <c r="CR205" s="138"/>
      <c r="CU205" s="138"/>
      <c r="CX205" s="138"/>
      <c r="DB205" s="138"/>
      <c r="DE205" s="138"/>
      <c r="DH205" s="138"/>
      <c r="DL205" s="138"/>
      <c r="DO205" s="138"/>
      <c r="DR205" s="138"/>
      <c r="DV205" s="138"/>
      <c r="DY205" s="138"/>
      <c r="EB205" s="138"/>
      <c r="EF205" s="138"/>
      <c r="EI205" s="138"/>
      <c r="EL205" s="138"/>
      <c r="EO205" s="138"/>
      <c r="ES205" s="138"/>
      <c r="EV205" s="138"/>
      <c r="EY205" s="138"/>
      <c r="FC205" s="138"/>
      <c r="FF205" s="138"/>
      <c r="FI205" s="138"/>
      <c r="FM205" s="138"/>
      <c r="FP205" s="138"/>
      <c r="FS205" s="138"/>
      <c r="FW205" s="138"/>
      <c r="FZ205" s="138"/>
      <c r="GC205" s="138"/>
      <c r="GG205" s="138"/>
      <c r="GJ205" s="138"/>
      <c r="GM205" s="138"/>
      <c r="GQ205" s="138"/>
      <c r="GT205" s="138"/>
      <c r="GW205" s="138"/>
      <c r="HA205" s="138"/>
      <c r="HD205" s="138"/>
      <c r="HG205" s="138"/>
      <c r="HK205" s="138"/>
      <c r="HN205" s="138"/>
      <c r="HQ205" s="138"/>
      <c r="HU205" s="138"/>
      <c r="HX205" s="138"/>
      <c r="IA205" s="138"/>
      <c r="IE205" s="138"/>
      <c r="IH205" s="138"/>
      <c r="IK205" s="138"/>
      <c r="IO205" s="138"/>
      <c r="IR205" s="138"/>
      <c r="IU205" s="138"/>
      <c r="IY205" s="138"/>
      <c r="JB205" s="138"/>
      <c r="JE205" s="138"/>
      <c r="JI205" s="138"/>
      <c r="JL205" s="138"/>
      <c r="JO205" s="138"/>
      <c r="JR205" s="138"/>
      <c r="JU205" s="138"/>
      <c r="JX205" s="138"/>
      <c r="KA205" s="138"/>
      <c r="KD205" s="138"/>
      <c r="KG205" s="138"/>
      <c r="KJ205" s="138"/>
      <c r="KM205" s="138"/>
      <c r="KP205" s="138"/>
      <c r="KS205" s="138"/>
      <c r="KV205" s="138"/>
      <c r="KY205" s="138"/>
      <c r="LB205" s="138"/>
      <c r="LE205" s="138"/>
      <c r="LF205" s="138"/>
      <c r="LG205" s="141"/>
      <c r="LI205" s="138"/>
      <c r="LJ205" s="141"/>
      <c r="LL205" s="138"/>
      <c r="LM205" s="141"/>
      <c r="LR205" s="138"/>
      <c r="LU205" s="138"/>
      <c r="LX205" s="138"/>
      <c r="LY205" s="138"/>
      <c r="LZ205" s="141"/>
      <c r="MB205" s="138"/>
      <c r="MC205" s="141"/>
      <c r="ME205" s="138"/>
      <c r="MF205" s="141"/>
      <c r="MJ205" s="138"/>
      <c r="MK205" s="139"/>
      <c r="ML205" s="53"/>
      <c r="MM205" s="53"/>
      <c r="MN205" s="53"/>
      <c r="MO205" s="53"/>
      <c r="MR205" s="140"/>
    </row>
    <row r="206" spans="2:356" s="10" customFormat="1" ht="18.75" customHeight="1">
      <c r="B206" s="137"/>
      <c r="H206" s="138"/>
      <c r="L206" s="138"/>
      <c r="O206" s="138"/>
      <c r="R206" s="138"/>
      <c r="U206" s="138"/>
      <c r="X206" s="138"/>
      <c r="AB206" s="138"/>
      <c r="AE206" s="138"/>
      <c r="AH206" s="138"/>
      <c r="AL206" s="138"/>
      <c r="AO206" s="138"/>
      <c r="AR206" s="138"/>
      <c r="AV206" s="138"/>
      <c r="AY206" s="138"/>
      <c r="BB206" s="138"/>
      <c r="BF206" s="138"/>
      <c r="BI206" s="138"/>
      <c r="BL206" s="138"/>
      <c r="BP206" s="138"/>
      <c r="BS206" s="138"/>
      <c r="BV206" s="138"/>
      <c r="BY206" s="138"/>
      <c r="CB206" s="138"/>
      <c r="CE206" s="138"/>
      <c r="CH206" s="138"/>
      <c r="CK206" s="138"/>
      <c r="CN206" s="138"/>
      <c r="CR206" s="138"/>
      <c r="CU206" s="138"/>
      <c r="CX206" s="138"/>
      <c r="DB206" s="138"/>
      <c r="DE206" s="138"/>
      <c r="DH206" s="138"/>
      <c r="DL206" s="138"/>
      <c r="DO206" s="138"/>
      <c r="DR206" s="138"/>
      <c r="DV206" s="138"/>
      <c r="DY206" s="138"/>
      <c r="EB206" s="138"/>
      <c r="EF206" s="138"/>
      <c r="EI206" s="138"/>
      <c r="EL206" s="138"/>
      <c r="EO206" s="138"/>
      <c r="ES206" s="138"/>
      <c r="EV206" s="138"/>
      <c r="EY206" s="138"/>
      <c r="FC206" s="138"/>
      <c r="FF206" s="138"/>
      <c r="FI206" s="138"/>
      <c r="FM206" s="138"/>
      <c r="FP206" s="138"/>
      <c r="FS206" s="138"/>
      <c r="FW206" s="138"/>
      <c r="FZ206" s="138"/>
      <c r="GC206" s="138"/>
      <c r="GG206" s="138"/>
      <c r="GJ206" s="138"/>
      <c r="GM206" s="138"/>
      <c r="GQ206" s="138"/>
      <c r="GT206" s="138"/>
      <c r="GW206" s="138"/>
      <c r="HA206" s="138"/>
      <c r="HD206" s="138"/>
      <c r="HG206" s="138"/>
      <c r="HK206" s="138"/>
      <c r="HN206" s="138"/>
      <c r="HQ206" s="138"/>
      <c r="HU206" s="138"/>
      <c r="HX206" s="138"/>
      <c r="IA206" s="138"/>
      <c r="IE206" s="138"/>
      <c r="IH206" s="138"/>
      <c r="IK206" s="138"/>
      <c r="IO206" s="138"/>
      <c r="IR206" s="138"/>
      <c r="IU206" s="138"/>
      <c r="IY206" s="138"/>
      <c r="JB206" s="138"/>
      <c r="JE206" s="138"/>
      <c r="JI206" s="138"/>
      <c r="JL206" s="138"/>
      <c r="JO206" s="138"/>
      <c r="JR206" s="138"/>
      <c r="JU206" s="138"/>
      <c r="JX206" s="138"/>
      <c r="KA206" s="138"/>
      <c r="KD206" s="138"/>
      <c r="KG206" s="138"/>
      <c r="KJ206" s="138"/>
      <c r="KM206" s="138"/>
      <c r="KP206" s="138"/>
      <c r="KS206" s="138"/>
      <c r="KV206" s="138"/>
      <c r="KY206" s="138"/>
      <c r="LB206" s="138"/>
      <c r="LE206" s="138"/>
      <c r="LF206" s="138"/>
      <c r="LG206" s="141"/>
      <c r="LI206" s="138"/>
      <c r="LJ206" s="141"/>
      <c r="LL206" s="138"/>
      <c r="LM206" s="141"/>
      <c r="LR206" s="138"/>
      <c r="LU206" s="138"/>
      <c r="LX206" s="138"/>
      <c r="LY206" s="138"/>
      <c r="LZ206" s="141"/>
      <c r="MB206" s="138"/>
      <c r="MC206" s="141"/>
      <c r="ME206" s="138"/>
      <c r="MF206" s="141"/>
      <c r="MJ206" s="138"/>
      <c r="MK206" s="139"/>
      <c r="ML206" s="53"/>
      <c r="MM206" s="53"/>
      <c r="MN206" s="53"/>
      <c r="MO206" s="53"/>
      <c r="MR206" s="140"/>
    </row>
    <row r="207" spans="2:356" s="10" customFormat="1">
      <c r="B207" s="137"/>
      <c r="H207" s="138"/>
      <c r="L207" s="138"/>
      <c r="O207" s="138"/>
      <c r="R207" s="138"/>
      <c r="U207" s="138"/>
      <c r="X207" s="138"/>
      <c r="AB207" s="138"/>
      <c r="AE207" s="138"/>
      <c r="AH207" s="138"/>
      <c r="AL207" s="138"/>
      <c r="AO207" s="138"/>
      <c r="AR207" s="138"/>
      <c r="AV207" s="138"/>
      <c r="AY207" s="138"/>
      <c r="BB207" s="138"/>
      <c r="BF207" s="138"/>
      <c r="BI207" s="138"/>
      <c r="BL207" s="138"/>
      <c r="BP207" s="138"/>
      <c r="BS207" s="138"/>
      <c r="BV207" s="138"/>
      <c r="BY207" s="138"/>
      <c r="CB207" s="138"/>
      <c r="CE207" s="138"/>
      <c r="CH207" s="138"/>
      <c r="CK207" s="138"/>
      <c r="CN207" s="138"/>
      <c r="CR207" s="138"/>
      <c r="CU207" s="138"/>
      <c r="CX207" s="138"/>
      <c r="DB207" s="138"/>
      <c r="DE207" s="138"/>
      <c r="DH207" s="138"/>
      <c r="DL207" s="138"/>
      <c r="DO207" s="138"/>
      <c r="DR207" s="138"/>
      <c r="DV207" s="138"/>
      <c r="DY207" s="138"/>
      <c r="EB207" s="138"/>
      <c r="EF207" s="138"/>
      <c r="EI207" s="138"/>
      <c r="EL207" s="138"/>
      <c r="EO207" s="138"/>
      <c r="ES207" s="138"/>
      <c r="EV207" s="138"/>
      <c r="EY207" s="138"/>
      <c r="FC207" s="138"/>
      <c r="FF207" s="138"/>
      <c r="FI207" s="138"/>
      <c r="FM207" s="138"/>
      <c r="FP207" s="138"/>
      <c r="FS207" s="138"/>
      <c r="FW207" s="138"/>
      <c r="FZ207" s="138"/>
      <c r="GC207" s="138"/>
      <c r="GG207" s="138"/>
      <c r="GJ207" s="138"/>
      <c r="GM207" s="138"/>
      <c r="GQ207" s="138"/>
      <c r="GT207" s="138"/>
      <c r="GW207" s="138"/>
      <c r="HA207" s="138"/>
      <c r="HD207" s="138"/>
      <c r="HG207" s="138"/>
      <c r="HK207" s="138"/>
      <c r="HN207" s="138"/>
      <c r="HQ207" s="138"/>
      <c r="HU207" s="138"/>
      <c r="HX207" s="138"/>
      <c r="IA207" s="138"/>
      <c r="IE207" s="138"/>
      <c r="IH207" s="138"/>
      <c r="IK207" s="138"/>
      <c r="IO207" s="138"/>
      <c r="IR207" s="138"/>
      <c r="IU207" s="138"/>
      <c r="IY207" s="138"/>
      <c r="JB207" s="138"/>
      <c r="JE207" s="138"/>
      <c r="JI207" s="138"/>
      <c r="JL207" s="138"/>
      <c r="JO207" s="138"/>
      <c r="JR207" s="138"/>
      <c r="JU207" s="138"/>
      <c r="JX207" s="138"/>
      <c r="KA207" s="138"/>
      <c r="KD207" s="138"/>
      <c r="KG207" s="138"/>
      <c r="KJ207" s="138"/>
      <c r="KM207" s="138"/>
      <c r="KP207" s="138"/>
      <c r="KS207" s="138"/>
      <c r="KV207" s="138"/>
      <c r="KY207" s="138"/>
      <c r="LB207" s="138"/>
      <c r="LE207" s="138"/>
      <c r="LF207" s="138"/>
      <c r="LG207" s="141"/>
      <c r="LI207" s="138"/>
      <c r="LJ207" s="141"/>
      <c r="LL207" s="138"/>
      <c r="LM207" s="141"/>
      <c r="LR207" s="138"/>
      <c r="LU207" s="138"/>
      <c r="LX207" s="138"/>
      <c r="LY207" s="138"/>
      <c r="LZ207" s="141"/>
      <c r="MB207" s="138"/>
      <c r="MC207" s="141"/>
      <c r="ME207" s="138"/>
      <c r="MF207" s="141"/>
      <c r="MJ207" s="138"/>
      <c r="MK207" s="139"/>
      <c r="ML207" s="53"/>
      <c r="MM207" s="53"/>
      <c r="MN207" s="53"/>
      <c r="MO207" s="53"/>
      <c r="MR207" s="140"/>
    </row>
    <row r="208" spans="2:356" s="10" customFormat="1" ht="18.75" customHeight="1">
      <c r="B208" s="137"/>
      <c r="H208" s="138"/>
      <c r="L208" s="138"/>
      <c r="O208" s="138"/>
      <c r="R208" s="138"/>
      <c r="U208" s="138"/>
      <c r="X208" s="138"/>
      <c r="AB208" s="138"/>
      <c r="AE208" s="138"/>
      <c r="AH208" s="138"/>
      <c r="AL208" s="138"/>
      <c r="AO208" s="138"/>
      <c r="AR208" s="138"/>
      <c r="AV208" s="138"/>
      <c r="AY208" s="138"/>
      <c r="BB208" s="138"/>
      <c r="BF208" s="138"/>
      <c r="BI208" s="138"/>
      <c r="BL208" s="138"/>
      <c r="BP208" s="138"/>
      <c r="BS208" s="138"/>
      <c r="BV208" s="138"/>
      <c r="BY208" s="138"/>
      <c r="CB208" s="138"/>
      <c r="CE208" s="138"/>
      <c r="CH208" s="138"/>
      <c r="CK208" s="138"/>
      <c r="CN208" s="138"/>
      <c r="CR208" s="138"/>
      <c r="CU208" s="138"/>
      <c r="CX208" s="138"/>
      <c r="DB208" s="138"/>
      <c r="DE208" s="138"/>
      <c r="DH208" s="138"/>
      <c r="DL208" s="138"/>
      <c r="DO208" s="138"/>
      <c r="DR208" s="138"/>
      <c r="DV208" s="138"/>
      <c r="DY208" s="138"/>
      <c r="EB208" s="138"/>
      <c r="EF208" s="138"/>
      <c r="EI208" s="138"/>
      <c r="EL208" s="138"/>
      <c r="EO208" s="138"/>
      <c r="ES208" s="138"/>
      <c r="EV208" s="138"/>
      <c r="EY208" s="138"/>
      <c r="FC208" s="138"/>
      <c r="FF208" s="138"/>
      <c r="FI208" s="138"/>
      <c r="FM208" s="138"/>
      <c r="FP208" s="138"/>
      <c r="FS208" s="138"/>
      <c r="FW208" s="138"/>
      <c r="FZ208" s="138"/>
      <c r="GC208" s="138"/>
      <c r="GG208" s="138"/>
      <c r="GJ208" s="138"/>
      <c r="GM208" s="138"/>
      <c r="GQ208" s="138"/>
      <c r="GT208" s="138"/>
      <c r="GW208" s="138"/>
      <c r="HA208" s="138"/>
      <c r="HD208" s="138"/>
      <c r="HG208" s="138"/>
      <c r="HK208" s="138"/>
      <c r="HN208" s="138"/>
      <c r="HQ208" s="138"/>
      <c r="HU208" s="138"/>
      <c r="HX208" s="138"/>
      <c r="IA208" s="138"/>
      <c r="IE208" s="138"/>
      <c r="IH208" s="138"/>
      <c r="IK208" s="138"/>
      <c r="IO208" s="138"/>
      <c r="IR208" s="138"/>
      <c r="IU208" s="138"/>
      <c r="IY208" s="138"/>
      <c r="JB208" s="138"/>
      <c r="JE208" s="138"/>
      <c r="JI208" s="138"/>
      <c r="JL208" s="138"/>
      <c r="JO208" s="138"/>
      <c r="JR208" s="138"/>
      <c r="JU208" s="138"/>
      <c r="JX208" s="138"/>
      <c r="KA208" s="138"/>
      <c r="KD208" s="138"/>
      <c r="KG208" s="138"/>
      <c r="KJ208" s="138"/>
      <c r="KM208" s="138"/>
      <c r="KP208" s="138"/>
      <c r="KS208" s="138"/>
      <c r="KV208" s="138"/>
      <c r="KY208" s="138"/>
      <c r="LB208" s="138"/>
      <c r="LE208" s="138"/>
      <c r="LF208" s="138"/>
      <c r="LG208" s="141"/>
      <c r="LI208" s="138"/>
      <c r="LJ208" s="141"/>
      <c r="LL208" s="138"/>
      <c r="LM208" s="141"/>
      <c r="LR208" s="138"/>
      <c r="LU208" s="138"/>
      <c r="LX208" s="138"/>
      <c r="LY208" s="138"/>
      <c r="LZ208" s="141"/>
      <c r="MB208" s="138"/>
      <c r="MC208" s="141"/>
      <c r="ME208" s="138"/>
      <c r="MF208" s="141"/>
      <c r="MJ208" s="138"/>
      <c r="MK208" s="139"/>
      <c r="ML208" s="53"/>
      <c r="MM208" s="53"/>
      <c r="MN208" s="53"/>
      <c r="MO208" s="53"/>
      <c r="MR208" s="140"/>
    </row>
    <row r="209" spans="2:356" s="10" customFormat="1">
      <c r="B209" s="137"/>
      <c r="H209" s="138"/>
      <c r="L209" s="138"/>
      <c r="O209" s="138"/>
      <c r="R209" s="138"/>
      <c r="U209" s="138"/>
      <c r="X209" s="138"/>
      <c r="AB209" s="138"/>
      <c r="AE209" s="138"/>
      <c r="AH209" s="138"/>
      <c r="AL209" s="138"/>
      <c r="AO209" s="138"/>
      <c r="AR209" s="138"/>
      <c r="AV209" s="138"/>
      <c r="AY209" s="138"/>
      <c r="BB209" s="138"/>
      <c r="BF209" s="138"/>
      <c r="BI209" s="138"/>
      <c r="BL209" s="138"/>
      <c r="BP209" s="138"/>
      <c r="BS209" s="138"/>
      <c r="BV209" s="138"/>
      <c r="BY209" s="138"/>
      <c r="CB209" s="138"/>
      <c r="CE209" s="138"/>
      <c r="CH209" s="138"/>
      <c r="CK209" s="138"/>
      <c r="CN209" s="138"/>
      <c r="CR209" s="138"/>
      <c r="CU209" s="138"/>
      <c r="CX209" s="138"/>
      <c r="DB209" s="138"/>
      <c r="DE209" s="138"/>
      <c r="DH209" s="138"/>
      <c r="DL209" s="138"/>
      <c r="DO209" s="138"/>
      <c r="DR209" s="138"/>
      <c r="DV209" s="138"/>
      <c r="DY209" s="138"/>
      <c r="EB209" s="138"/>
      <c r="EF209" s="138"/>
      <c r="EI209" s="138"/>
      <c r="EL209" s="138"/>
      <c r="EO209" s="138"/>
      <c r="ES209" s="138"/>
      <c r="EV209" s="138"/>
      <c r="EY209" s="138"/>
      <c r="FC209" s="138"/>
      <c r="FF209" s="138"/>
      <c r="FI209" s="138"/>
      <c r="FM209" s="138"/>
      <c r="FP209" s="138"/>
      <c r="FS209" s="138"/>
      <c r="FW209" s="138"/>
      <c r="FZ209" s="138"/>
      <c r="GC209" s="138"/>
      <c r="GG209" s="138"/>
      <c r="GJ209" s="138"/>
      <c r="GM209" s="138"/>
      <c r="GQ209" s="138"/>
      <c r="GT209" s="138"/>
      <c r="GW209" s="138"/>
      <c r="HA209" s="138"/>
      <c r="HD209" s="138"/>
      <c r="HG209" s="138"/>
      <c r="HK209" s="138"/>
      <c r="HN209" s="138"/>
      <c r="HQ209" s="138"/>
      <c r="HU209" s="138"/>
      <c r="HX209" s="138"/>
      <c r="IA209" s="138"/>
      <c r="IE209" s="138"/>
      <c r="IH209" s="138"/>
      <c r="IK209" s="138"/>
      <c r="IO209" s="138"/>
      <c r="IR209" s="138"/>
      <c r="IU209" s="138"/>
      <c r="IY209" s="138"/>
      <c r="JB209" s="138"/>
      <c r="JE209" s="138"/>
      <c r="JI209" s="138"/>
      <c r="JL209" s="138"/>
      <c r="JO209" s="138"/>
      <c r="JR209" s="138"/>
      <c r="JU209" s="138"/>
      <c r="JX209" s="138"/>
      <c r="KA209" s="138"/>
      <c r="KD209" s="138"/>
      <c r="KG209" s="138"/>
      <c r="KJ209" s="138"/>
      <c r="KM209" s="138"/>
      <c r="KP209" s="138"/>
      <c r="KS209" s="138"/>
      <c r="KV209" s="138"/>
      <c r="KY209" s="138"/>
      <c r="LB209" s="138"/>
      <c r="LE209" s="138"/>
      <c r="LF209" s="138"/>
      <c r="LG209" s="141"/>
      <c r="LI209" s="138"/>
      <c r="LJ209" s="141"/>
      <c r="LL209" s="138"/>
      <c r="LM209" s="141"/>
      <c r="LR209" s="138"/>
      <c r="LU209" s="138"/>
      <c r="LX209" s="138"/>
      <c r="LY209" s="138"/>
      <c r="LZ209" s="141"/>
      <c r="MB209" s="138"/>
      <c r="MC209" s="141"/>
      <c r="ME209" s="138"/>
      <c r="MF209" s="141"/>
      <c r="MJ209" s="138"/>
      <c r="MK209" s="139"/>
      <c r="ML209" s="53"/>
      <c r="MM209" s="53"/>
      <c r="MN209" s="53"/>
      <c r="MO209" s="53"/>
      <c r="MR209" s="140"/>
    </row>
    <row r="210" spans="2:356" s="10" customFormat="1" ht="18.75" customHeight="1">
      <c r="B210" s="137"/>
      <c r="H210" s="138"/>
      <c r="L210" s="138"/>
      <c r="O210" s="138"/>
      <c r="R210" s="138"/>
      <c r="U210" s="138"/>
      <c r="X210" s="138"/>
      <c r="AB210" s="138"/>
      <c r="AE210" s="138"/>
      <c r="AH210" s="138"/>
      <c r="AL210" s="138"/>
      <c r="AO210" s="138"/>
      <c r="AR210" s="138"/>
      <c r="AV210" s="138"/>
      <c r="AY210" s="138"/>
      <c r="BB210" s="138"/>
      <c r="BF210" s="138"/>
      <c r="BI210" s="138"/>
      <c r="BL210" s="138"/>
      <c r="BP210" s="138"/>
      <c r="BS210" s="138"/>
      <c r="BV210" s="138"/>
      <c r="BY210" s="138"/>
      <c r="CB210" s="138"/>
      <c r="CE210" s="138"/>
      <c r="CH210" s="138"/>
      <c r="CK210" s="138"/>
      <c r="CN210" s="138"/>
      <c r="CR210" s="138"/>
      <c r="CU210" s="138"/>
      <c r="CX210" s="138"/>
      <c r="DB210" s="138"/>
      <c r="DE210" s="138"/>
      <c r="DH210" s="138"/>
      <c r="DL210" s="138"/>
      <c r="DO210" s="138"/>
      <c r="DR210" s="138"/>
      <c r="DV210" s="138"/>
      <c r="DY210" s="138"/>
      <c r="EB210" s="138"/>
      <c r="EF210" s="138"/>
      <c r="EI210" s="138"/>
      <c r="EL210" s="138"/>
      <c r="EO210" s="138"/>
      <c r="ES210" s="138"/>
      <c r="EV210" s="138"/>
      <c r="EY210" s="138"/>
      <c r="FC210" s="138"/>
      <c r="FF210" s="138"/>
      <c r="FI210" s="138"/>
      <c r="FM210" s="138"/>
      <c r="FP210" s="138"/>
      <c r="FS210" s="138"/>
      <c r="FW210" s="138"/>
      <c r="FZ210" s="138"/>
      <c r="GC210" s="138"/>
      <c r="GG210" s="138"/>
      <c r="GJ210" s="138"/>
      <c r="GM210" s="138"/>
      <c r="GQ210" s="138"/>
      <c r="GT210" s="138"/>
      <c r="GW210" s="138"/>
      <c r="HA210" s="138"/>
      <c r="HD210" s="138"/>
      <c r="HG210" s="138"/>
      <c r="HK210" s="138"/>
      <c r="HN210" s="138"/>
      <c r="HQ210" s="138"/>
      <c r="HU210" s="138"/>
      <c r="HX210" s="138"/>
      <c r="IA210" s="138"/>
      <c r="IE210" s="138"/>
      <c r="IH210" s="138"/>
      <c r="IK210" s="138"/>
      <c r="IO210" s="138"/>
      <c r="IR210" s="138"/>
      <c r="IU210" s="138"/>
      <c r="IY210" s="138"/>
      <c r="JB210" s="138"/>
      <c r="JE210" s="138"/>
      <c r="JI210" s="138"/>
      <c r="JL210" s="138"/>
      <c r="JO210" s="138"/>
      <c r="JR210" s="138"/>
      <c r="JU210" s="138"/>
      <c r="JX210" s="138"/>
      <c r="KA210" s="138"/>
      <c r="KD210" s="138"/>
      <c r="KG210" s="138"/>
      <c r="KJ210" s="138"/>
      <c r="KM210" s="138"/>
      <c r="KP210" s="138"/>
      <c r="KS210" s="138"/>
      <c r="KV210" s="138"/>
      <c r="KY210" s="138"/>
      <c r="LB210" s="138"/>
      <c r="LE210" s="138"/>
      <c r="LF210" s="138"/>
      <c r="LG210" s="141"/>
      <c r="LI210" s="138"/>
      <c r="LJ210" s="141"/>
      <c r="LL210" s="138"/>
      <c r="LM210" s="141"/>
      <c r="LR210" s="138"/>
      <c r="LU210" s="138"/>
      <c r="LX210" s="138"/>
      <c r="LY210" s="138"/>
      <c r="LZ210" s="141"/>
      <c r="MB210" s="138"/>
      <c r="MC210" s="141"/>
      <c r="ME210" s="138"/>
      <c r="MF210" s="141"/>
      <c r="MJ210" s="138"/>
      <c r="MK210" s="139"/>
      <c r="ML210" s="53"/>
      <c r="MM210" s="53"/>
      <c r="MN210" s="53"/>
      <c r="MO210" s="53"/>
      <c r="MR210" s="140"/>
    </row>
    <row r="211" spans="2:356" s="10" customFormat="1">
      <c r="B211" s="137"/>
      <c r="H211" s="138"/>
      <c r="L211" s="138"/>
      <c r="O211" s="138"/>
      <c r="R211" s="138"/>
      <c r="U211" s="138"/>
      <c r="X211" s="138"/>
      <c r="AB211" s="138"/>
      <c r="AE211" s="138"/>
      <c r="AH211" s="138"/>
      <c r="AL211" s="138"/>
      <c r="AO211" s="138"/>
      <c r="AR211" s="138"/>
      <c r="AV211" s="138"/>
      <c r="AY211" s="138"/>
      <c r="BB211" s="138"/>
      <c r="BF211" s="138"/>
      <c r="BI211" s="138"/>
      <c r="BL211" s="138"/>
      <c r="BP211" s="138"/>
      <c r="BS211" s="138"/>
      <c r="BV211" s="138"/>
      <c r="BY211" s="138"/>
      <c r="CB211" s="138"/>
      <c r="CE211" s="138"/>
      <c r="CH211" s="138"/>
      <c r="CK211" s="138"/>
      <c r="CN211" s="138"/>
      <c r="CR211" s="138"/>
      <c r="CU211" s="138"/>
      <c r="CX211" s="138"/>
      <c r="DB211" s="138"/>
      <c r="DE211" s="138"/>
      <c r="DH211" s="138"/>
      <c r="DL211" s="138"/>
      <c r="DO211" s="138"/>
      <c r="DR211" s="138"/>
      <c r="DV211" s="138"/>
      <c r="DY211" s="138"/>
      <c r="EB211" s="138"/>
      <c r="EF211" s="138"/>
      <c r="EI211" s="138"/>
      <c r="EL211" s="138"/>
      <c r="EO211" s="138"/>
      <c r="ES211" s="138"/>
      <c r="EV211" s="138"/>
      <c r="EY211" s="138"/>
      <c r="FC211" s="138"/>
      <c r="FF211" s="138"/>
      <c r="FI211" s="138"/>
      <c r="FM211" s="138"/>
      <c r="FP211" s="138"/>
      <c r="FS211" s="138"/>
      <c r="FW211" s="138"/>
      <c r="FZ211" s="138"/>
      <c r="GC211" s="138"/>
      <c r="GG211" s="138"/>
      <c r="GJ211" s="138"/>
      <c r="GM211" s="138"/>
      <c r="GQ211" s="138"/>
      <c r="GT211" s="138"/>
      <c r="GW211" s="138"/>
      <c r="HA211" s="138"/>
      <c r="HD211" s="138"/>
      <c r="HG211" s="138"/>
      <c r="HK211" s="138"/>
      <c r="HN211" s="138"/>
      <c r="HQ211" s="138"/>
      <c r="HU211" s="138"/>
      <c r="HX211" s="138"/>
      <c r="IA211" s="138"/>
      <c r="IE211" s="138"/>
      <c r="IH211" s="138"/>
      <c r="IK211" s="138"/>
      <c r="IO211" s="138"/>
      <c r="IR211" s="138"/>
      <c r="IU211" s="138"/>
      <c r="IY211" s="138"/>
      <c r="JB211" s="138"/>
      <c r="JE211" s="138"/>
      <c r="JI211" s="138"/>
      <c r="JL211" s="138"/>
      <c r="JO211" s="138"/>
      <c r="JR211" s="138"/>
      <c r="JU211" s="138"/>
      <c r="JX211" s="138"/>
      <c r="KA211" s="138"/>
      <c r="KD211" s="138"/>
      <c r="KG211" s="138"/>
      <c r="KJ211" s="138"/>
      <c r="KM211" s="138"/>
      <c r="KP211" s="138"/>
      <c r="KS211" s="138"/>
      <c r="KV211" s="138"/>
      <c r="KY211" s="138"/>
      <c r="LB211" s="138"/>
      <c r="LE211" s="138"/>
      <c r="LF211" s="138"/>
      <c r="LG211" s="141"/>
      <c r="LI211" s="138"/>
      <c r="LJ211" s="141"/>
      <c r="LL211" s="138"/>
      <c r="LM211" s="141"/>
      <c r="LR211" s="138"/>
      <c r="LU211" s="138"/>
      <c r="LX211" s="138"/>
      <c r="LY211" s="138"/>
      <c r="LZ211" s="141"/>
      <c r="MB211" s="138"/>
      <c r="MC211" s="141"/>
      <c r="ME211" s="138"/>
      <c r="MF211" s="141"/>
      <c r="MJ211" s="138"/>
      <c r="MK211" s="139"/>
      <c r="ML211" s="53"/>
      <c r="MM211" s="53"/>
      <c r="MN211" s="53"/>
      <c r="MO211" s="53"/>
      <c r="MR211" s="140"/>
    </row>
    <row r="212" spans="2:356" s="10" customFormat="1" ht="18.75" customHeight="1">
      <c r="B212" s="137"/>
      <c r="H212" s="138"/>
      <c r="L212" s="138"/>
      <c r="O212" s="138"/>
      <c r="R212" s="138"/>
      <c r="U212" s="138"/>
      <c r="X212" s="138"/>
      <c r="AB212" s="138"/>
      <c r="AE212" s="138"/>
      <c r="AH212" s="138"/>
      <c r="AL212" s="138"/>
      <c r="AO212" s="138"/>
      <c r="AR212" s="138"/>
      <c r="AV212" s="138"/>
      <c r="AY212" s="138"/>
      <c r="BB212" s="138"/>
      <c r="BF212" s="138"/>
      <c r="BI212" s="138"/>
      <c r="BL212" s="138"/>
      <c r="BP212" s="138"/>
      <c r="BS212" s="138"/>
      <c r="BV212" s="138"/>
      <c r="BY212" s="138"/>
      <c r="CB212" s="138"/>
      <c r="CE212" s="138"/>
      <c r="CH212" s="138"/>
      <c r="CK212" s="138"/>
      <c r="CN212" s="138"/>
      <c r="CR212" s="138"/>
      <c r="CU212" s="138"/>
      <c r="CX212" s="138"/>
      <c r="DB212" s="138"/>
      <c r="DE212" s="138"/>
      <c r="DH212" s="138"/>
      <c r="DL212" s="138"/>
      <c r="DO212" s="138"/>
      <c r="DR212" s="138"/>
      <c r="DV212" s="138"/>
      <c r="DY212" s="138"/>
      <c r="EB212" s="138"/>
      <c r="EF212" s="138"/>
      <c r="EI212" s="138"/>
      <c r="EL212" s="138"/>
      <c r="EO212" s="138"/>
      <c r="ES212" s="138"/>
      <c r="EV212" s="138"/>
      <c r="EY212" s="138"/>
      <c r="FC212" s="138"/>
      <c r="FF212" s="138"/>
      <c r="FI212" s="138"/>
      <c r="FM212" s="138"/>
      <c r="FP212" s="138"/>
      <c r="FS212" s="138"/>
      <c r="FW212" s="138"/>
      <c r="FZ212" s="138"/>
      <c r="GC212" s="138"/>
      <c r="GG212" s="138"/>
      <c r="GJ212" s="138"/>
      <c r="GM212" s="138"/>
      <c r="GQ212" s="138"/>
      <c r="GT212" s="138"/>
      <c r="GW212" s="138"/>
      <c r="HA212" s="138"/>
      <c r="HD212" s="138"/>
      <c r="HG212" s="138"/>
      <c r="HK212" s="138"/>
      <c r="HN212" s="138"/>
      <c r="HQ212" s="138"/>
      <c r="HU212" s="138"/>
      <c r="HX212" s="138"/>
      <c r="IA212" s="138"/>
      <c r="IE212" s="138"/>
      <c r="IH212" s="138"/>
      <c r="IK212" s="138"/>
      <c r="IO212" s="138"/>
      <c r="IR212" s="138"/>
      <c r="IU212" s="138"/>
      <c r="IY212" s="138"/>
      <c r="JB212" s="138"/>
      <c r="JE212" s="138"/>
      <c r="JI212" s="138"/>
      <c r="JL212" s="138"/>
      <c r="JO212" s="138"/>
      <c r="JR212" s="138"/>
      <c r="JU212" s="138"/>
      <c r="JX212" s="138"/>
      <c r="KA212" s="138"/>
      <c r="KD212" s="138"/>
      <c r="KG212" s="138"/>
      <c r="KJ212" s="138"/>
      <c r="KM212" s="138"/>
      <c r="KP212" s="138"/>
      <c r="KS212" s="138"/>
      <c r="KV212" s="138"/>
      <c r="KY212" s="138"/>
      <c r="LB212" s="138"/>
      <c r="LE212" s="138"/>
      <c r="LF212" s="138"/>
      <c r="LG212" s="141"/>
      <c r="LI212" s="138"/>
      <c r="LJ212" s="141"/>
      <c r="LL212" s="138"/>
      <c r="LM212" s="141"/>
      <c r="LR212" s="138"/>
      <c r="LU212" s="138"/>
      <c r="LX212" s="138"/>
      <c r="LY212" s="138"/>
      <c r="LZ212" s="141"/>
      <c r="MB212" s="138"/>
      <c r="MC212" s="141"/>
      <c r="ME212" s="138"/>
      <c r="MF212" s="141"/>
      <c r="MJ212" s="138"/>
      <c r="MK212" s="139"/>
      <c r="ML212" s="53"/>
      <c r="MM212" s="53"/>
      <c r="MN212" s="53"/>
      <c r="MO212" s="53"/>
      <c r="MR212" s="140"/>
    </row>
    <row r="213" spans="2:356" s="10" customFormat="1">
      <c r="B213" s="137"/>
      <c r="H213" s="138"/>
      <c r="L213" s="138"/>
      <c r="O213" s="138"/>
      <c r="R213" s="138"/>
      <c r="U213" s="138"/>
      <c r="X213" s="138"/>
      <c r="AB213" s="138"/>
      <c r="AE213" s="138"/>
      <c r="AH213" s="138"/>
      <c r="AL213" s="138"/>
      <c r="AO213" s="138"/>
      <c r="AR213" s="138"/>
      <c r="AV213" s="138"/>
      <c r="AY213" s="138"/>
      <c r="BB213" s="138"/>
      <c r="BF213" s="138"/>
      <c r="BI213" s="138"/>
      <c r="BL213" s="138"/>
      <c r="BP213" s="138"/>
      <c r="BS213" s="138"/>
      <c r="BV213" s="138"/>
      <c r="BY213" s="138"/>
      <c r="CB213" s="138"/>
      <c r="CE213" s="138"/>
      <c r="CH213" s="138"/>
      <c r="CK213" s="138"/>
      <c r="CN213" s="138"/>
      <c r="CR213" s="138"/>
      <c r="CU213" s="138"/>
      <c r="CX213" s="138"/>
      <c r="DB213" s="138"/>
      <c r="DE213" s="138"/>
      <c r="DH213" s="138"/>
      <c r="DL213" s="138"/>
      <c r="DO213" s="138"/>
      <c r="DR213" s="138"/>
      <c r="DV213" s="138"/>
      <c r="DY213" s="138"/>
      <c r="EB213" s="138"/>
      <c r="EF213" s="138"/>
      <c r="EI213" s="138"/>
      <c r="EL213" s="138"/>
      <c r="EO213" s="138"/>
      <c r="ES213" s="138"/>
      <c r="EV213" s="138"/>
      <c r="EY213" s="138"/>
      <c r="FC213" s="138"/>
      <c r="FF213" s="138"/>
      <c r="FI213" s="138"/>
      <c r="FM213" s="138"/>
      <c r="FP213" s="138"/>
      <c r="FS213" s="138"/>
      <c r="FW213" s="138"/>
      <c r="FZ213" s="138"/>
      <c r="GC213" s="138"/>
      <c r="GG213" s="138"/>
      <c r="GJ213" s="138"/>
      <c r="GM213" s="138"/>
      <c r="GQ213" s="138"/>
      <c r="GT213" s="138"/>
      <c r="GW213" s="138"/>
      <c r="HA213" s="138"/>
      <c r="HD213" s="138"/>
      <c r="HG213" s="138"/>
      <c r="HK213" s="138"/>
      <c r="HN213" s="138"/>
      <c r="HQ213" s="138"/>
      <c r="HU213" s="138"/>
      <c r="HX213" s="138"/>
      <c r="IA213" s="138"/>
      <c r="IE213" s="138"/>
      <c r="IH213" s="138"/>
      <c r="IK213" s="138"/>
      <c r="IO213" s="138"/>
      <c r="IR213" s="138"/>
      <c r="IU213" s="138"/>
      <c r="IY213" s="138"/>
      <c r="JB213" s="138"/>
      <c r="JE213" s="138"/>
      <c r="JI213" s="138"/>
      <c r="JL213" s="138"/>
      <c r="JO213" s="138"/>
      <c r="JR213" s="138"/>
      <c r="JU213" s="138"/>
      <c r="JX213" s="138"/>
      <c r="KA213" s="138"/>
      <c r="KD213" s="138"/>
      <c r="KG213" s="138"/>
      <c r="KJ213" s="138"/>
      <c r="KM213" s="138"/>
      <c r="KP213" s="138"/>
      <c r="KS213" s="138"/>
      <c r="KV213" s="138"/>
      <c r="KY213" s="138"/>
      <c r="LB213" s="138"/>
      <c r="LE213" s="138"/>
      <c r="LF213" s="138"/>
      <c r="LG213" s="141"/>
      <c r="LI213" s="138"/>
      <c r="LJ213" s="141"/>
      <c r="LL213" s="138"/>
      <c r="LM213" s="141"/>
      <c r="LR213" s="138"/>
      <c r="LU213" s="138"/>
      <c r="LX213" s="138"/>
      <c r="LY213" s="138"/>
      <c r="LZ213" s="141"/>
      <c r="MB213" s="138"/>
      <c r="MC213" s="141"/>
      <c r="ME213" s="138"/>
      <c r="MF213" s="141"/>
      <c r="MJ213" s="138"/>
      <c r="MK213" s="139"/>
      <c r="ML213" s="53"/>
      <c r="MM213" s="53"/>
      <c r="MN213" s="53"/>
      <c r="MO213" s="53"/>
      <c r="MR213" s="140"/>
    </row>
    <row r="214" spans="2:356" s="10" customFormat="1" ht="18.75" customHeight="1">
      <c r="B214" s="137"/>
      <c r="H214" s="138"/>
      <c r="L214" s="138"/>
      <c r="O214" s="138"/>
      <c r="R214" s="138"/>
      <c r="U214" s="138"/>
      <c r="X214" s="138"/>
      <c r="AB214" s="138"/>
      <c r="AE214" s="138"/>
      <c r="AH214" s="138"/>
      <c r="AL214" s="138"/>
      <c r="AO214" s="138"/>
      <c r="AR214" s="138"/>
      <c r="AV214" s="138"/>
      <c r="AY214" s="138"/>
      <c r="BB214" s="138"/>
      <c r="BF214" s="138"/>
      <c r="BI214" s="138"/>
      <c r="BL214" s="138"/>
      <c r="BP214" s="138"/>
      <c r="BS214" s="138"/>
      <c r="BV214" s="138"/>
      <c r="BY214" s="138"/>
      <c r="CB214" s="138"/>
      <c r="CE214" s="138"/>
      <c r="CH214" s="138"/>
      <c r="CK214" s="138"/>
      <c r="CN214" s="138"/>
      <c r="CR214" s="138"/>
      <c r="CU214" s="138"/>
      <c r="CX214" s="138"/>
      <c r="DB214" s="138"/>
      <c r="DE214" s="138"/>
      <c r="DH214" s="138"/>
      <c r="DL214" s="138"/>
      <c r="DO214" s="138"/>
      <c r="DR214" s="138"/>
      <c r="DV214" s="138"/>
      <c r="DY214" s="138"/>
      <c r="EB214" s="138"/>
      <c r="EF214" s="138"/>
      <c r="EI214" s="138"/>
      <c r="EL214" s="138"/>
      <c r="EO214" s="138"/>
      <c r="ES214" s="138"/>
      <c r="EV214" s="138"/>
      <c r="EY214" s="138"/>
      <c r="FC214" s="138"/>
      <c r="FF214" s="138"/>
      <c r="FI214" s="138"/>
      <c r="FM214" s="138"/>
      <c r="FP214" s="138"/>
      <c r="FS214" s="138"/>
      <c r="FW214" s="138"/>
      <c r="FZ214" s="138"/>
      <c r="GC214" s="138"/>
      <c r="GG214" s="138"/>
      <c r="GJ214" s="138"/>
      <c r="GM214" s="138"/>
      <c r="GQ214" s="138"/>
      <c r="GT214" s="138"/>
      <c r="GW214" s="138"/>
      <c r="HA214" s="138"/>
      <c r="HD214" s="138"/>
      <c r="HG214" s="138"/>
      <c r="HK214" s="138"/>
      <c r="HN214" s="138"/>
      <c r="HQ214" s="138"/>
      <c r="HU214" s="138"/>
      <c r="HX214" s="138"/>
      <c r="IA214" s="138"/>
      <c r="IE214" s="138"/>
      <c r="IH214" s="138"/>
      <c r="IK214" s="138"/>
      <c r="IO214" s="138"/>
      <c r="IR214" s="138"/>
      <c r="IU214" s="138"/>
      <c r="IY214" s="138"/>
      <c r="JB214" s="138"/>
      <c r="JE214" s="138"/>
      <c r="JI214" s="138"/>
      <c r="JL214" s="138"/>
      <c r="JO214" s="138"/>
      <c r="JR214" s="138"/>
      <c r="JU214" s="138"/>
      <c r="JX214" s="138"/>
      <c r="KA214" s="138"/>
      <c r="KD214" s="138"/>
      <c r="KG214" s="138"/>
      <c r="KJ214" s="138"/>
      <c r="KM214" s="138"/>
      <c r="KP214" s="138"/>
      <c r="KS214" s="138"/>
      <c r="KV214" s="138"/>
      <c r="KY214" s="138"/>
      <c r="LB214" s="138"/>
      <c r="LE214" s="138"/>
      <c r="LF214" s="138"/>
      <c r="LG214" s="141"/>
      <c r="LI214" s="138"/>
      <c r="LJ214" s="141"/>
      <c r="LL214" s="138"/>
      <c r="LM214" s="141"/>
      <c r="LR214" s="138"/>
      <c r="LU214" s="138"/>
      <c r="LX214" s="138"/>
      <c r="LY214" s="138"/>
      <c r="LZ214" s="141"/>
      <c r="MB214" s="138"/>
      <c r="MC214" s="141"/>
      <c r="ME214" s="138"/>
      <c r="MF214" s="141"/>
      <c r="MJ214" s="138"/>
      <c r="MK214" s="139"/>
      <c r="ML214" s="53"/>
      <c r="MM214" s="53"/>
      <c r="MN214" s="53"/>
      <c r="MO214" s="53"/>
      <c r="MR214" s="140"/>
    </row>
    <row r="215" spans="2:356" s="10" customFormat="1">
      <c r="B215" s="137"/>
      <c r="H215" s="138"/>
      <c r="L215" s="138"/>
      <c r="O215" s="138"/>
      <c r="R215" s="138"/>
      <c r="U215" s="138"/>
      <c r="X215" s="138"/>
      <c r="AB215" s="138"/>
      <c r="AE215" s="138"/>
      <c r="AH215" s="138"/>
      <c r="AL215" s="138"/>
      <c r="AO215" s="138"/>
      <c r="AR215" s="138"/>
      <c r="AV215" s="138"/>
      <c r="AY215" s="138"/>
      <c r="BB215" s="138"/>
      <c r="BF215" s="138"/>
      <c r="BI215" s="138"/>
      <c r="BL215" s="138"/>
      <c r="BP215" s="138"/>
      <c r="BS215" s="138"/>
      <c r="BV215" s="138"/>
      <c r="BY215" s="138"/>
      <c r="CB215" s="138"/>
      <c r="CE215" s="138"/>
      <c r="CH215" s="138"/>
      <c r="CK215" s="138"/>
      <c r="CN215" s="138"/>
      <c r="CR215" s="138"/>
      <c r="CU215" s="138"/>
      <c r="CX215" s="138"/>
      <c r="DB215" s="138"/>
      <c r="DE215" s="138"/>
      <c r="DH215" s="138"/>
      <c r="DL215" s="138"/>
      <c r="DO215" s="138"/>
      <c r="DR215" s="138"/>
      <c r="DV215" s="138"/>
      <c r="DY215" s="138"/>
      <c r="EB215" s="138"/>
      <c r="EF215" s="138"/>
      <c r="EI215" s="138"/>
      <c r="EL215" s="138"/>
      <c r="EO215" s="138"/>
      <c r="ES215" s="138"/>
      <c r="EV215" s="138"/>
      <c r="EY215" s="138"/>
      <c r="FC215" s="138"/>
      <c r="FF215" s="138"/>
      <c r="FI215" s="138"/>
      <c r="FM215" s="138"/>
      <c r="FP215" s="138"/>
      <c r="FS215" s="138"/>
      <c r="FW215" s="138"/>
      <c r="FZ215" s="138"/>
      <c r="GC215" s="138"/>
      <c r="GG215" s="138"/>
      <c r="GJ215" s="138"/>
      <c r="GM215" s="138"/>
      <c r="GQ215" s="138"/>
      <c r="GT215" s="138"/>
      <c r="GW215" s="138"/>
      <c r="HA215" s="138"/>
      <c r="HD215" s="138"/>
      <c r="HG215" s="138"/>
      <c r="HK215" s="138"/>
      <c r="HN215" s="138"/>
      <c r="HQ215" s="138"/>
      <c r="HU215" s="138"/>
      <c r="HX215" s="138"/>
      <c r="IA215" s="138"/>
      <c r="IE215" s="138"/>
      <c r="IH215" s="138"/>
      <c r="IK215" s="138"/>
      <c r="IO215" s="138"/>
      <c r="IR215" s="138"/>
      <c r="IU215" s="138"/>
      <c r="IY215" s="138"/>
      <c r="JB215" s="138"/>
      <c r="JE215" s="138"/>
      <c r="JI215" s="138"/>
      <c r="JL215" s="138"/>
      <c r="JO215" s="138"/>
      <c r="JR215" s="138"/>
      <c r="JU215" s="138"/>
      <c r="JX215" s="138"/>
      <c r="KA215" s="138"/>
      <c r="KD215" s="138"/>
      <c r="KG215" s="138"/>
      <c r="KJ215" s="138"/>
      <c r="KM215" s="138"/>
      <c r="KP215" s="138"/>
      <c r="KS215" s="138"/>
      <c r="KV215" s="138"/>
      <c r="KY215" s="138"/>
      <c r="LB215" s="138"/>
      <c r="LE215" s="138"/>
      <c r="LF215" s="138"/>
      <c r="LG215" s="141"/>
      <c r="LI215" s="138"/>
      <c r="LJ215" s="141"/>
      <c r="LL215" s="138"/>
      <c r="LM215" s="141"/>
      <c r="LR215" s="138"/>
      <c r="LU215" s="138"/>
      <c r="LX215" s="138"/>
      <c r="LY215" s="138"/>
      <c r="LZ215" s="141"/>
      <c r="MB215" s="138"/>
      <c r="MC215" s="141"/>
      <c r="ME215" s="138"/>
      <c r="MF215" s="141"/>
      <c r="MJ215" s="138"/>
      <c r="MK215" s="139"/>
      <c r="ML215" s="53"/>
      <c r="MM215" s="53"/>
      <c r="MN215" s="53"/>
      <c r="MO215" s="53"/>
      <c r="MR215" s="140"/>
    </row>
    <row r="216" spans="2:356" s="10" customFormat="1" ht="18.75" customHeight="1">
      <c r="B216" s="137"/>
      <c r="H216" s="138"/>
      <c r="L216" s="138"/>
      <c r="O216" s="138"/>
      <c r="R216" s="138"/>
      <c r="U216" s="138"/>
      <c r="X216" s="138"/>
      <c r="AB216" s="138"/>
      <c r="AE216" s="138"/>
      <c r="AH216" s="138"/>
      <c r="AL216" s="138"/>
      <c r="AO216" s="138"/>
      <c r="AR216" s="138"/>
      <c r="AV216" s="138"/>
      <c r="AY216" s="138"/>
      <c r="BB216" s="138"/>
      <c r="BF216" s="138"/>
      <c r="BI216" s="138"/>
      <c r="BL216" s="138"/>
      <c r="BP216" s="138"/>
      <c r="BS216" s="138"/>
      <c r="BV216" s="138"/>
      <c r="BY216" s="138"/>
      <c r="CB216" s="138"/>
      <c r="CE216" s="138"/>
      <c r="CH216" s="138"/>
      <c r="CK216" s="138"/>
      <c r="CN216" s="138"/>
      <c r="CR216" s="138"/>
      <c r="CU216" s="138"/>
      <c r="CX216" s="138"/>
      <c r="DB216" s="138"/>
      <c r="DE216" s="138"/>
      <c r="DH216" s="138"/>
      <c r="DL216" s="138"/>
      <c r="DO216" s="138"/>
      <c r="DR216" s="138"/>
      <c r="DV216" s="138"/>
      <c r="DY216" s="138"/>
      <c r="EB216" s="138"/>
      <c r="EF216" s="138"/>
      <c r="EI216" s="138"/>
      <c r="EL216" s="138"/>
      <c r="EO216" s="138"/>
      <c r="ES216" s="138"/>
      <c r="EV216" s="138"/>
      <c r="EY216" s="138"/>
      <c r="FC216" s="138"/>
      <c r="FF216" s="138"/>
      <c r="FI216" s="138"/>
      <c r="FM216" s="138"/>
      <c r="FP216" s="138"/>
      <c r="FS216" s="138"/>
      <c r="FW216" s="138"/>
      <c r="FZ216" s="138"/>
      <c r="GC216" s="138"/>
      <c r="GG216" s="138"/>
      <c r="GJ216" s="138"/>
      <c r="GM216" s="138"/>
      <c r="GQ216" s="138"/>
      <c r="GT216" s="138"/>
      <c r="GW216" s="138"/>
      <c r="HA216" s="138"/>
      <c r="HD216" s="138"/>
      <c r="HG216" s="138"/>
      <c r="HK216" s="138"/>
      <c r="HN216" s="138"/>
      <c r="HQ216" s="138"/>
      <c r="HU216" s="138"/>
      <c r="HX216" s="138"/>
      <c r="IA216" s="138"/>
      <c r="IE216" s="138"/>
      <c r="IH216" s="138"/>
      <c r="IK216" s="138"/>
      <c r="IO216" s="138"/>
      <c r="IR216" s="138"/>
      <c r="IU216" s="138"/>
      <c r="IY216" s="138"/>
      <c r="JB216" s="138"/>
      <c r="JE216" s="138"/>
      <c r="JI216" s="138"/>
      <c r="JL216" s="138"/>
      <c r="JO216" s="138"/>
      <c r="JR216" s="138"/>
      <c r="JU216" s="138"/>
      <c r="JX216" s="138"/>
      <c r="KA216" s="138"/>
      <c r="KD216" s="138"/>
      <c r="KG216" s="138"/>
      <c r="KJ216" s="138"/>
      <c r="KM216" s="138"/>
      <c r="KP216" s="138"/>
      <c r="KS216" s="138"/>
      <c r="KV216" s="138"/>
      <c r="KY216" s="138"/>
      <c r="LB216" s="138"/>
      <c r="LE216" s="138"/>
      <c r="LF216" s="138"/>
      <c r="LG216" s="141"/>
      <c r="LI216" s="138"/>
      <c r="LJ216" s="141"/>
      <c r="LL216" s="138"/>
      <c r="LM216" s="141"/>
      <c r="LR216" s="138"/>
      <c r="LU216" s="138"/>
      <c r="LX216" s="138"/>
      <c r="LY216" s="138"/>
      <c r="LZ216" s="141"/>
      <c r="MB216" s="138"/>
      <c r="MC216" s="141"/>
      <c r="ME216" s="138"/>
      <c r="MF216" s="141"/>
      <c r="MJ216" s="138"/>
      <c r="MK216" s="139"/>
      <c r="ML216" s="53"/>
      <c r="MM216" s="53"/>
      <c r="MN216" s="53"/>
      <c r="MO216" s="53"/>
      <c r="MR216" s="140"/>
    </row>
    <row r="217" spans="2:356" s="10" customFormat="1">
      <c r="B217" s="137"/>
      <c r="H217" s="138"/>
      <c r="L217" s="138"/>
      <c r="O217" s="138"/>
      <c r="R217" s="138"/>
      <c r="U217" s="138"/>
      <c r="X217" s="138"/>
      <c r="AB217" s="138"/>
      <c r="AE217" s="138"/>
      <c r="AH217" s="138"/>
      <c r="AL217" s="138"/>
      <c r="AO217" s="138"/>
      <c r="AR217" s="138"/>
      <c r="AV217" s="138"/>
      <c r="AY217" s="138"/>
      <c r="BB217" s="138"/>
      <c r="BF217" s="138"/>
      <c r="BI217" s="138"/>
      <c r="BL217" s="138"/>
      <c r="BP217" s="138"/>
      <c r="BS217" s="138"/>
      <c r="BV217" s="138"/>
      <c r="BY217" s="138"/>
      <c r="CB217" s="138"/>
      <c r="CE217" s="138"/>
      <c r="CH217" s="138"/>
      <c r="CK217" s="138"/>
      <c r="CN217" s="138"/>
      <c r="CR217" s="138"/>
      <c r="CU217" s="138"/>
      <c r="CX217" s="138"/>
      <c r="DB217" s="138"/>
      <c r="DE217" s="138"/>
      <c r="DH217" s="138"/>
      <c r="DL217" s="138"/>
      <c r="DO217" s="138"/>
      <c r="DR217" s="138"/>
      <c r="DV217" s="138"/>
      <c r="DY217" s="138"/>
      <c r="EB217" s="138"/>
      <c r="EF217" s="138"/>
      <c r="EI217" s="138"/>
      <c r="EL217" s="138"/>
      <c r="EO217" s="138"/>
      <c r="ES217" s="138"/>
      <c r="EV217" s="138"/>
      <c r="EY217" s="138"/>
      <c r="FC217" s="138"/>
      <c r="FF217" s="138"/>
      <c r="FI217" s="138"/>
      <c r="FM217" s="138"/>
      <c r="FP217" s="138"/>
      <c r="FS217" s="138"/>
      <c r="FW217" s="138"/>
      <c r="FZ217" s="138"/>
      <c r="GC217" s="138"/>
      <c r="GG217" s="138"/>
      <c r="GJ217" s="138"/>
      <c r="GM217" s="138"/>
      <c r="GQ217" s="138"/>
      <c r="GT217" s="138"/>
      <c r="GW217" s="138"/>
      <c r="HA217" s="138"/>
      <c r="HD217" s="138"/>
      <c r="HG217" s="138"/>
      <c r="HK217" s="138"/>
      <c r="HN217" s="138"/>
      <c r="HQ217" s="138"/>
      <c r="HU217" s="138"/>
      <c r="HX217" s="138"/>
      <c r="IA217" s="138"/>
      <c r="IE217" s="138"/>
      <c r="IH217" s="138"/>
      <c r="IK217" s="138"/>
      <c r="IO217" s="138"/>
      <c r="IR217" s="138"/>
      <c r="IU217" s="138"/>
      <c r="IY217" s="138"/>
      <c r="JB217" s="138"/>
      <c r="JE217" s="138"/>
      <c r="JI217" s="138"/>
      <c r="JL217" s="138"/>
      <c r="JO217" s="138"/>
      <c r="JR217" s="138"/>
      <c r="JU217" s="138"/>
      <c r="JX217" s="138"/>
      <c r="KA217" s="138"/>
      <c r="KD217" s="138"/>
      <c r="KG217" s="138"/>
      <c r="KJ217" s="138"/>
      <c r="KM217" s="138"/>
      <c r="KP217" s="138"/>
      <c r="KS217" s="138"/>
      <c r="KV217" s="138"/>
      <c r="KY217" s="138"/>
      <c r="LB217" s="138"/>
      <c r="LE217" s="138"/>
      <c r="LF217" s="138"/>
      <c r="LG217" s="141"/>
      <c r="LI217" s="138"/>
      <c r="LJ217" s="141"/>
      <c r="LL217" s="138"/>
      <c r="LM217" s="141"/>
      <c r="LR217" s="138"/>
      <c r="LU217" s="138"/>
      <c r="LX217" s="138"/>
      <c r="LY217" s="138"/>
      <c r="LZ217" s="141"/>
      <c r="MB217" s="138"/>
      <c r="MC217" s="141"/>
      <c r="ME217" s="138"/>
      <c r="MF217" s="141"/>
      <c r="MJ217" s="138"/>
      <c r="MK217" s="139"/>
      <c r="ML217" s="53"/>
      <c r="MM217" s="53"/>
      <c r="MN217" s="53"/>
      <c r="MO217" s="53"/>
      <c r="MR217" s="140"/>
    </row>
    <row r="218" spans="2:356" s="10" customFormat="1" ht="18.75" customHeight="1">
      <c r="B218" s="137"/>
      <c r="H218" s="138"/>
      <c r="L218" s="138"/>
      <c r="O218" s="138"/>
      <c r="R218" s="138"/>
      <c r="U218" s="138"/>
      <c r="X218" s="138"/>
      <c r="AB218" s="138"/>
      <c r="AE218" s="138"/>
      <c r="AH218" s="138"/>
      <c r="AL218" s="138"/>
      <c r="AO218" s="138"/>
      <c r="AR218" s="138"/>
      <c r="AV218" s="138"/>
      <c r="AY218" s="138"/>
      <c r="BB218" s="138"/>
      <c r="BF218" s="138"/>
      <c r="BI218" s="138"/>
      <c r="BL218" s="138"/>
      <c r="BP218" s="138"/>
      <c r="BS218" s="138"/>
      <c r="BV218" s="138"/>
      <c r="BY218" s="138"/>
      <c r="CB218" s="138"/>
      <c r="CE218" s="138"/>
      <c r="CH218" s="138"/>
      <c r="CK218" s="138"/>
      <c r="CN218" s="138"/>
      <c r="CR218" s="138"/>
      <c r="CU218" s="138"/>
      <c r="CX218" s="138"/>
      <c r="DB218" s="138"/>
      <c r="DE218" s="138"/>
      <c r="DH218" s="138"/>
      <c r="DL218" s="138"/>
      <c r="DO218" s="138"/>
      <c r="DR218" s="138"/>
      <c r="DV218" s="138"/>
      <c r="DY218" s="138"/>
      <c r="EB218" s="138"/>
      <c r="EF218" s="138"/>
      <c r="EI218" s="138"/>
      <c r="EL218" s="138"/>
      <c r="EO218" s="138"/>
      <c r="ES218" s="138"/>
      <c r="EV218" s="138"/>
      <c r="EY218" s="138"/>
      <c r="FC218" s="138"/>
      <c r="FF218" s="138"/>
      <c r="FI218" s="138"/>
      <c r="FM218" s="138"/>
      <c r="FP218" s="138"/>
      <c r="FS218" s="138"/>
      <c r="FW218" s="138"/>
      <c r="FZ218" s="138"/>
      <c r="GC218" s="138"/>
      <c r="GG218" s="138"/>
      <c r="GJ218" s="138"/>
      <c r="GM218" s="138"/>
      <c r="GQ218" s="138"/>
      <c r="GT218" s="138"/>
      <c r="GW218" s="138"/>
      <c r="HA218" s="138"/>
      <c r="HD218" s="138"/>
      <c r="HG218" s="138"/>
      <c r="HK218" s="138"/>
      <c r="HN218" s="138"/>
      <c r="HQ218" s="138"/>
      <c r="HU218" s="138"/>
      <c r="HX218" s="138"/>
      <c r="IA218" s="138"/>
      <c r="IE218" s="138"/>
      <c r="IH218" s="138"/>
      <c r="IK218" s="138"/>
      <c r="IO218" s="138"/>
      <c r="IR218" s="138"/>
      <c r="IU218" s="138"/>
      <c r="IY218" s="138"/>
      <c r="JB218" s="138"/>
      <c r="JE218" s="138"/>
      <c r="JI218" s="138"/>
      <c r="JL218" s="138"/>
      <c r="JO218" s="138"/>
      <c r="JR218" s="138"/>
      <c r="JU218" s="138"/>
      <c r="JX218" s="138"/>
      <c r="KA218" s="138"/>
      <c r="KD218" s="138"/>
      <c r="KG218" s="138"/>
      <c r="KJ218" s="138"/>
      <c r="KM218" s="138"/>
      <c r="KP218" s="138"/>
      <c r="KS218" s="138"/>
      <c r="KV218" s="138"/>
      <c r="KY218" s="138"/>
      <c r="LB218" s="138"/>
      <c r="LE218" s="138"/>
      <c r="LF218" s="138"/>
      <c r="LG218" s="141"/>
      <c r="LI218" s="138"/>
      <c r="LJ218" s="141"/>
      <c r="LL218" s="138"/>
      <c r="LM218" s="141"/>
      <c r="LR218" s="138"/>
      <c r="LU218" s="138"/>
      <c r="LX218" s="138"/>
      <c r="LY218" s="138"/>
      <c r="LZ218" s="141"/>
      <c r="MB218" s="138"/>
      <c r="MC218" s="141"/>
      <c r="ME218" s="138"/>
      <c r="MF218" s="141"/>
      <c r="MJ218" s="138"/>
      <c r="MK218" s="139"/>
      <c r="ML218" s="53"/>
      <c r="MM218" s="53"/>
      <c r="MN218" s="53"/>
      <c r="MO218" s="53"/>
      <c r="MR218" s="140"/>
    </row>
    <row r="219" spans="2:356" s="10" customFormat="1">
      <c r="B219" s="137"/>
      <c r="H219" s="138"/>
      <c r="L219" s="138"/>
      <c r="O219" s="138"/>
      <c r="R219" s="138"/>
      <c r="U219" s="138"/>
      <c r="X219" s="138"/>
      <c r="AB219" s="138"/>
      <c r="AE219" s="138"/>
      <c r="AH219" s="138"/>
      <c r="AL219" s="138"/>
      <c r="AO219" s="138"/>
      <c r="AR219" s="138"/>
      <c r="AV219" s="138"/>
      <c r="AY219" s="138"/>
      <c r="BB219" s="138"/>
      <c r="BF219" s="138"/>
      <c r="BI219" s="138"/>
      <c r="BL219" s="138"/>
      <c r="BP219" s="138"/>
      <c r="BS219" s="138"/>
      <c r="BV219" s="138"/>
      <c r="BY219" s="138"/>
      <c r="CB219" s="138"/>
      <c r="CE219" s="138"/>
      <c r="CH219" s="138"/>
      <c r="CK219" s="138"/>
      <c r="CN219" s="138"/>
      <c r="CR219" s="138"/>
      <c r="CU219" s="138"/>
      <c r="CX219" s="138"/>
      <c r="DB219" s="138"/>
      <c r="DE219" s="138"/>
      <c r="DH219" s="138"/>
      <c r="DL219" s="138"/>
      <c r="DO219" s="138"/>
      <c r="DR219" s="138"/>
      <c r="DV219" s="138"/>
      <c r="DY219" s="138"/>
      <c r="EB219" s="138"/>
      <c r="EF219" s="138"/>
      <c r="EI219" s="138"/>
      <c r="EL219" s="138"/>
      <c r="EO219" s="138"/>
      <c r="ES219" s="138"/>
      <c r="EV219" s="138"/>
      <c r="EY219" s="138"/>
      <c r="FC219" s="138"/>
      <c r="FF219" s="138"/>
      <c r="FI219" s="138"/>
      <c r="FM219" s="138"/>
      <c r="FP219" s="138"/>
      <c r="FS219" s="138"/>
      <c r="FW219" s="138"/>
      <c r="FZ219" s="138"/>
      <c r="GC219" s="138"/>
      <c r="GG219" s="138"/>
      <c r="GJ219" s="138"/>
      <c r="GM219" s="138"/>
      <c r="GQ219" s="138"/>
      <c r="GT219" s="138"/>
      <c r="GW219" s="138"/>
      <c r="HA219" s="138"/>
      <c r="HD219" s="138"/>
      <c r="HG219" s="138"/>
      <c r="HK219" s="138"/>
      <c r="HN219" s="138"/>
      <c r="HQ219" s="138"/>
      <c r="HU219" s="138"/>
      <c r="HX219" s="138"/>
      <c r="IA219" s="138"/>
      <c r="IE219" s="138"/>
      <c r="IH219" s="138"/>
      <c r="IK219" s="138"/>
      <c r="IO219" s="138"/>
      <c r="IR219" s="138"/>
      <c r="IU219" s="138"/>
      <c r="IY219" s="138"/>
      <c r="JB219" s="138"/>
      <c r="JE219" s="138"/>
      <c r="JI219" s="138"/>
      <c r="JL219" s="138"/>
      <c r="JO219" s="138"/>
      <c r="JR219" s="138"/>
      <c r="JU219" s="138"/>
      <c r="JX219" s="138"/>
      <c r="KA219" s="138"/>
      <c r="KD219" s="138"/>
      <c r="KG219" s="138"/>
      <c r="KJ219" s="138"/>
      <c r="KM219" s="138"/>
      <c r="KP219" s="138"/>
      <c r="KS219" s="138"/>
      <c r="KV219" s="138"/>
      <c r="KY219" s="138"/>
      <c r="LB219" s="138"/>
      <c r="LE219" s="138"/>
      <c r="LF219" s="138"/>
      <c r="LG219" s="141"/>
      <c r="LI219" s="138"/>
      <c r="LJ219" s="141"/>
      <c r="LL219" s="138"/>
      <c r="LM219" s="141"/>
      <c r="LR219" s="138"/>
      <c r="LU219" s="138"/>
      <c r="LX219" s="138"/>
      <c r="LY219" s="138"/>
      <c r="LZ219" s="141"/>
      <c r="MB219" s="138"/>
      <c r="MC219" s="141"/>
      <c r="ME219" s="138"/>
      <c r="MF219" s="141"/>
      <c r="MJ219" s="138"/>
      <c r="MK219" s="139"/>
      <c r="ML219" s="53"/>
      <c r="MM219" s="53"/>
      <c r="MN219" s="53"/>
      <c r="MO219" s="53"/>
      <c r="MR219" s="140"/>
    </row>
    <row r="220" spans="2:356" s="10" customFormat="1" ht="18.75" customHeight="1">
      <c r="B220" s="137"/>
      <c r="H220" s="138"/>
      <c r="L220" s="138"/>
      <c r="O220" s="138"/>
      <c r="R220" s="138"/>
      <c r="U220" s="138"/>
      <c r="X220" s="138"/>
      <c r="AB220" s="138"/>
      <c r="AE220" s="138"/>
      <c r="AH220" s="138"/>
      <c r="AL220" s="138"/>
      <c r="AO220" s="138"/>
      <c r="AR220" s="138"/>
      <c r="AV220" s="138"/>
      <c r="AY220" s="138"/>
      <c r="BB220" s="138"/>
      <c r="BF220" s="138"/>
      <c r="BI220" s="138"/>
      <c r="BL220" s="138"/>
      <c r="BP220" s="138"/>
      <c r="BS220" s="138"/>
      <c r="BV220" s="138"/>
      <c r="BY220" s="138"/>
      <c r="CB220" s="138"/>
      <c r="CE220" s="138"/>
      <c r="CH220" s="138"/>
      <c r="CK220" s="138"/>
      <c r="CN220" s="138"/>
      <c r="CR220" s="138"/>
      <c r="CU220" s="138"/>
      <c r="CX220" s="138"/>
      <c r="DB220" s="138"/>
      <c r="DE220" s="138"/>
      <c r="DH220" s="138"/>
      <c r="DL220" s="138"/>
      <c r="DO220" s="138"/>
      <c r="DR220" s="138"/>
      <c r="DV220" s="138"/>
      <c r="DY220" s="138"/>
      <c r="EB220" s="138"/>
      <c r="EF220" s="138"/>
      <c r="EI220" s="138"/>
      <c r="EL220" s="138"/>
      <c r="EO220" s="138"/>
      <c r="ES220" s="138"/>
      <c r="EV220" s="138"/>
      <c r="EY220" s="138"/>
      <c r="FC220" s="138"/>
      <c r="FF220" s="138"/>
      <c r="FI220" s="138"/>
      <c r="FM220" s="138"/>
      <c r="FP220" s="138"/>
      <c r="FS220" s="138"/>
      <c r="FW220" s="138"/>
      <c r="FZ220" s="138"/>
      <c r="GC220" s="138"/>
      <c r="GG220" s="138"/>
      <c r="GJ220" s="138"/>
      <c r="GM220" s="138"/>
      <c r="GQ220" s="138"/>
      <c r="GT220" s="138"/>
      <c r="GW220" s="138"/>
      <c r="HA220" s="138"/>
      <c r="HD220" s="138"/>
      <c r="HG220" s="138"/>
      <c r="HK220" s="138"/>
      <c r="HN220" s="138"/>
      <c r="HQ220" s="138"/>
      <c r="HU220" s="138"/>
      <c r="HX220" s="138"/>
      <c r="IA220" s="138"/>
      <c r="IE220" s="138"/>
      <c r="IH220" s="138"/>
      <c r="IK220" s="138"/>
      <c r="IO220" s="138"/>
      <c r="IR220" s="138"/>
      <c r="IU220" s="138"/>
      <c r="IY220" s="138"/>
      <c r="JB220" s="138"/>
      <c r="JE220" s="138"/>
      <c r="JI220" s="138"/>
      <c r="JL220" s="138"/>
      <c r="JO220" s="138"/>
      <c r="JR220" s="138"/>
      <c r="JU220" s="138"/>
      <c r="JX220" s="138"/>
      <c r="KA220" s="138"/>
      <c r="KD220" s="138"/>
      <c r="KG220" s="138"/>
      <c r="KJ220" s="138"/>
      <c r="KM220" s="138"/>
      <c r="KP220" s="138"/>
      <c r="KS220" s="138"/>
      <c r="KV220" s="138"/>
      <c r="KY220" s="138"/>
      <c r="LB220" s="138"/>
      <c r="LE220" s="138"/>
      <c r="LF220" s="138"/>
      <c r="LG220" s="141"/>
      <c r="LI220" s="138"/>
      <c r="LJ220" s="141"/>
      <c r="LL220" s="138"/>
      <c r="LM220" s="141"/>
      <c r="LR220" s="138"/>
      <c r="LU220" s="138"/>
      <c r="LX220" s="138"/>
      <c r="LY220" s="138"/>
      <c r="LZ220" s="141"/>
      <c r="MB220" s="138"/>
      <c r="MC220" s="141"/>
      <c r="ME220" s="138"/>
      <c r="MF220" s="141"/>
      <c r="MJ220" s="138"/>
      <c r="MK220" s="139"/>
      <c r="ML220" s="53"/>
      <c r="MM220" s="53"/>
      <c r="MN220" s="53"/>
      <c r="MO220" s="53"/>
      <c r="MR220" s="140"/>
    </row>
    <row r="221" spans="2:356" s="10" customFormat="1">
      <c r="B221" s="137"/>
      <c r="H221" s="138"/>
      <c r="L221" s="138"/>
      <c r="O221" s="138"/>
      <c r="R221" s="138"/>
      <c r="U221" s="138"/>
      <c r="X221" s="138"/>
      <c r="AB221" s="138"/>
      <c r="AE221" s="138"/>
      <c r="AH221" s="138"/>
      <c r="AL221" s="138"/>
      <c r="AO221" s="138"/>
      <c r="AR221" s="138"/>
      <c r="AV221" s="138"/>
      <c r="AY221" s="138"/>
      <c r="BB221" s="138"/>
      <c r="BF221" s="138"/>
      <c r="BI221" s="138"/>
      <c r="BL221" s="138"/>
      <c r="BP221" s="138"/>
      <c r="BS221" s="138"/>
      <c r="BV221" s="138"/>
      <c r="BY221" s="138"/>
      <c r="CB221" s="138"/>
      <c r="CE221" s="138"/>
      <c r="CH221" s="138"/>
      <c r="CK221" s="138"/>
      <c r="CN221" s="138"/>
      <c r="CR221" s="138"/>
      <c r="CU221" s="138"/>
      <c r="CX221" s="138"/>
      <c r="DB221" s="138"/>
      <c r="DE221" s="138"/>
      <c r="DH221" s="138"/>
      <c r="DL221" s="138"/>
      <c r="DO221" s="138"/>
      <c r="DR221" s="138"/>
      <c r="DV221" s="138"/>
      <c r="DY221" s="138"/>
      <c r="EB221" s="138"/>
      <c r="EF221" s="138"/>
      <c r="EI221" s="138"/>
      <c r="EL221" s="138"/>
      <c r="EO221" s="138"/>
      <c r="ES221" s="138"/>
      <c r="EV221" s="138"/>
      <c r="EY221" s="138"/>
      <c r="FC221" s="138"/>
      <c r="FF221" s="138"/>
      <c r="FI221" s="138"/>
      <c r="FM221" s="138"/>
      <c r="FP221" s="138"/>
      <c r="FS221" s="138"/>
      <c r="FW221" s="138"/>
      <c r="FZ221" s="138"/>
      <c r="GC221" s="138"/>
      <c r="GG221" s="138"/>
      <c r="GJ221" s="138"/>
      <c r="GM221" s="138"/>
      <c r="GQ221" s="138"/>
      <c r="GT221" s="138"/>
      <c r="GW221" s="138"/>
      <c r="HA221" s="138"/>
      <c r="HD221" s="138"/>
      <c r="HG221" s="138"/>
      <c r="HK221" s="138"/>
      <c r="HN221" s="138"/>
      <c r="HQ221" s="138"/>
      <c r="HU221" s="138"/>
      <c r="HX221" s="138"/>
      <c r="IA221" s="138"/>
      <c r="IE221" s="138"/>
      <c r="IH221" s="138"/>
      <c r="IK221" s="138"/>
      <c r="IO221" s="138"/>
      <c r="IR221" s="138"/>
      <c r="IU221" s="138"/>
      <c r="IY221" s="138"/>
      <c r="JB221" s="138"/>
      <c r="JE221" s="138"/>
      <c r="JI221" s="138"/>
      <c r="JL221" s="138"/>
      <c r="JO221" s="138"/>
      <c r="JR221" s="138"/>
      <c r="JU221" s="138"/>
      <c r="JX221" s="138"/>
      <c r="KA221" s="138"/>
      <c r="KD221" s="138"/>
      <c r="KG221" s="138"/>
      <c r="KJ221" s="138"/>
      <c r="KM221" s="138"/>
      <c r="KP221" s="138"/>
      <c r="KS221" s="138"/>
      <c r="KV221" s="138"/>
      <c r="KY221" s="138"/>
      <c r="LB221" s="138"/>
      <c r="LE221" s="138"/>
      <c r="LF221" s="138"/>
      <c r="LG221" s="141"/>
      <c r="LI221" s="138"/>
      <c r="LJ221" s="141"/>
      <c r="LL221" s="138"/>
      <c r="LM221" s="141"/>
      <c r="LR221" s="138"/>
      <c r="LU221" s="138"/>
      <c r="LX221" s="138"/>
      <c r="LY221" s="138"/>
      <c r="LZ221" s="141"/>
      <c r="MB221" s="138"/>
      <c r="MC221" s="141"/>
      <c r="ME221" s="138"/>
      <c r="MF221" s="141"/>
      <c r="MJ221" s="138"/>
      <c r="MK221" s="139"/>
      <c r="ML221" s="53"/>
      <c r="MM221" s="53"/>
      <c r="MN221" s="53"/>
      <c r="MO221" s="53"/>
      <c r="MR221" s="140"/>
    </row>
    <row r="222" spans="2:356" s="10" customFormat="1" ht="18.75" customHeight="1">
      <c r="B222" s="137"/>
      <c r="H222" s="138"/>
      <c r="L222" s="138"/>
      <c r="O222" s="138"/>
      <c r="R222" s="138"/>
      <c r="U222" s="138"/>
      <c r="X222" s="138"/>
      <c r="AB222" s="138"/>
      <c r="AE222" s="138"/>
      <c r="AH222" s="138"/>
      <c r="AL222" s="138"/>
      <c r="AO222" s="138"/>
      <c r="AR222" s="138"/>
      <c r="AV222" s="138"/>
      <c r="AY222" s="138"/>
      <c r="BB222" s="138"/>
      <c r="BF222" s="138"/>
      <c r="BI222" s="138"/>
      <c r="BL222" s="138"/>
      <c r="BP222" s="138"/>
      <c r="BS222" s="138"/>
      <c r="BV222" s="138"/>
      <c r="BY222" s="138"/>
      <c r="CB222" s="138"/>
      <c r="CE222" s="138"/>
      <c r="CH222" s="138"/>
      <c r="CK222" s="138"/>
      <c r="CN222" s="138"/>
      <c r="CR222" s="138"/>
      <c r="CU222" s="138"/>
      <c r="CX222" s="138"/>
      <c r="DB222" s="138"/>
      <c r="DE222" s="138"/>
      <c r="DH222" s="138"/>
      <c r="DL222" s="138"/>
      <c r="DO222" s="138"/>
      <c r="DR222" s="138"/>
      <c r="DV222" s="138"/>
      <c r="DY222" s="138"/>
      <c r="EB222" s="138"/>
      <c r="EF222" s="138"/>
      <c r="EI222" s="138"/>
      <c r="EL222" s="138"/>
      <c r="EO222" s="138"/>
      <c r="ES222" s="138"/>
      <c r="EV222" s="138"/>
      <c r="EY222" s="138"/>
      <c r="FC222" s="138"/>
      <c r="FF222" s="138"/>
      <c r="FI222" s="138"/>
      <c r="FM222" s="138"/>
      <c r="FP222" s="138"/>
      <c r="FS222" s="138"/>
      <c r="FW222" s="138"/>
      <c r="FZ222" s="138"/>
      <c r="GC222" s="138"/>
      <c r="GG222" s="138"/>
      <c r="GJ222" s="138"/>
      <c r="GM222" s="138"/>
      <c r="GQ222" s="138"/>
      <c r="GT222" s="138"/>
      <c r="GW222" s="138"/>
      <c r="HA222" s="138"/>
      <c r="HD222" s="138"/>
      <c r="HG222" s="138"/>
      <c r="HK222" s="138"/>
      <c r="HN222" s="138"/>
      <c r="HQ222" s="138"/>
      <c r="HU222" s="138"/>
      <c r="HX222" s="138"/>
      <c r="IA222" s="138"/>
      <c r="IE222" s="138"/>
      <c r="IH222" s="138"/>
      <c r="IK222" s="138"/>
      <c r="IO222" s="138"/>
      <c r="IR222" s="138"/>
      <c r="IU222" s="138"/>
      <c r="IY222" s="138"/>
      <c r="JB222" s="138"/>
      <c r="JE222" s="138"/>
      <c r="JI222" s="138"/>
      <c r="JL222" s="138"/>
      <c r="JO222" s="138"/>
      <c r="JR222" s="138"/>
      <c r="JU222" s="138"/>
      <c r="JX222" s="138"/>
      <c r="KA222" s="138"/>
      <c r="KD222" s="138"/>
      <c r="KG222" s="138"/>
      <c r="KJ222" s="138"/>
      <c r="KM222" s="138"/>
      <c r="KP222" s="138"/>
      <c r="KS222" s="138"/>
      <c r="KV222" s="138"/>
      <c r="KY222" s="138"/>
      <c r="LB222" s="138"/>
      <c r="LE222" s="138"/>
      <c r="LF222" s="138"/>
      <c r="LG222" s="141"/>
      <c r="LI222" s="138"/>
      <c r="LJ222" s="141"/>
      <c r="LL222" s="138"/>
      <c r="LM222" s="141"/>
      <c r="LR222" s="138"/>
      <c r="LU222" s="138"/>
      <c r="LX222" s="138"/>
      <c r="LY222" s="138"/>
      <c r="LZ222" s="141"/>
      <c r="MB222" s="138"/>
      <c r="MC222" s="141"/>
      <c r="ME222" s="138"/>
      <c r="MF222" s="141"/>
      <c r="MJ222" s="138"/>
      <c r="MK222" s="139"/>
      <c r="ML222" s="53"/>
      <c r="MM222" s="53"/>
      <c r="MN222" s="53"/>
      <c r="MO222" s="53"/>
      <c r="MR222" s="140"/>
    </row>
    <row r="223" spans="2:356" s="10" customFormat="1">
      <c r="B223" s="137"/>
      <c r="H223" s="138"/>
      <c r="L223" s="138"/>
      <c r="O223" s="138"/>
      <c r="R223" s="138"/>
      <c r="U223" s="138"/>
      <c r="X223" s="138"/>
      <c r="AB223" s="138"/>
      <c r="AE223" s="138"/>
      <c r="AH223" s="138"/>
      <c r="AL223" s="138"/>
      <c r="AO223" s="138"/>
      <c r="AR223" s="138"/>
      <c r="AV223" s="138"/>
      <c r="AY223" s="138"/>
      <c r="BB223" s="138"/>
      <c r="BF223" s="138"/>
      <c r="BI223" s="138"/>
      <c r="BL223" s="138"/>
      <c r="BP223" s="138"/>
      <c r="BS223" s="138"/>
      <c r="BV223" s="138"/>
      <c r="BY223" s="138"/>
      <c r="CB223" s="138"/>
      <c r="CE223" s="138"/>
      <c r="CH223" s="138"/>
      <c r="CK223" s="138"/>
      <c r="CN223" s="138"/>
      <c r="CR223" s="138"/>
      <c r="CU223" s="138"/>
      <c r="CX223" s="138"/>
      <c r="DB223" s="138"/>
      <c r="DE223" s="138"/>
      <c r="DH223" s="138"/>
      <c r="DL223" s="138"/>
      <c r="DO223" s="138"/>
      <c r="DR223" s="138"/>
      <c r="DV223" s="138"/>
      <c r="DY223" s="138"/>
      <c r="EB223" s="138"/>
      <c r="EF223" s="138"/>
      <c r="EI223" s="138"/>
      <c r="EL223" s="138"/>
      <c r="EO223" s="138"/>
      <c r="ES223" s="138"/>
      <c r="EV223" s="138"/>
      <c r="EY223" s="138"/>
      <c r="FC223" s="138"/>
      <c r="FF223" s="138"/>
      <c r="FI223" s="138"/>
      <c r="FM223" s="138"/>
      <c r="FP223" s="138"/>
      <c r="FS223" s="138"/>
      <c r="FW223" s="138"/>
      <c r="FZ223" s="138"/>
      <c r="GC223" s="138"/>
      <c r="GG223" s="138"/>
      <c r="GJ223" s="138"/>
      <c r="GM223" s="138"/>
      <c r="GQ223" s="138"/>
      <c r="GT223" s="138"/>
      <c r="GW223" s="138"/>
      <c r="HA223" s="138"/>
      <c r="HD223" s="138"/>
      <c r="HG223" s="138"/>
      <c r="HK223" s="138"/>
      <c r="HN223" s="138"/>
      <c r="HQ223" s="138"/>
      <c r="HU223" s="138"/>
      <c r="HX223" s="138"/>
      <c r="IA223" s="138"/>
      <c r="IE223" s="138"/>
      <c r="IH223" s="138"/>
      <c r="IK223" s="138"/>
      <c r="IO223" s="138"/>
      <c r="IR223" s="138"/>
      <c r="IU223" s="138"/>
      <c r="IY223" s="138"/>
      <c r="JB223" s="138"/>
      <c r="JE223" s="138"/>
      <c r="JI223" s="138"/>
      <c r="JL223" s="138"/>
      <c r="JO223" s="138"/>
      <c r="JR223" s="138"/>
      <c r="JU223" s="138"/>
      <c r="JX223" s="138"/>
      <c r="KA223" s="138"/>
      <c r="KD223" s="138"/>
      <c r="KG223" s="138"/>
      <c r="KJ223" s="138"/>
      <c r="KM223" s="138"/>
      <c r="KP223" s="138"/>
      <c r="KS223" s="138"/>
      <c r="KV223" s="138"/>
      <c r="KY223" s="138"/>
      <c r="LB223" s="138"/>
      <c r="LE223" s="138"/>
      <c r="LF223" s="138"/>
      <c r="LG223" s="141"/>
      <c r="LI223" s="138"/>
      <c r="LJ223" s="141"/>
      <c r="LL223" s="138"/>
      <c r="LM223" s="141"/>
      <c r="LR223" s="138"/>
      <c r="LU223" s="138"/>
      <c r="LX223" s="138"/>
      <c r="LY223" s="138"/>
      <c r="LZ223" s="141"/>
      <c r="MB223" s="138"/>
      <c r="MC223" s="141"/>
      <c r="ME223" s="138"/>
      <c r="MF223" s="141"/>
      <c r="MJ223" s="138"/>
      <c r="MK223" s="139"/>
      <c r="ML223" s="53"/>
      <c r="MM223" s="53"/>
      <c r="MN223" s="53"/>
      <c r="MO223" s="53"/>
      <c r="MR223" s="140"/>
    </row>
    <row r="224" spans="2:356" s="10" customFormat="1" ht="18.75" customHeight="1">
      <c r="B224" s="137"/>
      <c r="H224" s="138"/>
      <c r="L224" s="138"/>
      <c r="O224" s="138"/>
      <c r="R224" s="138"/>
      <c r="U224" s="138"/>
      <c r="X224" s="138"/>
      <c r="AB224" s="138"/>
      <c r="AE224" s="138"/>
      <c r="AH224" s="138"/>
      <c r="AL224" s="138"/>
      <c r="AO224" s="138"/>
      <c r="AR224" s="138"/>
      <c r="AV224" s="138"/>
      <c r="AY224" s="138"/>
      <c r="BB224" s="138"/>
      <c r="BF224" s="138"/>
      <c r="BI224" s="138"/>
      <c r="BL224" s="138"/>
      <c r="BP224" s="138"/>
      <c r="BS224" s="138"/>
      <c r="BV224" s="138"/>
      <c r="BY224" s="138"/>
      <c r="CB224" s="138"/>
      <c r="CE224" s="138"/>
      <c r="CH224" s="138"/>
      <c r="CK224" s="138"/>
      <c r="CN224" s="138"/>
      <c r="CR224" s="138"/>
      <c r="CU224" s="138"/>
      <c r="CX224" s="138"/>
      <c r="DB224" s="138"/>
      <c r="DE224" s="138"/>
      <c r="DH224" s="138"/>
      <c r="DL224" s="138"/>
      <c r="DO224" s="138"/>
      <c r="DR224" s="138"/>
      <c r="DV224" s="138"/>
      <c r="DY224" s="138"/>
      <c r="EB224" s="138"/>
      <c r="EF224" s="138"/>
      <c r="EI224" s="138"/>
      <c r="EL224" s="138"/>
      <c r="EO224" s="138"/>
      <c r="ES224" s="138"/>
      <c r="EV224" s="138"/>
      <c r="EY224" s="138"/>
      <c r="FC224" s="138"/>
      <c r="FF224" s="138"/>
      <c r="FI224" s="138"/>
      <c r="FM224" s="138"/>
      <c r="FP224" s="138"/>
      <c r="FS224" s="138"/>
      <c r="FW224" s="138"/>
      <c r="FZ224" s="138"/>
      <c r="GC224" s="138"/>
      <c r="GG224" s="138"/>
      <c r="GJ224" s="138"/>
      <c r="GM224" s="138"/>
      <c r="GQ224" s="138"/>
      <c r="GT224" s="138"/>
      <c r="GW224" s="138"/>
      <c r="HA224" s="138"/>
      <c r="HD224" s="138"/>
      <c r="HG224" s="138"/>
      <c r="HK224" s="138"/>
      <c r="HN224" s="138"/>
      <c r="HQ224" s="138"/>
      <c r="HU224" s="138"/>
      <c r="HX224" s="138"/>
      <c r="IA224" s="138"/>
      <c r="IE224" s="138"/>
      <c r="IH224" s="138"/>
      <c r="IK224" s="138"/>
      <c r="IO224" s="138"/>
      <c r="IR224" s="138"/>
      <c r="IU224" s="138"/>
      <c r="IY224" s="138"/>
      <c r="JB224" s="138"/>
      <c r="JE224" s="138"/>
      <c r="JI224" s="138"/>
      <c r="JL224" s="138"/>
      <c r="JO224" s="138"/>
      <c r="JR224" s="138"/>
      <c r="JU224" s="138"/>
      <c r="JX224" s="138"/>
      <c r="KA224" s="138"/>
      <c r="KD224" s="138"/>
      <c r="KG224" s="138"/>
      <c r="KJ224" s="138"/>
      <c r="KM224" s="138"/>
      <c r="KP224" s="138"/>
      <c r="KS224" s="138"/>
      <c r="KV224" s="138"/>
      <c r="KY224" s="138"/>
      <c r="LB224" s="138"/>
      <c r="LE224" s="138"/>
      <c r="LF224" s="138"/>
      <c r="LG224" s="141"/>
      <c r="LI224" s="138"/>
      <c r="LJ224" s="141"/>
      <c r="LL224" s="138"/>
      <c r="LM224" s="141"/>
      <c r="LR224" s="138"/>
      <c r="LU224" s="138"/>
      <c r="LX224" s="138"/>
      <c r="LY224" s="138"/>
      <c r="LZ224" s="141"/>
      <c r="MB224" s="138"/>
      <c r="MC224" s="141"/>
      <c r="ME224" s="138"/>
      <c r="MF224" s="141"/>
      <c r="MJ224" s="138"/>
      <c r="MK224" s="139"/>
      <c r="ML224" s="53"/>
      <c r="MM224" s="53"/>
      <c r="MN224" s="53"/>
      <c r="MO224" s="53"/>
      <c r="MR224" s="140"/>
    </row>
    <row r="225" spans="2:356" s="10" customFormat="1">
      <c r="B225" s="137"/>
      <c r="H225" s="138"/>
      <c r="L225" s="138"/>
      <c r="O225" s="138"/>
      <c r="R225" s="138"/>
      <c r="U225" s="138"/>
      <c r="X225" s="138"/>
      <c r="AB225" s="138"/>
      <c r="AE225" s="138"/>
      <c r="AH225" s="138"/>
      <c r="AL225" s="138"/>
      <c r="AO225" s="138"/>
      <c r="AR225" s="138"/>
      <c r="AV225" s="138"/>
      <c r="AY225" s="138"/>
      <c r="BB225" s="138"/>
      <c r="BF225" s="138"/>
      <c r="BI225" s="138"/>
      <c r="BL225" s="138"/>
      <c r="BP225" s="138"/>
      <c r="BS225" s="138"/>
      <c r="BV225" s="138"/>
      <c r="BY225" s="138"/>
      <c r="CB225" s="138"/>
      <c r="CE225" s="138"/>
      <c r="CH225" s="138"/>
      <c r="CK225" s="138"/>
      <c r="CN225" s="138"/>
      <c r="CR225" s="138"/>
      <c r="CU225" s="138"/>
      <c r="CX225" s="138"/>
      <c r="DB225" s="138"/>
      <c r="DE225" s="138"/>
      <c r="DH225" s="138"/>
      <c r="DL225" s="138"/>
      <c r="DO225" s="138"/>
      <c r="DR225" s="138"/>
      <c r="DV225" s="138"/>
      <c r="DY225" s="138"/>
      <c r="EB225" s="138"/>
      <c r="EF225" s="138"/>
      <c r="EI225" s="138"/>
      <c r="EL225" s="138"/>
      <c r="EO225" s="138"/>
      <c r="ES225" s="138"/>
      <c r="EV225" s="138"/>
      <c r="EY225" s="138"/>
      <c r="FC225" s="138"/>
      <c r="FF225" s="138"/>
      <c r="FI225" s="138"/>
      <c r="FM225" s="138"/>
      <c r="FP225" s="138"/>
      <c r="FS225" s="138"/>
      <c r="FW225" s="138"/>
      <c r="FZ225" s="138"/>
      <c r="GC225" s="138"/>
      <c r="GG225" s="138"/>
      <c r="GJ225" s="138"/>
      <c r="GM225" s="138"/>
      <c r="GQ225" s="138"/>
      <c r="GT225" s="138"/>
      <c r="GW225" s="138"/>
      <c r="HA225" s="138"/>
      <c r="HD225" s="138"/>
      <c r="HG225" s="138"/>
      <c r="HK225" s="138"/>
      <c r="HN225" s="138"/>
      <c r="HQ225" s="138"/>
      <c r="HU225" s="138"/>
      <c r="HX225" s="138"/>
      <c r="IA225" s="138"/>
      <c r="IE225" s="138"/>
      <c r="IH225" s="138"/>
      <c r="IK225" s="138"/>
      <c r="IO225" s="138"/>
      <c r="IR225" s="138"/>
      <c r="IU225" s="138"/>
      <c r="IY225" s="138"/>
      <c r="JB225" s="138"/>
      <c r="JE225" s="138"/>
      <c r="JI225" s="138"/>
      <c r="JL225" s="138"/>
      <c r="JO225" s="138"/>
      <c r="JR225" s="138"/>
      <c r="JU225" s="138"/>
      <c r="JX225" s="138"/>
      <c r="KA225" s="138"/>
      <c r="KD225" s="138"/>
      <c r="KG225" s="138"/>
      <c r="KJ225" s="138"/>
      <c r="KM225" s="138"/>
      <c r="KP225" s="138"/>
      <c r="KS225" s="138"/>
      <c r="KV225" s="138"/>
      <c r="KY225" s="138"/>
      <c r="LB225" s="138"/>
      <c r="LE225" s="138"/>
      <c r="LF225" s="138"/>
      <c r="LG225" s="141"/>
      <c r="LI225" s="138"/>
      <c r="LJ225" s="141"/>
      <c r="LL225" s="138"/>
      <c r="LM225" s="141"/>
      <c r="LR225" s="138"/>
      <c r="LU225" s="138"/>
      <c r="LX225" s="138"/>
      <c r="LY225" s="138"/>
      <c r="LZ225" s="141"/>
      <c r="MB225" s="138"/>
      <c r="MC225" s="141"/>
      <c r="ME225" s="138"/>
      <c r="MF225" s="141"/>
      <c r="MJ225" s="138"/>
      <c r="MK225" s="139"/>
      <c r="ML225" s="53"/>
      <c r="MM225" s="53"/>
      <c r="MN225" s="53"/>
      <c r="MO225" s="53"/>
      <c r="MR225" s="140"/>
    </row>
    <row r="226" spans="2:356" s="10" customFormat="1" ht="18.75" customHeight="1">
      <c r="B226" s="137"/>
      <c r="H226" s="138"/>
      <c r="L226" s="138"/>
      <c r="O226" s="138"/>
      <c r="R226" s="138"/>
      <c r="U226" s="138"/>
      <c r="X226" s="138"/>
      <c r="AB226" s="138"/>
      <c r="AE226" s="138"/>
      <c r="AH226" s="138"/>
      <c r="AL226" s="138"/>
      <c r="AO226" s="138"/>
      <c r="AR226" s="138"/>
      <c r="AV226" s="138"/>
      <c r="AY226" s="138"/>
      <c r="BB226" s="138"/>
      <c r="BF226" s="138"/>
      <c r="BI226" s="138"/>
      <c r="BL226" s="138"/>
      <c r="BP226" s="138"/>
      <c r="BS226" s="138"/>
      <c r="BV226" s="138"/>
      <c r="BY226" s="138"/>
      <c r="CB226" s="138"/>
      <c r="CE226" s="138"/>
      <c r="CH226" s="138"/>
      <c r="CK226" s="138"/>
      <c r="CN226" s="138"/>
      <c r="CR226" s="138"/>
      <c r="CU226" s="138"/>
      <c r="CX226" s="138"/>
      <c r="DB226" s="138"/>
      <c r="DE226" s="138"/>
      <c r="DH226" s="138"/>
      <c r="DL226" s="138"/>
      <c r="DO226" s="138"/>
      <c r="DR226" s="138"/>
      <c r="DV226" s="138"/>
      <c r="DY226" s="138"/>
      <c r="EB226" s="138"/>
      <c r="EF226" s="138"/>
      <c r="EI226" s="138"/>
      <c r="EL226" s="138"/>
      <c r="EO226" s="138"/>
      <c r="ES226" s="138"/>
      <c r="EV226" s="138"/>
      <c r="EY226" s="138"/>
      <c r="FC226" s="138"/>
      <c r="FF226" s="138"/>
      <c r="FI226" s="138"/>
      <c r="FM226" s="138"/>
      <c r="FP226" s="138"/>
      <c r="FS226" s="138"/>
      <c r="FW226" s="138"/>
      <c r="FZ226" s="138"/>
      <c r="GC226" s="138"/>
      <c r="GG226" s="138"/>
      <c r="GJ226" s="138"/>
      <c r="GM226" s="138"/>
      <c r="GQ226" s="138"/>
      <c r="GT226" s="138"/>
      <c r="GW226" s="138"/>
      <c r="HA226" s="138"/>
      <c r="HD226" s="138"/>
      <c r="HG226" s="138"/>
      <c r="HK226" s="138"/>
      <c r="HN226" s="138"/>
      <c r="HQ226" s="138"/>
      <c r="HU226" s="138"/>
      <c r="HX226" s="138"/>
      <c r="IA226" s="138"/>
      <c r="IE226" s="138"/>
      <c r="IH226" s="138"/>
      <c r="IK226" s="138"/>
      <c r="IO226" s="138"/>
      <c r="IR226" s="138"/>
      <c r="IU226" s="138"/>
      <c r="IY226" s="138"/>
      <c r="JB226" s="138"/>
      <c r="JE226" s="138"/>
      <c r="JI226" s="138"/>
      <c r="JL226" s="138"/>
      <c r="JO226" s="138"/>
      <c r="JR226" s="138"/>
      <c r="JU226" s="138"/>
      <c r="JX226" s="138"/>
      <c r="KA226" s="138"/>
      <c r="KD226" s="138"/>
      <c r="KG226" s="138"/>
      <c r="KJ226" s="138"/>
      <c r="KM226" s="138"/>
      <c r="KP226" s="138"/>
      <c r="KS226" s="138"/>
      <c r="KV226" s="138"/>
      <c r="KY226" s="138"/>
      <c r="LB226" s="138"/>
      <c r="LE226" s="138"/>
      <c r="LF226" s="138"/>
      <c r="LG226" s="141"/>
      <c r="LI226" s="138"/>
      <c r="LJ226" s="141"/>
      <c r="LL226" s="138"/>
      <c r="LM226" s="141"/>
      <c r="LR226" s="138"/>
      <c r="LU226" s="138"/>
      <c r="LX226" s="138"/>
      <c r="LY226" s="138"/>
      <c r="LZ226" s="141"/>
      <c r="MB226" s="138"/>
      <c r="MC226" s="141"/>
      <c r="ME226" s="138"/>
      <c r="MF226" s="141"/>
      <c r="MJ226" s="138"/>
      <c r="MK226" s="139"/>
      <c r="ML226" s="53"/>
      <c r="MM226" s="53"/>
      <c r="MN226" s="53"/>
      <c r="MO226" s="53"/>
      <c r="MR226" s="140"/>
    </row>
    <row r="227" spans="2:356" s="10" customFormat="1">
      <c r="B227" s="137"/>
      <c r="H227" s="138"/>
      <c r="L227" s="138"/>
      <c r="O227" s="138"/>
      <c r="R227" s="138"/>
      <c r="U227" s="138"/>
      <c r="X227" s="138"/>
      <c r="AB227" s="138"/>
      <c r="AE227" s="138"/>
      <c r="AH227" s="138"/>
      <c r="AL227" s="138"/>
      <c r="AO227" s="138"/>
      <c r="AR227" s="138"/>
      <c r="AV227" s="138"/>
      <c r="AY227" s="138"/>
      <c r="BB227" s="138"/>
      <c r="BF227" s="138"/>
      <c r="BI227" s="138"/>
      <c r="BL227" s="138"/>
      <c r="BP227" s="138"/>
      <c r="BS227" s="138"/>
      <c r="BV227" s="138"/>
      <c r="BY227" s="138"/>
      <c r="CB227" s="138"/>
      <c r="CE227" s="138"/>
      <c r="CH227" s="138"/>
      <c r="CK227" s="138"/>
      <c r="CN227" s="138"/>
      <c r="CR227" s="138"/>
      <c r="CU227" s="138"/>
      <c r="CX227" s="138"/>
      <c r="DB227" s="138"/>
      <c r="DE227" s="138"/>
      <c r="DH227" s="138"/>
      <c r="DL227" s="138"/>
      <c r="DO227" s="138"/>
      <c r="DR227" s="138"/>
      <c r="DV227" s="138"/>
      <c r="DY227" s="138"/>
      <c r="EB227" s="138"/>
      <c r="EF227" s="138"/>
      <c r="EI227" s="138"/>
      <c r="EL227" s="138"/>
      <c r="EO227" s="138"/>
      <c r="ES227" s="138"/>
      <c r="EV227" s="138"/>
      <c r="EY227" s="138"/>
      <c r="FC227" s="138"/>
      <c r="FF227" s="138"/>
      <c r="FI227" s="138"/>
      <c r="FM227" s="138"/>
      <c r="FP227" s="138"/>
      <c r="FS227" s="138"/>
      <c r="FW227" s="138"/>
      <c r="FZ227" s="138"/>
      <c r="GC227" s="138"/>
      <c r="GG227" s="138"/>
      <c r="GJ227" s="138"/>
      <c r="GM227" s="138"/>
      <c r="GQ227" s="138"/>
      <c r="GT227" s="138"/>
      <c r="GW227" s="138"/>
      <c r="HA227" s="138"/>
      <c r="HD227" s="138"/>
      <c r="HG227" s="138"/>
      <c r="HK227" s="138"/>
      <c r="HN227" s="138"/>
      <c r="HQ227" s="138"/>
      <c r="HU227" s="138"/>
      <c r="HX227" s="138"/>
      <c r="IA227" s="138"/>
      <c r="IE227" s="138"/>
      <c r="IH227" s="138"/>
      <c r="IK227" s="138"/>
      <c r="IO227" s="138"/>
      <c r="IR227" s="138"/>
      <c r="IU227" s="138"/>
      <c r="IY227" s="138"/>
      <c r="JB227" s="138"/>
      <c r="JE227" s="138"/>
      <c r="JI227" s="138"/>
      <c r="JL227" s="138"/>
      <c r="JO227" s="138"/>
      <c r="JR227" s="138"/>
      <c r="JU227" s="138"/>
      <c r="JX227" s="138"/>
      <c r="KA227" s="138"/>
      <c r="KD227" s="138"/>
      <c r="KG227" s="138"/>
      <c r="KJ227" s="138"/>
      <c r="KM227" s="138"/>
      <c r="KP227" s="138"/>
      <c r="KS227" s="138"/>
      <c r="KV227" s="138"/>
      <c r="KY227" s="138"/>
      <c r="LB227" s="138"/>
      <c r="LE227" s="138"/>
      <c r="LF227" s="138"/>
      <c r="LG227" s="141"/>
      <c r="LI227" s="138"/>
      <c r="LJ227" s="141"/>
      <c r="LL227" s="138"/>
      <c r="LM227" s="141"/>
      <c r="LR227" s="138"/>
      <c r="LU227" s="138"/>
      <c r="LX227" s="138"/>
      <c r="LY227" s="138"/>
      <c r="LZ227" s="141"/>
      <c r="MB227" s="138"/>
      <c r="MC227" s="141"/>
      <c r="ME227" s="138"/>
      <c r="MF227" s="141"/>
      <c r="MJ227" s="138"/>
      <c r="MK227" s="139"/>
      <c r="ML227" s="53"/>
      <c r="MM227" s="53"/>
      <c r="MN227" s="53"/>
      <c r="MO227" s="53"/>
      <c r="MR227" s="140"/>
    </row>
    <row r="228" spans="2:356" s="10" customFormat="1" ht="18.75" customHeight="1">
      <c r="B228" s="137"/>
      <c r="H228" s="138"/>
      <c r="L228" s="138"/>
      <c r="O228" s="138"/>
      <c r="R228" s="138"/>
      <c r="U228" s="138"/>
      <c r="X228" s="138"/>
      <c r="AB228" s="138"/>
      <c r="AE228" s="138"/>
      <c r="AH228" s="138"/>
      <c r="AL228" s="138"/>
      <c r="AO228" s="138"/>
      <c r="AR228" s="138"/>
      <c r="AV228" s="138"/>
      <c r="AY228" s="138"/>
      <c r="BB228" s="138"/>
      <c r="BF228" s="138"/>
      <c r="BI228" s="138"/>
      <c r="BL228" s="138"/>
      <c r="BP228" s="138"/>
      <c r="BS228" s="138"/>
      <c r="BV228" s="138"/>
      <c r="BY228" s="138"/>
      <c r="CB228" s="138"/>
      <c r="CE228" s="138"/>
      <c r="CH228" s="138"/>
      <c r="CK228" s="138"/>
      <c r="CN228" s="138"/>
      <c r="CR228" s="138"/>
      <c r="CU228" s="138"/>
      <c r="CX228" s="138"/>
      <c r="DB228" s="138"/>
      <c r="DE228" s="138"/>
      <c r="DH228" s="138"/>
      <c r="DL228" s="138"/>
      <c r="DO228" s="138"/>
      <c r="DR228" s="138"/>
      <c r="DV228" s="138"/>
      <c r="DY228" s="138"/>
      <c r="EB228" s="138"/>
      <c r="EF228" s="138"/>
      <c r="EI228" s="138"/>
      <c r="EL228" s="138"/>
      <c r="EO228" s="138"/>
      <c r="ES228" s="138"/>
      <c r="EV228" s="138"/>
      <c r="EY228" s="138"/>
      <c r="FC228" s="138"/>
      <c r="FF228" s="138"/>
      <c r="FI228" s="138"/>
      <c r="FM228" s="138"/>
      <c r="FP228" s="138"/>
      <c r="FS228" s="138"/>
      <c r="FW228" s="138"/>
      <c r="FZ228" s="138"/>
      <c r="GC228" s="138"/>
      <c r="GG228" s="138"/>
      <c r="GJ228" s="138"/>
      <c r="GM228" s="138"/>
      <c r="GQ228" s="138"/>
      <c r="GT228" s="138"/>
      <c r="GW228" s="138"/>
      <c r="HA228" s="138"/>
      <c r="HD228" s="138"/>
      <c r="HG228" s="138"/>
      <c r="HK228" s="138"/>
      <c r="HN228" s="138"/>
      <c r="HQ228" s="138"/>
      <c r="HU228" s="138"/>
      <c r="HX228" s="138"/>
      <c r="IA228" s="138"/>
      <c r="IE228" s="138"/>
      <c r="IH228" s="138"/>
      <c r="IK228" s="138"/>
      <c r="IO228" s="138"/>
      <c r="IR228" s="138"/>
      <c r="IU228" s="138"/>
      <c r="IY228" s="138"/>
      <c r="JB228" s="138"/>
      <c r="JE228" s="138"/>
      <c r="JI228" s="138"/>
      <c r="JL228" s="138"/>
      <c r="JO228" s="138"/>
      <c r="JR228" s="138"/>
      <c r="JU228" s="138"/>
      <c r="JX228" s="138"/>
      <c r="KA228" s="138"/>
      <c r="KD228" s="138"/>
      <c r="KG228" s="138"/>
      <c r="KJ228" s="138"/>
      <c r="KM228" s="138"/>
      <c r="KP228" s="138"/>
      <c r="KS228" s="138"/>
      <c r="KV228" s="138"/>
      <c r="KY228" s="138"/>
      <c r="LB228" s="138"/>
      <c r="LE228" s="138"/>
      <c r="LF228" s="138"/>
      <c r="LG228" s="141"/>
      <c r="LI228" s="138"/>
      <c r="LJ228" s="141"/>
      <c r="LL228" s="138"/>
      <c r="LM228" s="141"/>
      <c r="LR228" s="138"/>
      <c r="LU228" s="138"/>
      <c r="LX228" s="138"/>
      <c r="LY228" s="138"/>
      <c r="LZ228" s="141"/>
      <c r="MB228" s="138"/>
      <c r="MC228" s="141"/>
      <c r="ME228" s="138"/>
      <c r="MF228" s="141"/>
      <c r="MJ228" s="138"/>
      <c r="MK228" s="139"/>
      <c r="ML228" s="53"/>
      <c r="MM228" s="53"/>
      <c r="MN228" s="53"/>
      <c r="MO228" s="53"/>
      <c r="MR228" s="140"/>
    </row>
    <row r="229" spans="2:356" s="10" customFormat="1">
      <c r="B229" s="137"/>
      <c r="H229" s="138"/>
      <c r="L229" s="138"/>
      <c r="O229" s="138"/>
      <c r="R229" s="138"/>
      <c r="U229" s="138"/>
      <c r="X229" s="138"/>
      <c r="AB229" s="138"/>
      <c r="AE229" s="138"/>
      <c r="AH229" s="138"/>
      <c r="AL229" s="138"/>
      <c r="AO229" s="138"/>
      <c r="AR229" s="138"/>
      <c r="AV229" s="138"/>
      <c r="AY229" s="138"/>
      <c r="BB229" s="138"/>
      <c r="BF229" s="138"/>
      <c r="BI229" s="138"/>
      <c r="BL229" s="138"/>
      <c r="BP229" s="138"/>
      <c r="BS229" s="138"/>
      <c r="BV229" s="138"/>
      <c r="BY229" s="138"/>
      <c r="CB229" s="138"/>
      <c r="CE229" s="138"/>
      <c r="CH229" s="138"/>
      <c r="CK229" s="138"/>
      <c r="CN229" s="138"/>
      <c r="CR229" s="138"/>
      <c r="CU229" s="138"/>
      <c r="CX229" s="138"/>
      <c r="DB229" s="138"/>
      <c r="DE229" s="138"/>
      <c r="DH229" s="138"/>
      <c r="DL229" s="138"/>
      <c r="DO229" s="138"/>
      <c r="DR229" s="138"/>
      <c r="DV229" s="138"/>
      <c r="DY229" s="138"/>
      <c r="EB229" s="138"/>
      <c r="EF229" s="138"/>
      <c r="EI229" s="138"/>
      <c r="EL229" s="138"/>
      <c r="EO229" s="138"/>
      <c r="ES229" s="138"/>
      <c r="EV229" s="138"/>
      <c r="EY229" s="138"/>
      <c r="FC229" s="138"/>
      <c r="FF229" s="138"/>
      <c r="FI229" s="138"/>
      <c r="FM229" s="138"/>
      <c r="FP229" s="138"/>
      <c r="FS229" s="138"/>
      <c r="FW229" s="138"/>
      <c r="FZ229" s="138"/>
      <c r="GC229" s="138"/>
      <c r="GG229" s="138"/>
      <c r="GJ229" s="138"/>
      <c r="GM229" s="138"/>
      <c r="GQ229" s="138"/>
      <c r="GT229" s="138"/>
      <c r="GW229" s="138"/>
      <c r="HA229" s="138"/>
      <c r="HD229" s="138"/>
      <c r="HG229" s="138"/>
      <c r="HK229" s="138"/>
      <c r="HN229" s="138"/>
      <c r="HQ229" s="138"/>
      <c r="HU229" s="138"/>
      <c r="HX229" s="138"/>
      <c r="IA229" s="138"/>
      <c r="IE229" s="138"/>
      <c r="IH229" s="138"/>
      <c r="IK229" s="138"/>
      <c r="IO229" s="138"/>
      <c r="IR229" s="138"/>
      <c r="IU229" s="138"/>
      <c r="IY229" s="138"/>
      <c r="JB229" s="138"/>
      <c r="JE229" s="138"/>
      <c r="JI229" s="138"/>
      <c r="JL229" s="138"/>
      <c r="JO229" s="138"/>
      <c r="JR229" s="138"/>
      <c r="JU229" s="138"/>
      <c r="JX229" s="138"/>
      <c r="KA229" s="138"/>
      <c r="KD229" s="138"/>
      <c r="KG229" s="138"/>
      <c r="KJ229" s="138"/>
      <c r="KM229" s="138"/>
      <c r="KP229" s="138"/>
      <c r="KS229" s="138"/>
      <c r="KV229" s="138"/>
      <c r="KY229" s="138"/>
      <c r="LB229" s="138"/>
      <c r="LE229" s="138"/>
      <c r="LF229" s="138"/>
      <c r="LG229" s="141"/>
      <c r="LI229" s="138"/>
      <c r="LJ229" s="141"/>
      <c r="LL229" s="138"/>
      <c r="LM229" s="141"/>
      <c r="LR229" s="138"/>
      <c r="LU229" s="138"/>
      <c r="LX229" s="138"/>
      <c r="LY229" s="138"/>
      <c r="LZ229" s="141"/>
      <c r="MB229" s="138"/>
      <c r="MC229" s="141"/>
      <c r="ME229" s="138"/>
      <c r="MF229" s="141"/>
      <c r="MJ229" s="138"/>
      <c r="MK229" s="139"/>
      <c r="ML229" s="53"/>
      <c r="MM229" s="53"/>
      <c r="MN229" s="53"/>
      <c r="MO229" s="53"/>
      <c r="MR229" s="140"/>
    </row>
    <row r="230" spans="2:356" s="10" customFormat="1" ht="18.75" customHeight="1">
      <c r="B230" s="137"/>
      <c r="H230" s="138"/>
      <c r="L230" s="138"/>
      <c r="O230" s="138"/>
      <c r="R230" s="138"/>
      <c r="U230" s="138"/>
      <c r="X230" s="138"/>
      <c r="AB230" s="138"/>
      <c r="AE230" s="138"/>
      <c r="AH230" s="138"/>
      <c r="AL230" s="138"/>
      <c r="AO230" s="138"/>
      <c r="AR230" s="138"/>
      <c r="AV230" s="138"/>
      <c r="AY230" s="138"/>
      <c r="BB230" s="138"/>
      <c r="BF230" s="138"/>
      <c r="BI230" s="138"/>
      <c r="BL230" s="138"/>
      <c r="BP230" s="138"/>
      <c r="BS230" s="138"/>
      <c r="BV230" s="138"/>
      <c r="BY230" s="138"/>
      <c r="CB230" s="138"/>
      <c r="CE230" s="138"/>
      <c r="CH230" s="138"/>
      <c r="CK230" s="138"/>
      <c r="CN230" s="138"/>
      <c r="CR230" s="138"/>
      <c r="CU230" s="138"/>
      <c r="CX230" s="138"/>
      <c r="DB230" s="138"/>
      <c r="DE230" s="138"/>
      <c r="DH230" s="138"/>
      <c r="DL230" s="138"/>
      <c r="DO230" s="138"/>
      <c r="DR230" s="138"/>
      <c r="DV230" s="138"/>
      <c r="DY230" s="138"/>
      <c r="EB230" s="138"/>
      <c r="EF230" s="138"/>
      <c r="EI230" s="138"/>
      <c r="EL230" s="138"/>
      <c r="EO230" s="138"/>
      <c r="ES230" s="138"/>
      <c r="EV230" s="138"/>
      <c r="EY230" s="138"/>
      <c r="FC230" s="138"/>
      <c r="FF230" s="138"/>
      <c r="FI230" s="138"/>
      <c r="FM230" s="138"/>
      <c r="FP230" s="138"/>
      <c r="FS230" s="138"/>
      <c r="FW230" s="138"/>
      <c r="FZ230" s="138"/>
      <c r="GC230" s="138"/>
      <c r="GG230" s="138"/>
      <c r="GJ230" s="138"/>
      <c r="GM230" s="138"/>
      <c r="GQ230" s="138"/>
      <c r="GT230" s="138"/>
      <c r="GW230" s="138"/>
      <c r="HA230" s="138"/>
      <c r="HD230" s="138"/>
      <c r="HG230" s="138"/>
      <c r="HK230" s="138"/>
      <c r="HN230" s="138"/>
      <c r="HQ230" s="138"/>
      <c r="HU230" s="138"/>
      <c r="HX230" s="138"/>
      <c r="IA230" s="138"/>
      <c r="IE230" s="138"/>
      <c r="IH230" s="138"/>
      <c r="IK230" s="138"/>
      <c r="IO230" s="138"/>
      <c r="IR230" s="138"/>
      <c r="IU230" s="138"/>
      <c r="IY230" s="138"/>
      <c r="JB230" s="138"/>
      <c r="JE230" s="138"/>
      <c r="JI230" s="138"/>
      <c r="JL230" s="138"/>
      <c r="JO230" s="138"/>
      <c r="JR230" s="138"/>
      <c r="JU230" s="138"/>
      <c r="JX230" s="138"/>
      <c r="KA230" s="138"/>
      <c r="KD230" s="138"/>
      <c r="KG230" s="138"/>
      <c r="KJ230" s="138"/>
      <c r="KM230" s="138"/>
      <c r="KP230" s="138"/>
      <c r="KS230" s="138"/>
      <c r="KV230" s="138"/>
      <c r="KY230" s="138"/>
      <c r="LB230" s="138"/>
      <c r="LE230" s="138"/>
      <c r="LF230" s="138"/>
      <c r="LG230" s="141"/>
      <c r="LI230" s="138"/>
      <c r="LJ230" s="141"/>
      <c r="LL230" s="138"/>
      <c r="LM230" s="141"/>
      <c r="LR230" s="138"/>
      <c r="LU230" s="138"/>
      <c r="LX230" s="138"/>
      <c r="LY230" s="138"/>
      <c r="LZ230" s="141"/>
      <c r="MB230" s="138"/>
      <c r="MC230" s="141"/>
      <c r="ME230" s="138"/>
      <c r="MF230" s="141"/>
      <c r="MJ230" s="138"/>
      <c r="MK230" s="139"/>
      <c r="ML230" s="53"/>
      <c r="MM230" s="53"/>
      <c r="MN230" s="53"/>
      <c r="MO230" s="53"/>
      <c r="MR230" s="140"/>
    </row>
    <row r="231" spans="2:356" s="10" customFormat="1">
      <c r="B231" s="137"/>
      <c r="H231" s="138"/>
      <c r="L231" s="138"/>
      <c r="O231" s="138"/>
      <c r="R231" s="138"/>
      <c r="U231" s="138"/>
      <c r="X231" s="138"/>
      <c r="AB231" s="138"/>
      <c r="AE231" s="138"/>
      <c r="AH231" s="138"/>
      <c r="AL231" s="138"/>
      <c r="AO231" s="138"/>
      <c r="AR231" s="138"/>
      <c r="AV231" s="138"/>
      <c r="AY231" s="138"/>
      <c r="BB231" s="138"/>
      <c r="BF231" s="138"/>
      <c r="BI231" s="138"/>
      <c r="BL231" s="138"/>
      <c r="BP231" s="138"/>
      <c r="BS231" s="138"/>
      <c r="BV231" s="138"/>
      <c r="BY231" s="138"/>
      <c r="CB231" s="138"/>
      <c r="CE231" s="138"/>
      <c r="CH231" s="138"/>
      <c r="CK231" s="138"/>
      <c r="CN231" s="138"/>
      <c r="CR231" s="138"/>
      <c r="CU231" s="138"/>
      <c r="CX231" s="138"/>
      <c r="DB231" s="138"/>
      <c r="DE231" s="138"/>
      <c r="DH231" s="138"/>
      <c r="DL231" s="138"/>
      <c r="DO231" s="138"/>
      <c r="DR231" s="138"/>
      <c r="DV231" s="138"/>
      <c r="DY231" s="138"/>
      <c r="EB231" s="138"/>
      <c r="EF231" s="138"/>
      <c r="EI231" s="138"/>
      <c r="EL231" s="138"/>
      <c r="EO231" s="138"/>
      <c r="ES231" s="138"/>
      <c r="EV231" s="138"/>
      <c r="EY231" s="138"/>
      <c r="FC231" s="138"/>
      <c r="FF231" s="138"/>
      <c r="FI231" s="138"/>
      <c r="FM231" s="138"/>
      <c r="FP231" s="138"/>
      <c r="FS231" s="138"/>
      <c r="FW231" s="138"/>
      <c r="FZ231" s="138"/>
      <c r="GC231" s="138"/>
      <c r="GG231" s="138"/>
      <c r="GJ231" s="138"/>
      <c r="GM231" s="138"/>
      <c r="GQ231" s="138"/>
      <c r="GT231" s="138"/>
      <c r="GW231" s="138"/>
      <c r="HA231" s="138"/>
      <c r="HD231" s="138"/>
      <c r="HG231" s="138"/>
      <c r="HK231" s="138"/>
      <c r="HN231" s="138"/>
      <c r="HQ231" s="138"/>
      <c r="HU231" s="138"/>
      <c r="HX231" s="138"/>
      <c r="IA231" s="138"/>
      <c r="IE231" s="138"/>
      <c r="IH231" s="138"/>
      <c r="IK231" s="138"/>
      <c r="IO231" s="138"/>
      <c r="IR231" s="138"/>
      <c r="IU231" s="138"/>
      <c r="IY231" s="138"/>
      <c r="JB231" s="138"/>
      <c r="JE231" s="138"/>
      <c r="JI231" s="138"/>
      <c r="JL231" s="138"/>
      <c r="JO231" s="138"/>
      <c r="JR231" s="138"/>
      <c r="JU231" s="138"/>
      <c r="JX231" s="138"/>
      <c r="KA231" s="138"/>
      <c r="KD231" s="138"/>
      <c r="KG231" s="138"/>
      <c r="KJ231" s="138"/>
      <c r="KM231" s="138"/>
      <c r="KP231" s="138"/>
      <c r="KS231" s="138"/>
      <c r="KV231" s="138"/>
      <c r="KY231" s="138"/>
      <c r="LB231" s="138"/>
      <c r="LE231" s="138"/>
      <c r="LF231" s="138"/>
      <c r="LG231" s="141"/>
      <c r="LI231" s="138"/>
      <c r="LJ231" s="141"/>
      <c r="LL231" s="138"/>
      <c r="LM231" s="141"/>
      <c r="LR231" s="138"/>
      <c r="LU231" s="138"/>
      <c r="LX231" s="138"/>
      <c r="LY231" s="138"/>
      <c r="LZ231" s="141"/>
      <c r="MB231" s="138"/>
      <c r="MC231" s="141"/>
      <c r="ME231" s="138"/>
      <c r="MF231" s="141"/>
      <c r="MJ231" s="138"/>
      <c r="MK231" s="139"/>
      <c r="ML231" s="53"/>
      <c r="MM231" s="53"/>
      <c r="MN231" s="53"/>
      <c r="MO231" s="53"/>
      <c r="MR231" s="140"/>
    </row>
    <row r="232" spans="2:356" s="10" customFormat="1" ht="18.75" customHeight="1">
      <c r="B232" s="137"/>
      <c r="H232" s="138"/>
      <c r="L232" s="138"/>
      <c r="O232" s="138"/>
      <c r="R232" s="138"/>
      <c r="U232" s="138"/>
      <c r="X232" s="138"/>
      <c r="AB232" s="138"/>
      <c r="AE232" s="138"/>
      <c r="AH232" s="138"/>
      <c r="AL232" s="138"/>
      <c r="AO232" s="138"/>
      <c r="AR232" s="138"/>
      <c r="AV232" s="138"/>
      <c r="AY232" s="138"/>
      <c r="BB232" s="138"/>
      <c r="BF232" s="138"/>
      <c r="BI232" s="138"/>
      <c r="BL232" s="138"/>
      <c r="BP232" s="138"/>
      <c r="BS232" s="138"/>
      <c r="BV232" s="138"/>
      <c r="BY232" s="138"/>
      <c r="CB232" s="138"/>
      <c r="CE232" s="138"/>
      <c r="CH232" s="138"/>
      <c r="CK232" s="138"/>
      <c r="CN232" s="138"/>
      <c r="CR232" s="138"/>
      <c r="CU232" s="138"/>
      <c r="CX232" s="138"/>
      <c r="DB232" s="138"/>
      <c r="DE232" s="138"/>
      <c r="DH232" s="138"/>
      <c r="DL232" s="138"/>
      <c r="DO232" s="138"/>
      <c r="DR232" s="138"/>
      <c r="DV232" s="138"/>
      <c r="DY232" s="138"/>
      <c r="EB232" s="138"/>
      <c r="EF232" s="138"/>
      <c r="EI232" s="138"/>
      <c r="EL232" s="138"/>
      <c r="EO232" s="138"/>
      <c r="ES232" s="138"/>
      <c r="EV232" s="138"/>
      <c r="EY232" s="138"/>
      <c r="FC232" s="138"/>
      <c r="FF232" s="138"/>
      <c r="FI232" s="138"/>
      <c r="FM232" s="138"/>
      <c r="FP232" s="138"/>
      <c r="FS232" s="138"/>
      <c r="FW232" s="138"/>
      <c r="FZ232" s="138"/>
      <c r="GC232" s="138"/>
      <c r="GG232" s="138"/>
      <c r="GJ232" s="138"/>
      <c r="GM232" s="138"/>
      <c r="GQ232" s="138"/>
      <c r="GT232" s="138"/>
      <c r="GW232" s="138"/>
      <c r="HA232" s="138"/>
      <c r="HD232" s="138"/>
      <c r="HG232" s="138"/>
      <c r="HK232" s="138"/>
      <c r="HN232" s="138"/>
      <c r="HQ232" s="138"/>
      <c r="HU232" s="138"/>
      <c r="HX232" s="138"/>
      <c r="IA232" s="138"/>
      <c r="IE232" s="138"/>
      <c r="IH232" s="138"/>
      <c r="IK232" s="138"/>
      <c r="IO232" s="138"/>
      <c r="IR232" s="138"/>
      <c r="IU232" s="138"/>
      <c r="IY232" s="138"/>
      <c r="JB232" s="138"/>
      <c r="JE232" s="138"/>
      <c r="JI232" s="138"/>
      <c r="JL232" s="138"/>
      <c r="JO232" s="138"/>
      <c r="JR232" s="138"/>
      <c r="JU232" s="138"/>
      <c r="JX232" s="138"/>
      <c r="KA232" s="138"/>
      <c r="KD232" s="138"/>
      <c r="KG232" s="138"/>
      <c r="KJ232" s="138"/>
      <c r="KM232" s="138"/>
      <c r="KP232" s="138"/>
      <c r="KS232" s="138"/>
      <c r="KV232" s="138"/>
      <c r="KY232" s="138"/>
      <c r="LB232" s="138"/>
      <c r="LE232" s="138"/>
      <c r="LF232" s="138"/>
      <c r="LG232" s="141"/>
      <c r="LI232" s="138"/>
      <c r="LJ232" s="141"/>
      <c r="LL232" s="138"/>
      <c r="LM232" s="141"/>
      <c r="LR232" s="138"/>
      <c r="LU232" s="138"/>
      <c r="LX232" s="138"/>
      <c r="LY232" s="138"/>
      <c r="LZ232" s="141"/>
      <c r="MB232" s="138"/>
      <c r="MC232" s="141"/>
      <c r="ME232" s="138"/>
      <c r="MF232" s="141"/>
      <c r="MJ232" s="138"/>
      <c r="MK232" s="139"/>
      <c r="ML232" s="53"/>
      <c r="MM232" s="53"/>
      <c r="MN232" s="53"/>
      <c r="MO232" s="53"/>
      <c r="MR232" s="140"/>
    </row>
    <row r="233" spans="2:356" s="10" customFormat="1">
      <c r="B233" s="137"/>
      <c r="H233" s="138"/>
      <c r="L233" s="138"/>
      <c r="O233" s="138"/>
      <c r="R233" s="138"/>
      <c r="U233" s="138"/>
      <c r="X233" s="138"/>
      <c r="AB233" s="138"/>
      <c r="AE233" s="138"/>
      <c r="AH233" s="138"/>
      <c r="AL233" s="138"/>
      <c r="AO233" s="138"/>
      <c r="AR233" s="138"/>
      <c r="AV233" s="138"/>
      <c r="AY233" s="138"/>
      <c r="BB233" s="138"/>
      <c r="BF233" s="138"/>
      <c r="BI233" s="138"/>
      <c r="BL233" s="138"/>
      <c r="BP233" s="138"/>
      <c r="BS233" s="138"/>
      <c r="BV233" s="138"/>
      <c r="BY233" s="138"/>
      <c r="CB233" s="138"/>
      <c r="CE233" s="138"/>
      <c r="CH233" s="138"/>
      <c r="CK233" s="138"/>
      <c r="CN233" s="138"/>
      <c r="CR233" s="138"/>
      <c r="CU233" s="138"/>
      <c r="CX233" s="138"/>
      <c r="DB233" s="138"/>
      <c r="DE233" s="138"/>
      <c r="DH233" s="138"/>
      <c r="DL233" s="138"/>
      <c r="DO233" s="138"/>
      <c r="DR233" s="138"/>
      <c r="DV233" s="138"/>
      <c r="DY233" s="138"/>
      <c r="EB233" s="138"/>
      <c r="EF233" s="138"/>
      <c r="EI233" s="138"/>
      <c r="EL233" s="138"/>
      <c r="EO233" s="138"/>
      <c r="ES233" s="138"/>
      <c r="EV233" s="138"/>
      <c r="EY233" s="138"/>
      <c r="FC233" s="138"/>
      <c r="FF233" s="138"/>
      <c r="FI233" s="138"/>
      <c r="FM233" s="138"/>
      <c r="FP233" s="138"/>
      <c r="FS233" s="138"/>
      <c r="FW233" s="138"/>
      <c r="FZ233" s="138"/>
      <c r="GC233" s="138"/>
      <c r="GG233" s="138"/>
      <c r="GJ233" s="138"/>
      <c r="GM233" s="138"/>
      <c r="GQ233" s="138"/>
      <c r="GT233" s="138"/>
      <c r="GW233" s="138"/>
      <c r="HA233" s="138"/>
      <c r="HD233" s="138"/>
      <c r="HG233" s="138"/>
      <c r="HK233" s="138"/>
      <c r="HN233" s="138"/>
      <c r="HQ233" s="138"/>
      <c r="HU233" s="138"/>
      <c r="HX233" s="138"/>
      <c r="IA233" s="138"/>
      <c r="IE233" s="138"/>
      <c r="IH233" s="138"/>
      <c r="IK233" s="138"/>
      <c r="IO233" s="138"/>
      <c r="IR233" s="138"/>
      <c r="IU233" s="138"/>
      <c r="IY233" s="138"/>
      <c r="JB233" s="138"/>
      <c r="JE233" s="138"/>
      <c r="JI233" s="138"/>
      <c r="JL233" s="138"/>
      <c r="JO233" s="138"/>
      <c r="JR233" s="138"/>
      <c r="JU233" s="138"/>
      <c r="JX233" s="138"/>
      <c r="KA233" s="138"/>
      <c r="KD233" s="138"/>
      <c r="KG233" s="138"/>
      <c r="KJ233" s="138"/>
      <c r="KM233" s="138"/>
      <c r="KP233" s="138"/>
      <c r="KS233" s="138"/>
      <c r="KV233" s="138"/>
      <c r="KY233" s="138"/>
      <c r="LB233" s="138"/>
      <c r="LE233" s="138"/>
      <c r="LF233" s="138"/>
      <c r="LG233" s="141"/>
      <c r="LI233" s="138"/>
      <c r="LJ233" s="141"/>
      <c r="LL233" s="138"/>
      <c r="LM233" s="141"/>
      <c r="LR233" s="138"/>
      <c r="LU233" s="138"/>
      <c r="LX233" s="138"/>
      <c r="LY233" s="138"/>
      <c r="LZ233" s="141"/>
      <c r="MB233" s="138"/>
      <c r="MC233" s="141"/>
      <c r="ME233" s="138"/>
      <c r="MF233" s="141"/>
      <c r="MJ233" s="138"/>
      <c r="MK233" s="139"/>
      <c r="ML233" s="53"/>
      <c r="MM233" s="53"/>
      <c r="MN233" s="53"/>
      <c r="MO233" s="53"/>
      <c r="MR233" s="140"/>
    </row>
    <row r="234" spans="2:356" s="10" customFormat="1" ht="18.75" customHeight="1">
      <c r="B234" s="137"/>
      <c r="H234" s="138"/>
      <c r="L234" s="138"/>
      <c r="O234" s="138"/>
      <c r="R234" s="138"/>
      <c r="U234" s="138"/>
      <c r="X234" s="138"/>
      <c r="AB234" s="138"/>
      <c r="AE234" s="138"/>
      <c r="AH234" s="138"/>
      <c r="AL234" s="138"/>
      <c r="AO234" s="138"/>
      <c r="AR234" s="138"/>
      <c r="AV234" s="138"/>
      <c r="AY234" s="138"/>
      <c r="BB234" s="138"/>
      <c r="BF234" s="138"/>
      <c r="BI234" s="138"/>
      <c r="BL234" s="138"/>
      <c r="BP234" s="138"/>
      <c r="BS234" s="138"/>
      <c r="BV234" s="138"/>
      <c r="BY234" s="138"/>
      <c r="CB234" s="138"/>
      <c r="CE234" s="138"/>
      <c r="CH234" s="138"/>
      <c r="CK234" s="138"/>
      <c r="CN234" s="138"/>
      <c r="CR234" s="138"/>
      <c r="CU234" s="138"/>
      <c r="CX234" s="138"/>
      <c r="DB234" s="138"/>
      <c r="DE234" s="138"/>
      <c r="DH234" s="138"/>
      <c r="DL234" s="138"/>
      <c r="DO234" s="138"/>
      <c r="DR234" s="138"/>
      <c r="DV234" s="138"/>
      <c r="DY234" s="138"/>
      <c r="EB234" s="138"/>
      <c r="EF234" s="138"/>
      <c r="EI234" s="138"/>
      <c r="EL234" s="138"/>
      <c r="EO234" s="138"/>
      <c r="ES234" s="138"/>
      <c r="EV234" s="138"/>
      <c r="EY234" s="138"/>
      <c r="FC234" s="138"/>
      <c r="FF234" s="138"/>
      <c r="FI234" s="138"/>
      <c r="FM234" s="138"/>
      <c r="FP234" s="138"/>
      <c r="FS234" s="138"/>
      <c r="FW234" s="138"/>
      <c r="FZ234" s="138"/>
      <c r="GC234" s="138"/>
      <c r="GG234" s="138"/>
      <c r="GJ234" s="138"/>
      <c r="GM234" s="138"/>
      <c r="GQ234" s="138"/>
      <c r="GT234" s="138"/>
      <c r="GW234" s="138"/>
      <c r="HA234" s="138"/>
      <c r="HD234" s="138"/>
      <c r="HG234" s="138"/>
      <c r="HK234" s="138"/>
      <c r="HN234" s="138"/>
      <c r="HQ234" s="138"/>
      <c r="HU234" s="138"/>
      <c r="HX234" s="138"/>
      <c r="IA234" s="138"/>
      <c r="IE234" s="138"/>
      <c r="IH234" s="138"/>
      <c r="IK234" s="138"/>
      <c r="IO234" s="138"/>
      <c r="IR234" s="138"/>
      <c r="IU234" s="138"/>
      <c r="IY234" s="138"/>
      <c r="JB234" s="138"/>
      <c r="JE234" s="138"/>
      <c r="JI234" s="138"/>
      <c r="JL234" s="138"/>
      <c r="JO234" s="138"/>
      <c r="JR234" s="138"/>
      <c r="JU234" s="138"/>
      <c r="JX234" s="138"/>
      <c r="KA234" s="138"/>
      <c r="KD234" s="138"/>
      <c r="KG234" s="138"/>
      <c r="KJ234" s="138"/>
      <c r="KM234" s="138"/>
      <c r="KP234" s="138"/>
      <c r="KS234" s="138"/>
      <c r="KV234" s="138"/>
      <c r="KY234" s="138"/>
      <c r="LB234" s="138"/>
      <c r="LE234" s="138"/>
      <c r="LF234" s="138"/>
      <c r="LG234" s="141"/>
      <c r="LI234" s="138"/>
      <c r="LJ234" s="141"/>
      <c r="LL234" s="138"/>
      <c r="LM234" s="141"/>
      <c r="LR234" s="138"/>
      <c r="LU234" s="138"/>
      <c r="LX234" s="138"/>
      <c r="LY234" s="138"/>
      <c r="LZ234" s="141"/>
      <c r="MB234" s="138"/>
      <c r="MC234" s="141"/>
      <c r="ME234" s="138"/>
      <c r="MF234" s="141"/>
      <c r="MJ234" s="138"/>
      <c r="MK234" s="139"/>
      <c r="ML234" s="53"/>
      <c r="MM234" s="53"/>
      <c r="MN234" s="53"/>
      <c r="MO234" s="53"/>
      <c r="MR234" s="140"/>
    </row>
    <row r="235" spans="2:356" s="10" customFormat="1">
      <c r="B235" s="137"/>
      <c r="H235" s="138"/>
      <c r="L235" s="138"/>
      <c r="O235" s="138"/>
      <c r="R235" s="138"/>
      <c r="U235" s="138"/>
      <c r="X235" s="138"/>
      <c r="AB235" s="138"/>
      <c r="AE235" s="138"/>
      <c r="AH235" s="138"/>
      <c r="AL235" s="138"/>
      <c r="AO235" s="138"/>
      <c r="AR235" s="138"/>
      <c r="AV235" s="138"/>
      <c r="AY235" s="138"/>
      <c r="BB235" s="138"/>
      <c r="BF235" s="138"/>
      <c r="BI235" s="138"/>
      <c r="BL235" s="138"/>
      <c r="BP235" s="138"/>
      <c r="BS235" s="138"/>
      <c r="BV235" s="138"/>
      <c r="BY235" s="138"/>
      <c r="CB235" s="138"/>
      <c r="CE235" s="138"/>
      <c r="CH235" s="138"/>
      <c r="CK235" s="138"/>
      <c r="CN235" s="138"/>
      <c r="CR235" s="138"/>
      <c r="CU235" s="138"/>
      <c r="CX235" s="138"/>
      <c r="DB235" s="138"/>
      <c r="DE235" s="138"/>
      <c r="DH235" s="138"/>
      <c r="DL235" s="138"/>
      <c r="DO235" s="138"/>
      <c r="DR235" s="138"/>
      <c r="DV235" s="138"/>
      <c r="DY235" s="138"/>
      <c r="EB235" s="138"/>
      <c r="EF235" s="138"/>
      <c r="EI235" s="138"/>
      <c r="EL235" s="138"/>
      <c r="EO235" s="138"/>
      <c r="ES235" s="138"/>
      <c r="EV235" s="138"/>
      <c r="EY235" s="138"/>
      <c r="FC235" s="138"/>
      <c r="FF235" s="138"/>
      <c r="FI235" s="138"/>
      <c r="FM235" s="138"/>
      <c r="FP235" s="138"/>
      <c r="FS235" s="138"/>
      <c r="FW235" s="138"/>
      <c r="FZ235" s="138"/>
      <c r="GC235" s="138"/>
      <c r="GG235" s="138"/>
      <c r="GJ235" s="138"/>
      <c r="GM235" s="138"/>
      <c r="GQ235" s="138"/>
      <c r="GT235" s="138"/>
      <c r="GW235" s="138"/>
      <c r="HA235" s="138"/>
      <c r="HD235" s="138"/>
      <c r="HG235" s="138"/>
      <c r="HK235" s="138"/>
      <c r="HN235" s="138"/>
      <c r="HQ235" s="138"/>
      <c r="HU235" s="138"/>
      <c r="HX235" s="138"/>
      <c r="IA235" s="138"/>
      <c r="IE235" s="138"/>
      <c r="IH235" s="138"/>
      <c r="IK235" s="138"/>
      <c r="IO235" s="138"/>
      <c r="IR235" s="138"/>
      <c r="IU235" s="138"/>
      <c r="IY235" s="138"/>
      <c r="JB235" s="138"/>
      <c r="JE235" s="138"/>
      <c r="JI235" s="138"/>
      <c r="JL235" s="138"/>
      <c r="JO235" s="138"/>
      <c r="JR235" s="138"/>
      <c r="JU235" s="138"/>
      <c r="JX235" s="138"/>
      <c r="KA235" s="138"/>
      <c r="KD235" s="138"/>
      <c r="KG235" s="138"/>
      <c r="KJ235" s="138"/>
      <c r="KM235" s="138"/>
      <c r="KP235" s="138"/>
      <c r="KS235" s="138"/>
      <c r="KV235" s="138"/>
      <c r="KY235" s="138"/>
      <c r="LB235" s="138"/>
      <c r="LE235" s="138"/>
      <c r="LF235" s="138"/>
      <c r="LG235" s="141"/>
      <c r="LI235" s="138"/>
      <c r="LJ235" s="141"/>
      <c r="LL235" s="138"/>
      <c r="LM235" s="141"/>
      <c r="LR235" s="138"/>
      <c r="LU235" s="138"/>
      <c r="LX235" s="138"/>
      <c r="LY235" s="138"/>
      <c r="LZ235" s="141"/>
      <c r="MB235" s="138"/>
      <c r="MC235" s="141"/>
      <c r="ME235" s="138"/>
      <c r="MF235" s="141"/>
      <c r="MJ235" s="138"/>
      <c r="MK235" s="139"/>
      <c r="ML235" s="53"/>
      <c r="MM235" s="53"/>
      <c r="MN235" s="53"/>
      <c r="MO235" s="53"/>
      <c r="MR235" s="140"/>
    </row>
    <row r="236" spans="2:356" s="10" customFormat="1" ht="18.75" customHeight="1">
      <c r="B236" s="137"/>
      <c r="H236" s="138"/>
      <c r="L236" s="138"/>
      <c r="O236" s="138"/>
      <c r="R236" s="138"/>
      <c r="U236" s="138"/>
      <c r="X236" s="138"/>
      <c r="AB236" s="138"/>
      <c r="AE236" s="138"/>
      <c r="AH236" s="138"/>
      <c r="AL236" s="138"/>
      <c r="AO236" s="138"/>
      <c r="AR236" s="138"/>
      <c r="AV236" s="138"/>
      <c r="AY236" s="138"/>
      <c r="BB236" s="138"/>
      <c r="BF236" s="138"/>
      <c r="BI236" s="138"/>
      <c r="BL236" s="138"/>
      <c r="BP236" s="138"/>
      <c r="BS236" s="138"/>
      <c r="BV236" s="138"/>
      <c r="BY236" s="138"/>
      <c r="CB236" s="138"/>
      <c r="CE236" s="138"/>
      <c r="CH236" s="138"/>
      <c r="CK236" s="138"/>
      <c r="CN236" s="138"/>
      <c r="CR236" s="138"/>
      <c r="CU236" s="138"/>
      <c r="CX236" s="138"/>
      <c r="DB236" s="138"/>
      <c r="DE236" s="138"/>
      <c r="DH236" s="138"/>
      <c r="DL236" s="138"/>
      <c r="DO236" s="138"/>
      <c r="DR236" s="138"/>
      <c r="DV236" s="138"/>
      <c r="DY236" s="138"/>
      <c r="EB236" s="138"/>
      <c r="EF236" s="138"/>
      <c r="EI236" s="138"/>
      <c r="EL236" s="138"/>
      <c r="EO236" s="138"/>
      <c r="ES236" s="138"/>
      <c r="EV236" s="138"/>
      <c r="EY236" s="138"/>
      <c r="FC236" s="138"/>
      <c r="FF236" s="138"/>
      <c r="FI236" s="138"/>
      <c r="FM236" s="138"/>
      <c r="FP236" s="138"/>
      <c r="FS236" s="138"/>
      <c r="FW236" s="138"/>
      <c r="FZ236" s="138"/>
      <c r="GC236" s="138"/>
      <c r="GG236" s="138"/>
      <c r="GJ236" s="138"/>
      <c r="GM236" s="138"/>
      <c r="GQ236" s="138"/>
      <c r="GT236" s="138"/>
      <c r="GW236" s="138"/>
      <c r="HA236" s="138"/>
      <c r="HD236" s="138"/>
      <c r="HG236" s="138"/>
      <c r="HK236" s="138"/>
      <c r="HN236" s="138"/>
      <c r="HQ236" s="138"/>
      <c r="HU236" s="138"/>
      <c r="HX236" s="138"/>
      <c r="IA236" s="138"/>
      <c r="IE236" s="138"/>
      <c r="IH236" s="138"/>
      <c r="IK236" s="138"/>
      <c r="IO236" s="138"/>
      <c r="IR236" s="138"/>
      <c r="IU236" s="138"/>
      <c r="IY236" s="138"/>
      <c r="JB236" s="138"/>
      <c r="JE236" s="138"/>
      <c r="JI236" s="138"/>
      <c r="JL236" s="138"/>
      <c r="JO236" s="138"/>
      <c r="JR236" s="138"/>
      <c r="JU236" s="138"/>
      <c r="JX236" s="138"/>
      <c r="KA236" s="138"/>
      <c r="KD236" s="138"/>
      <c r="KG236" s="138"/>
      <c r="KJ236" s="138"/>
      <c r="KM236" s="138"/>
      <c r="KP236" s="138"/>
      <c r="KS236" s="138"/>
      <c r="KV236" s="138"/>
      <c r="KY236" s="138"/>
      <c r="LB236" s="138"/>
      <c r="LE236" s="138"/>
      <c r="LF236" s="138"/>
      <c r="LG236" s="141"/>
      <c r="LI236" s="138"/>
      <c r="LJ236" s="141"/>
      <c r="LL236" s="138"/>
      <c r="LM236" s="141"/>
      <c r="LR236" s="138"/>
      <c r="LU236" s="138"/>
      <c r="LX236" s="138"/>
      <c r="LY236" s="138"/>
      <c r="LZ236" s="141"/>
      <c r="MB236" s="138"/>
      <c r="MC236" s="141"/>
      <c r="ME236" s="138"/>
      <c r="MF236" s="141"/>
      <c r="MJ236" s="138"/>
      <c r="MK236" s="139"/>
      <c r="ML236" s="53"/>
      <c r="MM236" s="53"/>
      <c r="MN236" s="53"/>
      <c r="MO236" s="53"/>
      <c r="MR236" s="140"/>
    </row>
    <row r="237" spans="2:356" s="10" customFormat="1">
      <c r="B237" s="137"/>
      <c r="H237" s="138"/>
      <c r="L237" s="138"/>
      <c r="O237" s="138"/>
      <c r="R237" s="138"/>
      <c r="U237" s="138"/>
      <c r="X237" s="138"/>
      <c r="AB237" s="138"/>
      <c r="AE237" s="138"/>
      <c r="AH237" s="138"/>
      <c r="AL237" s="138"/>
      <c r="AO237" s="138"/>
      <c r="AR237" s="138"/>
      <c r="AV237" s="138"/>
      <c r="AY237" s="138"/>
      <c r="BB237" s="138"/>
      <c r="BF237" s="138"/>
      <c r="BI237" s="138"/>
      <c r="BL237" s="138"/>
      <c r="BP237" s="138"/>
      <c r="BS237" s="138"/>
      <c r="BV237" s="138"/>
      <c r="BY237" s="138"/>
      <c r="CB237" s="138"/>
      <c r="CE237" s="138"/>
      <c r="CH237" s="138"/>
      <c r="CK237" s="138"/>
      <c r="CN237" s="138"/>
      <c r="CR237" s="138"/>
      <c r="CU237" s="138"/>
      <c r="CX237" s="138"/>
      <c r="DB237" s="138"/>
      <c r="DE237" s="138"/>
      <c r="DH237" s="138"/>
      <c r="DL237" s="138"/>
      <c r="DO237" s="138"/>
      <c r="DR237" s="138"/>
      <c r="DV237" s="138"/>
      <c r="DY237" s="138"/>
      <c r="EB237" s="138"/>
      <c r="EF237" s="138"/>
      <c r="EI237" s="138"/>
      <c r="EL237" s="138"/>
      <c r="EO237" s="138"/>
      <c r="ES237" s="138"/>
      <c r="EV237" s="138"/>
      <c r="EY237" s="138"/>
      <c r="FC237" s="138"/>
      <c r="FF237" s="138"/>
      <c r="FI237" s="138"/>
      <c r="FM237" s="138"/>
      <c r="FP237" s="138"/>
      <c r="FS237" s="138"/>
      <c r="FW237" s="138"/>
      <c r="FZ237" s="138"/>
      <c r="GC237" s="138"/>
      <c r="GG237" s="138"/>
      <c r="GJ237" s="138"/>
      <c r="GM237" s="138"/>
      <c r="GQ237" s="138"/>
      <c r="GT237" s="138"/>
      <c r="GW237" s="138"/>
      <c r="HA237" s="138"/>
      <c r="HD237" s="138"/>
      <c r="HG237" s="138"/>
      <c r="HK237" s="138"/>
      <c r="HN237" s="138"/>
      <c r="HQ237" s="138"/>
      <c r="HU237" s="138"/>
      <c r="HX237" s="138"/>
      <c r="IA237" s="138"/>
      <c r="IE237" s="138"/>
      <c r="IH237" s="138"/>
      <c r="IK237" s="138"/>
      <c r="IO237" s="138"/>
      <c r="IR237" s="138"/>
      <c r="IU237" s="138"/>
      <c r="IY237" s="138"/>
      <c r="JB237" s="138"/>
      <c r="JE237" s="138"/>
      <c r="JI237" s="138"/>
      <c r="JL237" s="138"/>
      <c r="JO237" s="138"/>
      <c r="JR237" s="138"/>
      <c r="JU237" s="138"/>
      <c r="JX237" s="138"/>
      <c r="KA237" s="138"/>
      <c r="KD237" s="138"/>
      <c r="KG237" s="138"/>
      <c r="KJ237" s="138"/>
      <c r="KM237" s="138"/>
      <c r="KP237" s="138"/>
      <c r="KS237" s="138"/>
      <c r="KV237" s="138"/>
      <c r="KY237" s="138"/>
      <c r="LB237" s="138"/>
      <c r="LE237" s="138"/>
      <c r="LF237" s="138"/>
      <c r="LG237" s="141"/>
      <c r="LI237" s="138"/>
      <c r="LJ237" s="141"/>
      <c r="LL237" s="138"/>
      <c r="LM237" s="141"/>
      <c r="LR237" s="138"/>
      <c r="LU237" s="138"/>
      <c r="LX237" s="138"/>
      <c r="LY237" s="138"/>
      <c r="LZ237" s="141"/>
      <c r="MB237" s="138"/>
      <c r="MC237" s="141"/>
      <c r="ME237" s="138"/>
      <c r="MF237" s="141"/>
      <c r="MJ237" s="138"/>
      <c r="MK237" s="139"/>
      <c r="ML237" s="53"/>
      <c r="MM237" s="53"/>
      <c r="MN237" s="53"/>
      <c r="MO237" s="53"/>
      <c r="MR237" s="140"/>
    </row>
    <row r="238" spans="2:356" s="10" customFormat="1" ht="18.75" customHeight="1">
      <c r="B238" s="137"/>
      <c r="H238" s="138"/>
      <c r="L238" s="138"/>
      <c r="O238" s="138"/>
      <c r="R238" s="138"/>
      <c r="U238" s="138"/>
      <c r="X238" s="138"/>
      <c r="AB238" s="138"/>
      <c r="AE238" s="138"/>
      <c r="AH238" s="138"/>
      <c r="AL238" s="138"/>
      <c r="AO238" s="138"/>
      <c r="AR238" s="138"/>
      <c r="AV238" s="138"/>
      <c r="AY238" s="138"/>
      <c r="BB238" s="138"/>
      <c r="BF238" s="138"/>
      <c r="BI238" s="138"/>
      <c r="BL238" s="138"/>
      <c r="BP238" s="138"/>
      <c r="BS238" s="138"/>
      <c r="BV238" s="138"/>
      <c r="BY238" s="138"/>
      <c r="CB238" s="138"/>
      <c r="CE238" s="138"/>
      <c r="CH238" s="138"/>
      <c r="CK238" s="138"/>
      <c r="CN238" s="138"/>
      <c r="CR238" s="138"/>
      <c r="CU238" s="138"/>
      <c r="CX238" s="138"/>
      <c r="DB238" s="138"/>
      <c r="DE238" s="138"/>
      <c r="DH238" s="138"/>
      <c r="DL238" s="138"/>
      <c r="DO238" s="138"/>
      <c r="DR238" s="138"/>
      <c r="DV238" s="138"/>
      <c r="DY238" s="138"/>
      <c r="EB238" s="138"/>
      <c r="EF238" s="138"/>
      <c r="EI238" s="138"/>
      <c r="EL238" s="138"/>
      <c r="EO238" s="138"/>
      <c r="ES238" s="138"/>
      <c r="EV238" s="138"/>
      <c r="EY238" s="138"/>
      <c r="FC238" s="138"/>
      <c r="FF238" s="138"/>
      <c r="FI238" s="138"/>
      <c r="FM238" s="138"/>
      <c r="FP238" s="138"/>
      <c r="FS238" s="138"/>
      <c r="FW238" s="138"/>
      <c r="FZ238" s="138"/>
      <c r="GC238" s="138"/>
      <c r="GG238" s="138"/>
      <c r="GJ238" s="138"/>
      <c r="GM238" s="138"/>
      <c r="GQ238" s="138"/>
      <c r="GT238" s="138"/>
      <c r="GW238" s="138"/>
      <c r="HA238" s="138"/>
      <c r="HD238" s="138"/>
      <c r="HG238" s="138"/>
      <c r="HK238" s="138"/>
      <c r="HN238" s="138"/>
      <c r="HQ238" s="138"/>
      <c r="HU238" s="138"/>
      <c r="HX238" s="138"/>
      <c r="IA238" s="138"/>
      <c r="IE238" s="138"/>
      <c r="IH238" s="138"/>
      <c r="IK238" s="138"/>
      <c r="IO238" s="138"/>
      <c r="IR238" s="138"/>
      <c r="IU238" s="138"/>
      <c r="IY238" s="138"/>
      <c r="JB238" s="138"/>
      <c r="JE238" s="138"/>
      <c r="JI238" s="138"/>
      <c r="JL238" s="138"/>
      <c r="JO238" s="138"/>
      <c r="JR238" s="138"/>
      <c r="JU238" s="138"/>
      <c r="JX238" s="138"/>
      <c r="KA238" s="138"/>
      <c r="KD238" s="138"/>
      <c r="KG238" s="138"/>
      <c r="KJ238" s="138"/>
      <c r="KM238" s="138"/>
      <c r="KP238" s="138"/>
      <c r="KS238" s="138"/>
      <c r="KV238" s="138"/>
      <c r="KY238" s="138"/>
      <c r="LB238" s="138"/>
      <c r="LE238" s="138"/>
      <c r="LF238" s="138"/>
      <c r="LG238" s="141"/>
      <c r="LI238" s="138"/>
      <c r="LJ238" s="141"/>
      <c r="LL238" s="138"/>
      <c r="LM238" s="141"/>
      <c r="LR238" s="138"/>
      <c r="LU238" s="138"/>
      <c r="LX238" s="138"/>
      <c r="LY238" s="138"/>
      <c r="LZ238" s="141"/>
      <c r="MB238" s="138"/>
      <c r="MC238" s="141"/>
      <c r="ME238" s="138"/>
      <c r="MF238" s="141"/>
      <c r="MJ238" s="138"/>
      <c r="MK238" s="139"/>
      <c r="ML238" s="53"/>
      <c r="MM238" s="53"/>
      <c r="MN238" s="53"/>
      <c r="MO238" s="53"/>
      <c r="MR238" s="140"/>
    </row>
    <row r="239" spans="2:356" s="10" customFormat="1">
      <c r="B239" s="137"/>
      <c r="H239" s="138"/>
      <c r="L239" s="138"/>
      <c r="O239" s="138"/>
      <c r="R239" s="138"/>
      <c r="U239" s="138"/>
      <c r="X239" s="138"/>
      <c r="AB239" s="138"/>
      <c r="AE239" s="138"/>
      <c r="AH239" s="138"/>
      <c r="AL239" s="138"/>
      <c r="AO239" s="138"/>
      <c r="AR239" s="138"/>
      <c r="AV239" s="138"/>
      <c r="AY239" s="138"/>
      <c r="BB239" s="138"/>
      <c r="BF239" s="138"/>
      <c r="BI239" s="138"/>
      <c r="BL239" s="138"/>
      <c r="BP239" s="138"/>
      <c r="BS239" s="138"/>
      <c r="BV239" s="138"/>
      <c r="BY239" s="138"/>
      <c r="CB239" s="138"/>
      <c r="CE239" s="138"/>
      <c r="CH239" s="138"/>
      <c r="CK239" s="138"/>
      <c r="CN239" s="138"/>
      <c r="CR239" s="138"/>
      <c r="CU239" s="138"/>
      <c r="CX239" s="138"/>
      <c r="DB239" s="138"/>
      <c r="DE239" s="138"/>
      <c r="DH239" s="138"/>
      <c r="DL239" s="138"/>
      <c r="DO239" s="138"/>
      <c r="DR239" s="138"/>
      <c r="DV239" s="138"/>
      <c r="DY239" s="138"/>
      <c r="EB239" s="138"/>
      <c r="EF239" s="138"/>
      <c r="EI239" s="138"/>
      <c r="EL239" s="138"/>
      <c r="EO239" s="138"/>
      <c r="ES239" s="138"/>
      <c r="EV239" s="138"/>
      <c r="EY239" s="138"/>
      <c r="FC239" s="138"/>
      <c r="FF239" s="138"/>
      <c r="FI239" s="138"/>
      <c r="FM239" s="138"/>
      <c r="FP239" s="138"/>
      <c r="FS239" s="138"/>
      <c r="FW239" s="138"/>
      <c r="FZ239" s="138"/>
      <c r="GC239" s="138"/>
      <c r="GG239" s="138"/>
      <c r="GJ239" s="138"/>
      <c r="GM239" s="138"/>
      <c r="GQ239" s="138"/>
      <c r="GT239" s="138"/>
      <c r="GW239" s="138"/>
      <c r="HA239" s="138"/>
      <c r="HD239" s="138"/>
      <c r="HG239" s="138"/>
      <c r="HK239" s="138"/>
      <c r="HN239" s="138"/>
      <c r="HQ239" s="138"/>
      <c r="HU239" s="138"/>
      <c r="HX239" s="138"/>
      <c r="IA239" s="138"/>
      <c r="IE239" s="138"/>
      <c r="IH239" s="138"/>
      <c r="IK239" s="138"/>
      <c r="IO239" s="138"/>
      <c r="IR239" s="138"/>
      <c r="IU239" s="138"/>
      <c r="IY239" s="138"/>
      <c r="JB239" s="138"/>
      <c r="JE239" s="138"/>
      <c r="JI239" s="138"/>
      <c r="JL239" s="138"/>
      <c r="JO239" s="138"/>
      <c r="JR239" s="138"/>
      <c r="JU239" s="138"/>
      <c r="JX239" s="138"/>
      <c r="KA239" s="138"/>
      <c r="KD239" s="138"/>
      <c r="KG239" s="138"/>
      <c r="KJ239" s="138"/>
      <c r="KM239" s="138"/>
      <c r="KP239" s="138"/>
      <c r="KS239" s="138"/>
      <c r="KV239" s="138"/>
      <c r="KY239" s="138"/>
      <c r="LB239" s="138"/>
      <c r="LE239" s="138"/>
      <c r="LF239" s="138"/>
      <c r="LG239" s="141"/>
      <c r="LI239" s="138"/>
      <c r="LJ239" s="141"/>
      <c r="LL239" s="138"/>
      <c r="LM239" s="141"/>
      <c r="LR239" s="138"/>
      <c r="LU239" s="138"/>
      <c r="LX239" s="138"/>
      <c r="LY239" s="138"/>
      <c r="LZ239" s="141"/>
      <c r="MB239" s="138"/>
      <c r="MC239" s="141"/>
      <c r="ME239" s="138"/>
      <c r="MF239" s="141"/>
      <c r="MJ239" s="138"/>
      <c r="MK239" s="139"/>
      <c r="ML239" s="53"/>
      <c r="MM239" s="53"/>
      <c r="MN239" s="53"/>
      <c r="MO239" s="53"/>
      <c r="MR239" s="140"/>
    </row>
    <row r="240" spans="2:356" s="10" customFormat="1" ht="18.75" customHeight="1">
      <c r="B240" s="137"/>
      <c r="H240" s="138"/>
      <c r="L240" s="138"/>
      <c r="O240" s="138"/>
      <c r="R240" s="138"/>
      <c r="U240" s="138"/>
      <c r="X240" s="138"/>
      <c r="AB240" s="138"/>
      <c r="AE240" s="138"/>
      <c r="AH240" s="138"/>
      <c r="AL240" s="138"/>
      <c r="AO240" s="138"/>
      <c r="AR240" s="138"/>
      <c r="AV240" s="138"/>
      <c r="AY240" s="138"/>
      <c r="BB240" s="138"/>
      <c r="BF240" s="138"/>
      <c r="BI240" s="138"/>
      <c r="BL240" s="138"/>
      <c r="BP240" s="138"/>
      <c r="BS240" s="138"/>
      <c r="BV240" s="138"/>
      <c r="BY240" s="138"/>
      <c r="CB240" s="138"/>
      <c r="CE240" s="138"/>
      <c r="CH240" s="138"/>
      <c r="CK240" s="138"/>
      <c r="CN240" s="138"/>
      <c r="CR240" s="138"/>
      <c r="CU240" s="138"/>
      <c r="CX240" s="138"/>
      <c r="DB240" s="138"/>
      <c r="DE240" s="138"/>
      <c r="DH240" s="138"/>
      <c r="DL240" s="138"/>
      <c r="DO240" s="138"/>
      <c r="DR240" s="138"/>
      <c r="DV240" s="138"/>
      <c r="DY240" s="138"/>
      <c r="EB240" s="138"/>
      <c r="EF240" s="138"/>
      <c r="EI240" s="138"/>
      <c r="EL240" s="138"/>
      <c r="EO240" s="138"/>
      <c r="ES240" s="138"/>
      <c r="EV240" s="138"/>
      <c r="EY240" s="138"/>
      <c r="FC240" s="138"/>
      <c r="FF240" s="138"/>
      <c r="FI240" s="138"/>
      <c r="FM240" s="138"/>
      <c r="FP240" s="138"/>
      <c r="FS240" s="138"/>
      <c r="FW240" s="138"/>
      <c r="FZ240" s="138"/>
      <c r="GC240" s="138"/>
      <c r="GG240" s="138"/>
      <c r="GJ240" s="138"/>
      <c r="GM240" s="138"/>
      <c r="GQ240" s="138"/>
      <c r="GT240" s="138"/>
      <c r="GW240" s="138"/>
      <c r="HA240" s="138"/>
      <c r="HD240" s="138"/>
      <c r="HG240" s="138"/>
      <c r="HK240" s="138"/>
      <c r="HN240" s="138"/>
      <c r="HQ240" s="138"/>
      <c r="HU240" s="138"/>
      <c r="HX240" s="138"/>
      <c r="IA240" s="138"/>
      <c r="IE240" s="138"/>
      <c r="IH240" s="138"/>
      <c r="IK240" s="138"/>
      <c r="IO240" s="138"/>
      <c r="IR240" s="138"/>
      <c r="IU240" s="138"/>
      <c r="IY240" s="138"/>
      <c r="JB240" s="138"/>
      <c r="JE240" s="138"/>
      <c r="JI240" s="138"/>
      <c r="JL240" s="138"/>
      <c r="JO240" s="138"/>
      <c r="JR240" s="138"/>
      <c r="JU240" s="138"/>
      <c r="JX240" s="138"/>
      <c r="KA240" s="138"/>
      <c r="KD240" s="138"/>
      <c r="KG240" s="138"/>
      <c r="KJ240" s="138"/>
      <c r="KM240" s="138"/>
      <c r="KP240" s="138"/>
      <c r="KS240" s="138"/>
      <c r="KV240" s="138"/>
      <c r="KY240" s="138"/>
      <c r="LB240" s="138"/>
      <c r="LE240" s="138"/>
      <c r="LF240" s="138"/>
      <c r="LG240" s="141"/>
      <c r="LI240" s="138"/>
      <c r="LJ240" s="141"/>
      <c r="LL240" s="138"/>
      <c r="LM240" s="141"/>
      <c r="LR240" s="138"/>
      <c r="LU240" s="138"/>
      <c r="LX240" s="138"/>
      <c r="LY240" s="138"/>
      <c r="LZ240" s="141"/>
      <c r="MB240" s="138"/>
      <c r="MC240" s="141"/>
      <c r="ME240" s="138"/>
      <c r="MF240" s="141"/>
      <c r="MJ240" s="138"/>
      <c r="MK240" s="139"/>
      <c r="ML240" s="53"/>
      <c r="MM240" s="53"/>
      <c r="MN240" s="53"/>
      <c r="MO240" s="53"/>
      <c r="MR240" s="140"/>
    </row>
    <row r="241" spans="2:356" s="10" customFormat="1">
      <c r="B241" s="137"/>
      <c r="H241" s="138"/>
      <c r="L241" s="138"/>
      <c r="O241" s="138"/>
      <c r="R241" s="138"/>
      <c r="U241" s="138"/>
      <c r="X241" s="138"/>
      <c r="AB241" s="138"/>
      <c r="AE241" s="138"/>
      <c r="AH241" s="138"/>
      <c r="AL241" s="138"/>
      <c r="AO241" s="138"/>
      <c r="AR241" s="138"/>
      <c r="AV241" s="138"/>
      <c r="AY241" s="138"/>
      <c r="BB241" s="138"/>
      <c r="BF241" s="138"/>
      <c r="BI241" s="138"/>
      <c r="BL241" s="138"/>
      <c r="BP241" s="138"/>
      <c r="BS241" s="138"/>
      <c r="BV241" s="138"/>
      <c r="BY241" s="138"/>
      <c r="CB241" s="138"/>
      <c r="CE241" s="138"/>
      <c r="CH241" s="138"/>
      <c r="CK241" s="138"/>
      <c r="CN241" s="138"/>
      <c r="CR241" s="138"/>
      <c r="CU241" s="138"/>
      <c r="CX241" s="138"/>
      <c r="DB241" s="138"/>
      <c r="DE241" s="138"/>
      <c r="DH241" s="138"/>
      <c r="DL241" s="138"/>
      <c r="DO241" s="138"/>
      <c r="DR241" s="138"/>
      <c r="DV241" s="138"/>
      <c r="DY241" s="138"/>
      <c r="EB241" s="138"/>
      <c r="EF241" s="138"/>
      <c r="EI241" s="138"/>
      <c r="EL241" s="138"/>
      <c r="EO241" s="138"/>
      <c r="ES241" s="138"/>
      <c r="EV241" s="138"/>
      <c r="EY241" s="138"/>
      <c r="FC241" s="138"/>
      <c r="FF241" s="138"/>
      <c r="FI241" s="138"/>
      <c r="FM241" s="138"/>
      <c r="FP241" s="138"/>
      <c r="FS241" s="138"/>
      <c r="FW241" s="138"/>
      <c r="FZ241" s="138"/>
      <c r="GC241" s="138"/>
      <c r="GG241" s="138"/>
      <c r="GJ241" s="138"/>
      <c r="GM241" s="138"/>
      <c r="GQ241" s="138"/>
      <c r="GT241" s="138"/>
      <c r="GW241" s="138"/>
      <c r="HA241" s="138"/>
      <c r="HD241" s="138"/>
      <c r="HG241" s="138"/>
      <c r="HK241" s="138"/>
      <c r="HN241" s="138"/>
      <c r="HQ241" s="138"/>
      <c r="HU241" s="138"/>
      <c r="HX241" s="138"/>
      <c r="IA241" s="138"/>
      <c r="IE241" s="138"/>
      <c r="IH241" s="138"/>
      <c r="IK241" s="138"/>
      <c r="IO241" s="138"/>
      <c r="IR241" s="138"/>
      <c r="IU241" s="138"/>
      <c r="IY241" s="138"/>
      <c r="JB241" s="138"/>
      <c r="JE241" s="138"/>
      <c r="JI241" s="138"/>
      <c r="JL241" s="138"/>
      <c r="JO241" s="138"/>
      <c r="JR241" s="138"/>
      <c r="JU241" s="138"/>
      <c r="JX241" s="138"/>
      <c r="KA241" s="138"/>
      <c r="KD241" s="138"/>
      <c r="KG241" s="138"/>
      <c r="KJ241" s="138"/>
      <c r="KM241" s="138"/>
      <c r="KP241" s="138"/>
      <c r="KS241" s="138"/>
      <c r="KV241" s="138"/>
      <c r="KY241" s="138"/>
      <c r="LB241" s="138"/>
      <c r="LE241" s="138"/>
      <c r="LF241" s="138"/>
      <c r="LG241" s="141"/>
      <c r="LI241" s="138"/>
      <c r="LJ241" s="141"/>
      <c r="LL241" s="138"/>
      <c r="LM241" s="141"/>
      <c r="LR241" s="138"/>
      <c r="LU241" s="138"/>
      <c r="LX241" s="138"/>
      <c r="LY241" s="138"/>
      <c r="LZ241" s="141"/>
      <c r="MB241" s="138"/>
      <c r="MC241" s="141"/>
      <c r="ME241" s="138"/>
      <c r="MF241" s="141"/>
      <c r="MJ241" s="138"/>
      <c r="MK241" s="139"/>
      <c r="ML241" s="53"/>
      <c r="MM241" s="53"/>
      <c r="MN241" s="53"/>
      <c r="MO241" s="53"/>
      <c r="MR241" s="140"/>
    </row>
    <row r="242" spans="2:356" s="10" customFormat="1" ht="18.75" customHeight="1">
      <c r="B242" s="137"/>
      <c r="H242" s="138"/>
      <c r="L242" s="138"/>
      <c r="O242" s="138"/>
      <c r="R242" s="138"/>
      <c r="U242" s="138"/>
      <c r="X242" s="138"/>
      <c r="AB242" s="138"/>
      <c r="AE242" s="138"/>
      <c r="AH242" s="138"/>
      <c r="AL242" s="138"/>
      <c r="AO242" s="138"/>
      <c r="AR242" s="138"/>
      <c r="AV242" s="138"/>
      <c r="AY242" s="138"/>
      <c r="BB242" s="138"/>
      <c r="BF242" s="138"/>
      <c r="BI242" s="138"/>
      <c r="BL242" s="138"/>
      <c r="BP242" s="138"/>
      <c r="BS242" s="138"/>
      <c r="BV242" s="138"/>
      <c r="BY242" s="138"/>
      <c r="CB242" s="138"/>
      <c r="CE242" s="138"/>
      <c r="CH242" s="138"/>
      <c r="CK242" s="138"/>
      <c r="CN242" s="138"/>
      <c r="CR242" s="138"/>
      <c r="CU242" s="138"/>
      <c r="CX242" s="138"/>
      <c r="DB242" s="138"/>
      <c r="DE242" s="138"/>
      <c r="DH242" s="138"/>
      <c r="DL242" s="138"/>
      <c r="DO242" s="138"/>
      <c r="DR242" s="138"/>
      <c r="DV242" s="138"/>
      <c r="DY242" s="138"/>
      <c r="EB242" s="138"/>
      <c r="EF242" s="138"/>
      <c r="EI242" s="138"/>
      <c r="EL242" s="138"/>
      <c r="EO242" s="138"/>
      <c r="ES242" s="138"/>
      <c r="EV242" s="138"/>
      <c r="EY242" s="138"/>
      <c r="FC242" s="138"/>
      <c r="FF242" s="138"/>
      <c r="FI242" s="138"/>
      <c r="FM242" s="138"/>
      <c r="FP242" s="138"/>
      <c r="FS242" s="138"/>
      <c r="FW242" s="138"/>
      <c r="FZ242" s="138"/>
      <c r="GC242" s="138"/>
      <c r="GG242" s="138"/>
      <c r="GJ242" s="138"/>
      <c r="GM242" s="138"/>
      <c r="GQ242" s="138"/>
      <c r="GT242" s="138"/>
      <c r="GW242" s="138"/>
      <c r="HA242" s="138"/>
      <c r="HD242" s="138"/>
      <c r="HG242" s="138"/>
      <c r="HK242" s="138"/>
      <c r="HN242" s="138"/>
      <c r="HQ242" s="138"/>
      <c r="HU242" s="138"/>
      <c r="HX242" s="138"/>
      <c r="IA242" s="138"/>
      <c r="IE242" s="138"/>
      <c r="IH242" s="138"/>
      <c r="IK242" s="138"/>
      <c r="IO242" s="138"/>
      <c r="IR242" s="138"/>
      <c r="IU242" s="138"/>
      <c r="IY242" s="138"/>
      <c r="JB242" s="138"/>
      <c r="JE242" s="138"/>
      <c r="JI242" s="138"/>
      <c r="JL242" s="138"/>
      <c r="JO242" s="138"/>
      <c r="JR242" s="138"/>
      <c r="JU242" s="138"/>
      <c r="JX242" s="138"/>
      <c r="KA242" s="138"/>
      <c r="KD242" s="138"/>
      <c r="KG242" s="138"/>
      <c r="KJ242" s="138"/>
      <c r="KM242" s="138"/>
      <c r="KP242" s="138"/>
      <c r="KS242" s="138"/>
      <c r="KV242" s="138"/>
      <c r="KY242" s="138"/>
      <c r="LB242" s="138"/>
      <c r="LE242" s="138"/>
      <c r="LF242" s="138"/>
      <c r="LG242" s="141"/>
      <c r="LI242" s="138"/>
      <c r="LJ242" s="141"/>
      <c r="LL242" s="138"/>
      <c r="LM242" s="141"/>
      <c r="LR242" s="138"/>
      <c r="LU242" s="138"/>
      <c r="LX242" s="138"/>
      <c r="LY242" s="138"/>
      <c r="LZ242" s="141"/>
      <c r="MB242" s="138"/>
      <c r="MC242" s="141"/>
      <c r="ME242" s="138"/>
      <c r="MF242" s="141"/>
      <c r="MJ242" s="138"/>
      <c r="MK242" s="139"/>
      <c r="ML242" s="53"/>
      <c r="MM242" s="53"/>
      <c r="MN242" s="53"/>
      <c r="MO242" s="53"/>
      <c r="MR242" s="140"/>
    </row>
    <row r="243" spans="2:356" s="10" customFormat="1">
      <c r="B243" s="137"/>
      <c r="H243" s="138"/>
      <c r="L243" s="138"/>
      <c r="O243" s="138"/>
      <c r="R243" s="138"/>
      <c r="U243" s="138"/>
      <c r="X243" s="138"/>
      <c r="AB243" s="138"/>
      <c r="AE243" s="138"/>
      <c r="AH243" s="138"/>
      <c r="AL243" s="138"/>
      <c r="AO243" s="138"/>
      <c r="AR243" s="138"/>
      <c r="AV243" s="138"/>
      <c r="AY243" s="138"/>
      <c r="BB243" s="138"/>
      <c r="BF243" s="138"/>
      <c r="BI243" s="138"/>
      <c r="BL243" s="138"/>
      <c r="BP243" s="138"/>
      <c r="BS243" s="138"/>
      <c r="BV243" s="138"/>
      <c r="BY243" s="138"/>
      <c r="CB243" s="138"/>
      <c r="CE243" s="138"/>
      <c r="CH243" s="138"/>
      <c r="CK243" s="138"/>
      <c r="CN243" s="138"/>
      <c r="CR243" s="138"/>
      <c r="CU243" s="138"/>
      <c r="CX243" s="138"/>
      <c r="DB243" s="138"/>
      <c r="DE243" s="138"/>
      <c r="DH243" s="138"/>
      <c r="DL243" s="138"/>
      <c r="DO243" s="138"/>
      <c r="DR243" s="138"/>
      <c r="DV243" s="138"/>
      <c r="DY243" s="138"/>
      <c r="EB243" s="138"/>
      <c r="EF243" s="138"/>
      <c r="EI243" s="138"/>
      <c r="EL243" s="138"/>
      <c r="EO243" s="138"/>
      <c r="ES243" s="138"/>
      <c r="EV243" s="138"/>
      <c r="EY243" s="138"/>
      <c r="FC243" s="138"/>
      <c r="FF243" s="138"/>
      <c r="FI243" s="138"/>
      <c r="FM243" s="138"/>
      <c r="FP243" s="138"/>
      <c r="FS243" s="138"/>
      <c r="FW243" s="138"/>
      <c r="FZ243" s="138"/>
      <c r="GC243" s="138"/>
      <c r="GG243" s="138"/>
      <c r="GJ243" s="138"/>
      <c r="GM243" s="138"/>
      <c r="GQ243" s="138"/>
      <c r="GT243" s="138"/>
      <c r="GW243" s="138"/>
      <c r="HA243" s="138"/>
      <c r="HD243" s="138"/>
      <c r="HG243" s="138"/>
      <c r="HK243" s="138"/>
      <c r="HN243" s="138"/>
      <c r="HQ243" s="138"/>
      <c r="HU243" s="138"/>
      <c r="HX243" s="138"/>
      <c r="IA243" s="138"/>
      <c r="IE243" s="138"/>
      <c r="IH243" s="138"/>
      <c r="IK243" s="138"/>
      <c r="IO243" s="138"/>
      <c r="IR243" s="138"/>
      <c r="IU243" s="138"/>
      <c r="IY243" s="138"/>
      <c r="JB243" s="138"/>
      <c r="JE243" s="138"/>
      <c r="JI243" s="138"/>
      <c r="JL243" s="138"/>
      <c r="JO243" s="138"/>
      <c r="JR243" s="138"/>
      <c r="JU243" s="138"/>
      <c r="JX243" s="138"/>
      <c r="KA243" s="138"/>
      <c r="KD243" s="138"/>
      <c r="KG243" s="138"/>
      <c r="KJ243" s="138"/>
      <c r="KM243" s="138"/>
      <c r="KP243" s="138"/>
      <c r="KS243" s="138"/>
      <c r="KV243" s="138"/>
      <c r="KY243" s="138"/>
      <c r="LB243" s="138"/>
      <c r="LE243" s="138"/>
      <c r="LF243" s="138"/>
      <c r="LG243" s="141"/>
      <c r="LI243" s="138"/>
      <c r="LJ243" s="141"/>
      <c r="LL243" s="138"/>
      <c r="LM243" s="141"/>
      <c r="LR243" s="138"/>
      <c r="LU243" s="138"/>
      <c r="LX243" s="138"/>
      <c r="LY243" s="138"/>
      <c r="LZ243" s="141"/>
      <c r="MB243" s="138"/>
      <c r="MC243" s="141"/>
      <c r="ME243" s="138"/>
      <c r="MF243" s="141"/>
      <c r="MJ243" s="138"/>
      <c r="MK243" s="139"/>
      <c r="ML243" s="53"/>
      <c r="MM243" s="53"/>
      <c r="MN243" s="53"/>
      <c r="MO243" s="53"/>
      <c r="MR243" s="140"/>
    </row>
    <row r="244" spans="2:356" s="10" customFormat="1" ht="18.75" customHeight="1">
      <c r="B244" s="137"/>
      <c r="H244" s="138"/>
      <c r="L244" s="138"/>
      <c r="O244" s="138"/>
      <c r="R244" s="138"/>
      <c r="U244" s="138"/>
      <c r="X244" s="138"/>
      <c r="AB244" s="138"/>
      <c r="AE244" s="138"/>
      <c r="AH244" s="138"/>
      <c r="AL244" s="138"/>
      <c r="AO244" s="138"/>
      <c r="AR244" s="138"/>
      <c r="AV244" s="138"/>
      <c r="AY244" s="138"/>
      <c r="BB244" s="138"/>
      <c r="BF244" s="138"/>
      <c r="BI244" s="138"/>
      <c r="BL244" s="138"/>
      <c r="BP244" s="138"/>
      <c r="BS244" s="138"/>
      <c r="BV244" s="138"/>
      <c r="BY244" s="138"/>
      <c r="CB244" s="138"/>
      <c r="CE244" s="138"/>
      <c r="CH244" s="138"/>
      <c r="CK244" s="138"/>
      <c r="CN244" s="138"/>
      <c r="CR244" s="138"/>
      <c r="CU244" s="138"/>
      <c r="CX244" s="138"/>
      <c r="DB244" s="138"/>
      <c r="DE244" s="138"/>
      <c r="DH244" s="138"/>
      <c r="DL244" s="138"/>
      <c r="DO244" s="138"/>
      <c r="DR244" s="138"/>
      <c r="DV244" s="138"/>
      <c r="DY244" s="138"/>
      <c r="EB244" s="138"/>
      <c r="EF244" s="138"/>
      <c r="EI244" s="138"/>
      <c r="EL244" s="138"/>
      <c r="EO244" s="138"/>
      <c r="ES244" s="138"/>
      <c r="EV244" s="138"/>
      <c r="EY244" s="138"/>
      <c r="FC244" s="138"/>
      <c r="FF244" s="138"/>
      <c r="FI244" s="138"/>
      <c r="FM244" s="138"/>
      <c r="FP244" s="138"/>
      <c r="FS244" s="138"/>
      <c r="FW244" s="138"/>
      <c r="FZ244" s="138"/>
      <c r="GC244" s="138"/>
      <c r="GG244" s="138"/>
      <c r="GJ244" s="138"/>
      <c r="GM244" s="138"/>
      <c r="GQ244" s="138"/>
      <c r="GT244" s="138"/>
      <c r="GW244" s="138"/>
      <c r="HA244" s="138"/>
      <c r="HD244" s="138"/>
      <c r="HG244" s="138"/>
      <c r="HK244" s="138"/>
      <c r="HN244" s="138"/>
      <c r="HQ244" s="138"/>
      <c r="HU244" s="138"/>
      <c r="HX244" s="138"/>
      <c r="IA244" s="138"/>
      <c r="IE244" s="138"/>
      <c r="IH244" s="138"/>
      <c r="IK244" s="138"/>
      <c r="IO244" s="138"/>
      <c r="IR244" s="138"/>
      <c r="IU244" s="138"/>
      <c r="IY244" s="138"/>
      <c r="JB244" s="138"/>
      <c r="JE244" s="138"/>
      <c r="JI244" s="138"/>
      <c r="JL244" s="138"/>
      <c r="JO244" s="138"/>
      <c r="JR244" s="138"/>
      <c r="JU244" s="138"/>
      <c r="JX244" s="138"/>
      <c r="KA244" s="138"/>
      <c r="KD244" s="138"/>
      <c r="KG244" s="138"/>
      <c r="KJ244" s="138"/>
      <c r="KM244" s="138"/>
      <c r="KP244" s="138"/>
      <c r="KS244" s="138"/>
      <c r="KV244" s="138"/>
      <c r="KY244" s="138"/>
      <c r="LB244" s="138"/>
      <c r="LE244" s="138"/>
      <c r="LF244" s="138"/>
      <c r="LG244" s="141"/>
      <c r="LI244" s="138"/>
      <c r="LJ244" s="141"/>
      <c r="LL244" s="138"/>
      <c r="LM244" s="141"/>
      <c r="LR244" s="138"/>
      <c r="LU244" s="138"/>
      <c r="LX244" s="138"/>
      <c r="LY244" s="138"/>
      <c r="LZ244" s="141"/>
      <c r="MB244" s="138"/>
      <c r="MC244" s="141"/>
      <c r="ME244" s="138"/>
      <c r="MF244" s="141"/>
      <c r="MJ244" s="138"/>
      <c r="MK244" s="139"/>
      <c r="ML244" s="53"/>
      <c r="MM244" s="53"/>
      <c r="MN244" s="53"/>
      <c r="MO244" s="53"/>
      <c r="MR244" s="140"/>
    </row>
    <row r="245" spans="2:356" s="10" customFormat="1">
      <c r="B245" s="137"/>
      <c r="H245" s="138"/>
      <c r="L245" s="138"/>
      <c r="O245" s="138"/>
      <c r="R245" s="138"/>
      <c r="U245" s="138"/>
      <c r="X245" s="138"/>
      <c r="AB245" s="138"/>
      <c r="AE245" s="138"/>
      <c r="AH245" s="138"/>
      <c r="AL245" s="138"/>
      <c r="AO245" s="138"/>
      <c r="AR245" s="138"/>
      <c r="AV245" s="138"/>
      <c r="AY245" s="138"/>
      <c r="BB245" s="138"/>
      <c r="BF245" s="138"/>
      <c r="BI245" s="138"/>
      <c r="BL245" s="138"/>
      <c r="BP245" s="138"/>
      <c r="BS245" s="138"/>
      <c r="BV245" s="138"/>
      <c r="BY245" s="138"/>
      <c r="CB245" s="138"/>
      <c r="CE245" s="138"/>
      <c r="CH245" s="138"/>
      <c r="CK245" s="138"/>
      <c r="CN245" s="138"/>
      <c r="CR245" s="138"/>
      <c r="CU245" s="138"/>
      <c r="CX245" s="138"/>
      <c r="DB245" s="138"/>
      <c r="DE245" s="138"/>
      <c r="DH245" s="138"/>
      <c r="DL245" s="138"/>
      <c r="DO245" s="138"/>
      <c r="DR245" s="138"/>
      <c r="DV245" s="138"/>
      <c r="DY245" s="138"/>
      <c r="EB245" s="138"/>
      <c r="EF245" s="138"/>
      <c r="EI245" s="138"/>
      <c r="EL245" s="138"/>
      <c r="EO245" s="138"/>
      <c r="ES245" s="138"/>
      <c r="EV245" s="138"/>
      <c r="EY245" s="138"/>
      <c r="FC245" s="138"/>
      <c r="FF245" s="138"/>
      <c r="FI245" s="138"/>
      <c r="FM245" s="138"/>
      <c r="FP245" s="138"/>
      <c r="FS245" s="138"/>
      <c r="FW245" s="138"/>
      <c r="FZ245" s="138"/>
      <c r="GC245" s="138"/>
      <c r="GG245" s="138"/>
      <c r="GJ245" s="138"/>
      <c r="GM245" s="138"/>
      <c r="GQ245" s="138"/>
      <c r="GT245" s="138"/>
      <c r="GW245" s="138"/>
      <c r="HA245" s="138"/>
      <c r="HD245" s="138"/>
      <c r="HG245" s="138"/>
      <c r="HK245" s="138"/>
      <c r="HN245" s="138"/>
      <c r="HQ245" s="138"/>
      <c r="HU245" s="138"/>
      <c r="HX245" s="138"/>
      <c r="IA245" s="138"/>
      <c r="IE245" s="138"/>
      <c r="IH245" s="138"/>
      <c r="IK245" s="138"/>
      <c r="IO245" s="138"/>
      <c r="IR245" s="138"/>
      <c r="IU245" s="138"/>
      <c r="IY245" s="138"/>
      <c r="JB245" s="138"/>
      <c r="JE245" s="138"/>
      <c r="JI245" s="138"/>
      <c r="JL245" s="138"/>
      <c r="JO245" s="138"/>
      <c r="JR245" s="138"/>
      <c r="JU245" s="138"/>
      <c r="JX245" s="138"/>
      <c r="KA245" s="138"/>
      <c r="KD245" s="138"/>
      <c r="KG245" s="138"/>
      <c r="KJ245" s="138"/>
      <c r="KM245" s="138"/>
      <c r="KP245" s="138"/>
      <c r="KS245" s="138"/>
      <c r="KV245" s="138"/>
      <c r="KY245" s="138"/>
      <c r="LB245" s="138"/>
      <c r="LE245" s="138"/>
      <c r="LF245" s="138"/>
      <c r="LG245" s="141"/>
      <c r="LI245" s="138"/>
      <c r="LJ245" s="141"/>
      <c r="LL245" s="138"/>
      <c r="LM245" s="141"/>
      <c r="LR245" s="138"/>
      <c r="LU245" s="138"/>
      <c r="LX245" s="138"/>
      <c r="LY245" s="138"/>
      <c r="LZ245" s="141"/>
      <c r="MB245" s="138"/>
      <c r="MC245" s="141"/>
      <c r="ME245" s="138"/>
      <c r="MF245" s="141"/>
      <c r="MJ245" s="138"/>
      <c r="MK245" s="139"/>
      <c r="ML245" s="53"/>
      <c r="MM245" s="53"/>
      <c r="MN245" s="53"/>
      <c r="MO245" s="53"/>
      <c r="MR245" s="140"/>
    </row>
    <row r="246" spans="2:356" s="10" customFormat="1" ht="18.75" customHeight="1">
      <c r="B246" s="137"/>
      <c r="H246" s="138"/>
      <c r="L246" s="138"/>
      <c r="O246" s="138"/>
      <c r="R246" s="138"/>
      <c r="U246" s="138"/>
      <c r="X246" s="138"/>
      <c r="AB246" s="138"/>
      <c r="AE246" s="138"/>
      <c r="AH246" s="138"/>
      <c r="AL246" s="138"/>
      <c r="AO246" s="138"/>
      <c r="AR246" s="138"/>
      <c r="AV246" s="138"/>
      <c r="AY246" s="138"/>
      <c r="BB246" s="138"/>
      <c r="BF246" s="138"/>
      <c r="BI246" s="138"/>
      <c r="BL246" s="138"/>
      <c r="BP246" s="138"/>
      <c r="BS246" s="138"/>
      <c r="BV246" s="138"/>
      <c r="BY246" s="138"/>
      <c r="CB246" s="138"/>
      <c r="CE246" s="138"/>
      <c r="CH246" s="138"/>
      <c r="CK246" s="138"/>
      <c r="CN246" s="138"/>
      <c r="CR246" s="138"/>
      <c r="CU246" s="138"/>
      <c r="CX246" s="138"/>
      <c r="DB246" s="138"/>
      <c r="DE246" s="138"/>
      <c r="DH246" s="138"/>
      <c r="DL246" s="138"/>
      <c r="DO246" s="138"/>
      <c r="DR246" s="138"/>
      <c r="DV246" s="138"/>
      <c r="DY246" s="138"/>
      <c r="EB246" s="138"/>
      <c r="EF246" s="138"/>
      <c r="EI246" s="138"/>
      <c r="EL246" s="138"/>
      <c r="EO246" s="138"/>
      <c r="ES246" s="138"/>
      <c r="EV246" s="138"/>
      <c r="EY246" s="138"/>
      <c r="FC246" s="138"/>
      <c r="FF246" s="138"/>
      <c r="FI246" s="138"/>
      <c r="FM246" s="138"/>
      <c r="FP246" s="138"/>
      <c r="FS246" s="138"/>
      <c r="FW246" s="138"/>
      <c r="FZ246" s="138"/>
      <c r="GC246" s="138"/>
      <c r="GG246" s="138"/>
      <c r="GJ246" s="138"/>
      <c r="GM246" s="138"/>
      <c r="GQ246" s="138"/>
      <c r="GT246" s="138"/>
      <c r="GW246" s="138"/>
      <c r="HA246" s="138"/>
      <c r="HD246" s="138"/>
      <c r="HG246" s="138"/>
      <c r="HK246" s="138"/>
      <c r="HN246" s="138"/>
      <c r="HQ246" s="138"/>
      <c r="HU246" s="138"/>
      <c r="HX246" s="138"/>
      <c r="IA246" s="138"/>
      <c r="IE246" s="138"/>
      <c r="IH246" s="138"/>
      <c r="IK246" s="138"/>
      <c r="IO246" s="138"/>
      <c r="IR246" s="138"/>
      <c r="IU246" s="138"/>
      <c r="IY246" s="138"/>
      <c r="JB246" s="138"/>
      <c r="JE246" s="138"/>
      <c r="JI246" s="138"/>
      <c r="JL246" s="138"/>
      <c r="JO246" s="138"/>
      <c r="JR246" s="138"/>
      <c r="JU246" s="138"/>
      <c r="JX246" s="138"/>
      <c r="KA246" s="138"/>
      <c r="KD246" s="138"/>
      <c r="KG246" s="138"/>
      <c r="KJ246" s="138"/>
      <c r="KM246" s="138"/>
      <c r="KP246" s="138"/>
      <c r="KS246" s="138"/>
      <c r="KV246" s="138"/>
      <c r="KY246" s="138"/>
      <c r="LB246" s="138"/>
      <c r="LE246" s="138"/>
      <c r="LF246" s="138"/>
      <c r="LG246" s="141"/>
      <c r="LI246" s="138"/>
      <c r="LJ246" s="141"/>
      <c r="LL246" s="138"/>
      <c r="LM246" s="141"/>
      <c r="LR246" s="138"/>
      <c r="LU246" s="138"/>
      <c r="LX246" s="138"/>
      <c r="LY246" s="138"/>
      <c r="LZ246" s="141"/>
      <c r="MB246" s="138"/>
      <c r="MC246" s="141"/>
      <c r="ME246" s="138"/>
      <c r="MF246" s="141"/>
      <c r="MJ246" s="138"/>
      <c r="MK246" s="139"/>
      <c r="ML246" s="53"/>
      <c r="MM246" s="53"/>
      <c r="MN246" s="53"/>
      <c r="MO246" s="53"/>
      <c r="MR246" s="140"/>
    </row>
    <row r="247" spans="2:356" s="10" customFormat="1">
      <c r="B247" s="137"/>
      <c r="H247" s="138"/>
      <c r="L247" s="138"/>
      <c r="O247" s="138"/>
      <c r="R247" s="138"/>
      <c r="U247" s="138"/>
      <c r="X247" s="138"/>
      <c r="AB247" s="138"/>
      <c r="AE247" s="138"/>
      <c r="AH247" s="138"/>
      <c r="AL247" s="138"/>
      <c r="AO247" s="138"/>
      <c r="AR247" s="138"/>
      <c r="AV247" s="138"/>
      <c r="AY247" s="138"/>
      <c r="BB247" s="138"/>
      <c r="BF247" s="138"/>
      <c r="BI247" s="138"/>
      <c r="BL247" s="138"/>
      <c r="BP247" s="138"/>
      <c r="BS247" s="138"/>
      <c r="BV247" s="138"/>
      <c r="BY247" s="138"/>
      <c r="CB247" s="138"/>
      <c r="CE247" s="138"/>
      <c r="CH247" s="138"/>
      <c r="CK247" s="138"/>
      <c r="CN247" s="138"/>
      <c r="CR247" s="138"/>
      <c r="CU247" s="138"/>
      <c r="CX247" s="138"/>
      <c r="DB247" s="138"/>
      <c r="DE247" s="138"/>
      <c r="DH247" s="138"/>
      <c r="DL247" s="138"/>
      <c r="DO247" s="138"/>
      <c r="DR247" s="138"/>
      <c r="DV247" s="138"/>
      <c r="DY247" s="138"/>
      <c r="EB247" s="138"/>
      <c r="EF247" s="138"/>
      <c r="EI247" s="138"/>
      <c r="EL247" s="138"/>
      <c r="EO247" s="138"/>
      <c r="ES247" s="138"/>
      <c r="EV247" s="138"/>
      <c r="EY247" s="138"/>
      <c r="FC247" s="138"/>
      <c r="FF247" s="138"/>
      <c r="FI247" s="138"/>
      <c r="FM247" s="138"/>
      <c r="FP247" s="138"/>
      <c r="FS247" s="138"/>
      <c r="FW247" s="138"/>
      <c r="FZ247" s="138"/>
      <c r="GC247" s="138"/>
      <c r="GG247" s="138"/>
      <c r="GJ247" s="138"/>
      <c r="GM247" s="138"/>
      <c r="GQ247" s="138"/>
      <c r="GT247" s="138"/>
      <c r="GW247" s="138"/>
      <c r="HA247" s="138"/>
      <c r="HD247" s="138"/>
      <c r="HG247" s="138"/>
      <c r="HK247" s="138"/>
      <c r="HN247" s="138"/>
      <c r="HQ247" s="138"/>
      <c r="HU247" s="138"/>
      <c r="HX247" s="138"/>
      <c r="IA247" s="138"/>
      <c r="IE247" s="138"/>
      <c r="IH247" s="138"/>
      <c r="IK247" s="138"/>
      <c r="IO247" s="138"/>
      <c r="IR247" s="138"/>
      <c r="IU247" s="138"/>
      <c r="IY247" s="138"/>
      <c r="JB247" s="138"/>
      <c r="JE247" s="138"/>
      <c r="JI247" s="138"/>
      <c r="JL247" s="138"/>
      <c r="JO247" s="138"/>
      <c r="JR247" s="138"/>
      <c r="JU247" s="138"/>
      <c r="JX247" s="138"/>
      <c r="KA247" s="138"/>
      <c r="KD247" s="138"/>
      <c r="KG247" s="138"/>
      <c r="KJ247" s="138"/>
      <c r="KM247" s="138"/>
      <c r="KP247" s="138"/>
      <c r="KS247" s="138"/>
      <c r="KV247" s="138"/>
      <c r="KY247" s="138"/>
      <c r="LB247" s="138"/>
      <c r="LE247" s="138"/>
      <c r="LF247" s="138"/>
      <c r="LG247" s="141"/>
      <c r="LI247" s="138"/>
      <c r="LJ247" s="141"/>
      <c r="LL247" s="138"/>
      <c r="LM247" s="141"/>
      <c r="LR247" s="138"/>
      <c r="LU247" s="138"/>
      <c r="LX247" s="138"/>
      <c r="LY247" s="138"/>
      <c r="LZ247" s="141"/>
      <c r="MB247" s="138"/>
      <c r="MC247" s="141"/>
      <c r="ME247" s="138"/>
      <c r="MF247" s="141"/>
      <c r="MJ247" s="138"/>
      <c r="MK247" s="139"/>
      <c r="ML247" s="53"/>
      <c r="MM247" s="53"/>
      <c r="MN247" s="53"/>
      <c r="MO247" s="53"/>
      <c r="MR247" s="140"/>
    </row>
    <row r="248" spans="2:356" s="10" customFormat="1" ht="18.75" customHeight="1">
      <c r="B248" s="137"/>
      <c r="H248" s="138"/>
      <c r="L248" s="138"/>
      <c r="O248" s="138"/>
      <c r="R248" s="138"/>
      <c r="U248" s="138"/>
      <c r="X248" s="138"/>
      <c r="AB248" s="138"/>
      <c r="AE248" s="138"/>
      <c r="AH248" s="138"/>
      <c r="AL248" s="138"/>
      <c r="AO248" s="138"/>
      <c r="AR248" s="138"/>
      <c r="AV248" s="138"/>
      <c r="AY248" s="138"/>
      <c r="BB248" s="138"/>
      <c r="BF248" s="138"/>
      <c r="BI248" s="138"/>
      <c r="BL248" s="138"/>
      <c r="BP248" s="138"/>
      <c r="BS248" s="138"/>
      <c r="BV248" s="138"/>
      <c r="BY248" s="138"/>
      <c r="CB248" s="138"/>
      <c r="CE248" s="138"/>
      <c r="CH248" s="138"/>
      <c r="CK248" s="138"/>
      <c r="CN248" s="138"/>
      <c r="CR248" s="138"/>
      <c r="CU248" s="138"/>
      <c r="CX248" s="138"/>
      <c r="DB248" s="138"/>
      <c r="DE248" s="138"/>
      <c r="DH248" s="138"/>
      <c r="DL248" s="138"/>
      <c r="DO248" s="138"/>
      <c r="DR248" s="138"/>
      <c r="DV248" s="138"/>
      <c r="DY248" s="138"/>
      <c r="EB248" s="138"/>
      <c r="EF248" s="138"/>
      <c r="EI248" s="138"/>
      <c r="EL248" s="138"/>
      <c r="EO248" s="138"/>
      <c r="ES248" s="138"/>
      <c r="EV248" s="138"/>
      <c r="EY248" s="138"/>
      <c r="FC248" s="138"/>
      <c r="FF248" s="138"/>
      <c r="FI248" s="138"/>
      <c r="FM248" s="138"/>
      <c r="FP248" s="138"/>
      <c r="FS248" s="138"/>
      <c r="FW248" s="138"/>
      <c r="FZ248" s="138"/>
      <c r="GC248" s="138"/>
      <c r="GG248" s="138"/>
      <c r="GJ248" s="138"/>
      <c r="GM248" s="138"/>
      <c r="GQ248" s="138"/>
      <c r="GT248" s="138"/>
      <c r="GW248" s="138"/>
      <c r="HA248" s="138"/>
      <c r="HD248" s="138"/>
      <c r="HG248" s="138"/>
      <c r="HK248" s="138"/>
      <c r="HN248" s="138"/>
      <c r="HQ248" s="138"/>
      <c r="HU248" s="138"/>
      <c r="HX248" s="138"/>
      <c r="IA248" s="138"/>
      <c r="IE248" s="138"/>
      <c r="IH248" s="138"/>
      <c r="IK248" s="138"/>
      <c r="IO248" s="138"/>
      <c r="IR248" s="138"/>
      <c r="IU248" s="138"/>
      <c r="IY248" s="138"/>
      <c r="JB248" s="138"/>
      <c r="JE248" s="138"/>
      <c r="JI248" s="138"/>
      <c r="JL248" s="138"/>
      <c r="JO248" s="138"/>
      <c r="JR248" s="138"/>
      <c r="JU248" s="138"/>
      <c r="JX248" s="138"/>
      <c r="KA248" s="138"/>
      <c r="KD248" s="138"/>
      <c r="KG248" s="138"/>
      <c r="KJ248" s="138"/>
      <c r="KM248" s="138"/>
      <c r="KP248" s="138"/>
      <c r="KS248" s="138"/>
      <c r="KV248" s="138"/>
      <c r="KY248" s="138"/>
      <c r="LB248" s="138"/>
      <c r="LE248" s="138"/>
      <c r="LF248" s="138"/>
      <c r="LG248" s="141"/>
      <c r="LI248" s="138"/>
      <c r="LJ248" s="141"/>
      <c r="LL248" s="138"/>
      <c r="LM248" s="141"/>
      <c r="LR248" s="138"/>
      <c r="LU248" s="138"/>
      <c r="LX248" s="138"/>
      <c r="LY248" s="138"/>
      <c r="LZ248" s="141"/>
      <c r="MB248" s="138"/>
      <c r="MC248" s="141"/>
      <c r="ME248" s="138"/>
      <c r="MF248" s="141"/>
      <c r="MJ248" s="138"/>
      <c r="MK248" s="139"/>
      <c r="ML248" s="53"/>
      <c r="MM248" s="53"/>
      <c r="MN248" s="53"/>
      <c r="MO248" s="53"/>
      <c r="MR248" s="140"/>
    </row>
    <row r="249" spans="2:356" s="10" customFormat="1">
      <c r="B249" s="137"/>
      <c r="H249" s="138"/>
      <c r="L249" s="138"/>
      <c r="O249" s="138"/>
      <c r="R249" s="138"/>
      <c r="U249" s="138"/>
      <c r="X249" s="138"/>
      <c r="AB249" s="138"/>
      <c r="AE249" s="138"/>
      <c r="AH249" s="138"/>
      <c r="AL249" s="138"/>
      <c r="AO249" s="138"/>
      <c r="AR249" s="138"/>
      <c r="AV249" s="138"/>
      <c r="AY249" s="138"/>
      <c r="BB249" s="138"/>
      <c r="BF249" s="138"/>
      <c r="BI249" s="138"/>
      <c r="BL249" s="138"/>
      <c r="BP249" s="138"/>
      <c r="BS249" s="138"/>
      <c r="BV249" s="138"/>
      <c r="BY249" s="138"/>
      <c r="CB249" s="138"/>
      <c r="CE249" s="138"/>
      <c r="CH249" s="138"/>
      <c r="CK249" s="138"/>
      <c r="CN249" s="138"/>
      <c r="CR249" s="138"/>
      <c r="CU249" s="138"/>
      <c r="CX249" s="138"/>
      <c r="DB249" s="138"/>
      <c r="DE249" s="138"/>
      <c r="DH249" s="138"/>
      <c r="DL249" s="138"/>
      <c r="DO249" s="138"/>
      <c r="DR249" s="138"/>
      <c r="DV249" s="138"/>
      <c r="DY249" s="138"/>
      <c r="EB249" s="138"/>
      <c r="EF249" s="138"/>
      <c r="EI249" s="138"/>
      <c r="EL249" s="138"/>
      <c r="EO249" s="138"/>
      <c r="ES249" s="138"/>
      <c r="EV249" s="138"/>
      <c r="EY249" s="138"/>
      <c r="FC249" s="138"/>
      <c r="FF249" s="138"/>
      <c r="FI249" s="138"/>
      <c r="FM249" s="138"/>
      <c r="FP249" s="138"/>
      <c r="FS249" s="138"/>
      <c r="FW249" s="138"/>
      <c r="FZ249" s="138"/>
      <c r="GC249" s="138"/>
      <c r="GG249" s="138"/>
      <c r="GJ249" s="138"/>
      <c r="GM249" s="138"/>
      <c r="GQ249" s="138"/>
      <c r="GT249" s="138"/>
      <c r="GW249" s="138"/>
      <c r="HA249" s="138"/>
      <c r="HD249" s="138"/>
      <c r="HG249" s="138"/>
      <c r="HK249" s="138"/>
      <c r="HN249" s="138"/>
      <c r="HQ249" s="138"/>
      <c r="HU249" s="138"/>
      <c r="HX249" s="138"/>
      <c r="IA249" s="138"/>
      <c r="IE249" s="138"/>
      <c r="IH249" s="138"/>
      <c r="IK249" s="138"/>
      <c r="IO249" s="138"/>
      <c r="IR249" s="138"/>
      <c r="IU249" s="138"/>
      <c r="IY249" s="138"/>
      <c r="JB249" s="138"/>
      <c r="JE249" s="138"/>
      <c r="JI249" s="138"/>
      <c r="JL249" s="138"/>
      <c r="JO249" s="138"/>
      <c r="JR249" s="138"/>
      <c r="JU249" s="138"/>
      <c r="JX249" s="138"/>
      <c r="KA249" s="138"/>
      <c r="KD249" s="138"/>
      <c r="KG249" s="138"/>
      <c r="KJ249" s="138"/>
      <c r="KM249" s="138"/>
      <c r="KP249" s="138"/>
      <c r="KS249" s="138"/>
      <c r="KV249" s="138"/>
      <c r="KY249" s="138"/>
      <c r="LB249" s="138"/>
      <c r="LE249" s="138"/>
      <c r="LF249" s="138"/>
      <c r="LG249" s="141"/>
      <c r="LI249" s="138"/>
      <c r="LJ249" s="141"/>
      <c r="LL249" s="138"/>
      <c r="LM249" s="141"/>
      <c r="LR249" s="138"/>
      <c r="LU249" s="138"/>
      <c r="LX249" s="138"/>
      <c r="LY249" s="138"/>
      <c r="LZ249" s="141"/>
      <c r="MB249" s="138"/>
      <c r="MC249" s="141"/>
      <c r="ME249" s="138"/>
      <c r="MF249" s="141"/>
      <c r="MJ249" s="138"/>
      <c r="MK249" s="139"/>
      <c r="ML249" s="53"/>
      <c r="MM249" s="53"/>
      <c r="MN249" s="53"/>
      <c r="MO249" s="53"/>
      <c r="MR249" s="140"/>
    </row>
    <row r="250" spans="2:356" s="10" customFormat="1" ht="18.75" customHeight="1">
      <c r="B250" s="137"/>
      <c r="H250" s="138"/>
      <c r="L250" s="138"/>
      <c r="O250" s="138"/>
      <c r="R250" s="138"/>
      <c r="U250" s="138"/>
      <c r="X250" s="138"/>
      <c r="AB250" s="138"/>
      <c r="AE250" s="138"/>
      <c r="AH250" s="138"/>
      <c r="AL250" s="138"/>
      <c r="AO250" s="138"/>
      <c r="AR250" s="138"/>
      <c r="AV250" s="138"/>
      <c r="AY250" s="138"/>
      <c r="BB250" s="138"/>
      <c r="BF250" s="138"/>
      <c r="BI250" s="138"/>
      <c r="BL250" s="138"/>
      <c r="BP250" s="138"/>
      <c r="BS250" s="138"/>
      <c r="BV250" s="138"/>
      <c r="BY250" s="138"/>
      <c r="CB250" s="138"/>
      <c r="CE250" s="138"/>
      <c r="CH250" s="138"/>
      <c r="CK250" s="138"/>
      <c r="CN250" s="138"/>
      <c r="CR250" s="138"/>
      <c r="CU250" s="138"/>
      <c r="CX250" s="138"/>
      <c r="DB250" s="138"/>
      <c r="DE250" s="138"/>
      <c r="DH250" s="138"/>
      <c r="DL250" s="138"/>
      <c r="DO250" s="138"/>
      <c r="DR250" s="138"/>
      <c r="DV250" s="138"/>
      <c r="DY250" s="138"/>
      <c r="EB250" s="138"/>
      <c r="EF250" s="138"/>
      <c r="EI250" s="138"/>
      <c r="EL250" s="138"/>
      <c r="EO250" s="138"/>
      <c r="ES250" s="138"/>
      <c r="EV250" s="138"/>
      <c r="EY250" s="138"/>
      <c r="FC250" s="138"/>
      <c r="FF250" s="138"/>
      <c r="FI250" s="138"/>
      <c r="FM250" s="138"/>
      <c r="FP250" s="138"/>
      <c r="FS250" s="138"/>
      <c r="FW250" s="138"/>
      <c r="FZ250" s="138"/>
      <c r="GC250" s="138"/>
      <c r="GG250" s="138"/>
      <c r="GJ250" s="138"/>
      <c r="GM250" s="138"/>
      <c r="GQ250" s="138"/>
      <c r="GT250" s="138"/>
      <c r="GW250" s="138"/>
      <c r="HA250" s="138"/>
      <c r="HD250" s="138"/>
      <c r="HG250" s="138"/>
      <c r="HK250" s="138"/>
      <c r="HN250" s="138"/>
      <c r="HQ250" s="138"/>
      <c r="HU250" s="138"/>
      <c r="HX250" s="138"/>
      <c r="IA250" s="138"/>
      <c r="IE250" s="138"/>
      <c r="IH250" s="138"/>
      <c r="IK250" s="138"/>
      <c r="IO250" s="138"/>
      <c r="IR250" s="138"/>
      <c r="IU250" s="138"/>
      <c r="IY250" s="138"/>
      <c r="JB250" s="138"/>
      <c r="JE250" s="138"/>
      <c r="JI250" s="138"/>
      <c r="JL250" s="138"/>
      <c r="JO250" s="138"/>
      <c r="JR250" s="138"/>
      <c r="JU250" s="138"/>
      <c r="JX250" s="138"/>
      <c r="KA250" s="138"/>
      <c r="KD250" s="138"/>
      <c r="KG250" s="138"/>
      <c r="KJ250" s="138"/>
      <c r="KM250" s="138"/>
      <c r="KP250" s="138"/>
      <c r="KS250" s="138"/>
      <c r="KV250" s="138"/>
      <c r="KY250" s="138"/>
      <c r="LB250" s="138"/>
      <c r="LE250" s="138"/>
      <c r="LF250" s="138"/>
      <c r="LG250" s="141"/>
      <c r="LI250" s="138"/>
      <c r="LJ250" s="141"/>
      <c r="LL250" s="138"/>
      <c r="LM250" s="141"/>
      <c r="LR250" s="138"/>
      <c r="LU250" s="138"/>
      <c r="LX250" s="138"/>
      <c r="LY250" s="138"/>
      <c r="LZ250" s="141"/>
      <c r="MB250" s="138"/>
      <c r="MC250" s="141"/>
      <c r="ME250" s="138"/>
      <c r="MF250" s="141"/>
      <c r="MJ250" s="138"/>
      <c r="MK250" s="139"/>
      <c r="ML250" s="53"/>
      <c r="MM250" s="53"/>
      <c r="MN250" s="53"/>
      <c r="MO250" s="53"/>
      <c r="MR250" s="140"/>
    </row>
    <row r="251" spans="2:356" s="10" customFormat="1">
      <c r="B251" s="137"/>
      <c r="H251" s="138"/>
      <c r="L251" s="138"/>
      <c r="O251" s="138"/>
      <c r="R251" s="138"/>
      <c r="U251" s="138"/>
      <c r="X251" s="138"/>
      <c r="AB251" s="138"/>
      <c r="AE251" s="138"/>
      <c r="AH251" s="138"/>
      <c r="AL251" s="138"/>
      <c r="AO251" s="138"/>
      <c r="AR251" s="138"/>
      <c r="AV251" s="138"/>
      <c r="AY251" s="138"/>
      <c r="BB251" s="138"/>
      <c r="BF251" s="138"/>
      <c r="BI251" s="138"/>
      <c r="BL251" s="138"/>
      <c r="BP251" s="138"/>
      <c r="BS251" s="138"/>
      <c r="BV251" s="138"/>
      <c r="BY251" s="138"/>
      <c r="CB251" s="138"/>
      <c r="CE251" s="138"/>
      <c r="CH251" s="138"/>
      <c r="CK251" s="138"/>
      <c r="CN251" s="138"/>
      <c r="CR251" s="138"/>
      <c r="CU251" s="138"/>
      <c r="CX251" s="138"/>
      <c r="DB251" s="138"/>
      <c r="DE251" s="138"/>
      <c r="DH251" s="138"/>
      <c r="DL251" s="138"/>
      <c r="DO251" s="138"/>
      <c r="DR251" s="138"/>
      <c r="DV251" s="138"/>
      <c r="DY251" s="138"/>
      <c r="EB251" s="138"/>
      <c r="EF251" s="138"/>
      <c r="EI251" s="138"/>
      <c r="EL251" s="138"/>
      <c r="EO251" s="138"/>
      <c r="ES251" s="138"/>
      <c r="EV251" s="138"/>
      <c r="EY251" s="138"/>
      <c r="FC251" s="138"/>
      <c r="FF251" s="138"/>
      <c r="FI251" s="138"/>
      <c r="FM251" s="138"/>
      <c r="FP251" s="138"/>
      <c r="FS251" s="138"/>
      <c r="FW251" s="138"/>
      <c r="FZ251" s="138"/>
      <c r="GC251" s="138"/>
      <c r="GG251" s="138"/>
      <c r="GJ251" s="138"/>
      <c r="GM251" s="138"/>
      <c r="GQ251" s="138"/>
      <c r="GT251" s="138"/>
      <c r="GW251" s="138"/>
      <c r="HA251" s="138"/>
      <c r="HD251" s="138"/>
      <c r="HG251" s="138"/>
      <c r="HK251" s="138"/>
      <c r="HN251" s="138"/>
      <c r="HQ251" s="138"/>
      <c r="HU251" s="138"/>
      <c r="HX251" s="138"/>
      <c r="IA251" s="138"/>
      <c r="IE251" s="138"/>
      <c r="IH251" s="138"/>
      <c r="IK251" s="138"/>
      <c r="IO251" s="138"/>
      <c r="IR251" s="138"/>
      <c r="IU251" s="138"/>
      <c r="IY251" s="138"/>
      <c r="JB251" s="138"/>
      <c r="JE251" s="138"/>
      <c r="JI251" s="138"/>
      <c r="JL251" s="138"/>
      <c r="JO251" s="138"/>
      <c r="JR251" s="138"/>
      <c r="JU251" s="138"/>
      <c r="JX251" s="138"/>
      <c r="KA251" s="138"/>
      <c r="KD251" s="138"/>
      <c r="KG251" s="138"/>
      <c r="KJ251" s="138"/>
      <c r="KM251" s="138"/>
      <c r="KP251" s="138"/>
      <c r="KS251" s="138"/>
      <c r="KV251" s="138"/>
      <c r="KY251" s="138"/>
      <c r="LB251" s="138"/>
      <c r="LE251" s="138"/>
      <c r="LF251" s="138"/>
      <c r="LG251" s="141"/>
      <c r="LI251" s="138"/>
      <c r="LJ251" s="141"/>
      <c r="LL251" s="138"/>
      <c r="LM251" s="141"/>
      <c r="LR251" s="138"/>
      <c r="LU251" s="138"/>
      <c r="LX251" s="138"/>
      <c r="LY251" s="138"/>
      <c r="LZ251" s="141"/>
      <c r="MB251" s="138"/>
      <c r="MC251" s="141"/>
      <c r="ME251" s="138"/>
      <c r="MF251" s="141"/>
      <c r="MJ251" s="138"/>
      <c r="MK251" s="139"/>
      <c r="ML251" s="53"/>
      <c r="MM251" s="53"/>
      <c r="MN251" s="53"/>
      <c r="MO251" s="53"/>
      <c r="MR251" s="140"/>
    </row>
    <row r="252" spans="2:356" s="10" customFormat="1" ht="18.75" customHeight="1">
      <c r="B252" s="137"/>
      <c r="H252" s="138"/>
      <c r="L252" s="138"/>
      <c r="O252" s="138"/>
      <c r="R252" s="138"/>
      <c r="U252" s="138"/>
      <c r="X252" s="138"/>
      <c r="AB252" s="138"/>
      <c r="AE252" s="138"/>
      <c r="AH252" s="138"/>
      <c r="AL252" s="138"/>
      <c r="AO252" s="138"/>
      <c r="AR252" s="138"/>
      <c r="AV252" s="138"/>
      <c r="AY252" s="138"/>
      <c r="BB252" s="138"/>
      <c r="BF252" s="138"/>
      <c r="BI252" s="138"/>
      <c r="BL252" s="138"/>
      <c r="BP252" s="138"/>
      <c r="BS252" s="138"/>
      <c r="BV252" s="138"/>
      <c r="BY252" s="138"/>
      <c r="CB252" s="138"/>
      <c r="CE252" s="138"/>
      <c r="CH252" s="138"/>
      <c r="CK252" s="138"/>
      <c r="CN252" s="138"/>
      <c r="CR252" s="138"/>
      <c r="CU252" s="138"/>
      <c r="CX252" s="138"/>
      <c r="DB252" s="138"/>
      <c r="DE252" s="138"/>
      <c r="DH252" s="138"/>
      <c r="DL252" s="138"/>
      <c r="DO252" s="138"/>
      <c r="DR252" s="138"/>
      <c r="DV252" s="138"/>
      <c r="DY252" s="138"/>
      <c r="EB252" s="138"/>
      <c r="EF252" s="138"/>
      <c r="EI252" s="138"/>
      <c r="EL252" s="138"/>
      <c r="EO252" s="138"/>
      <c r="ES252" s="138"/>
      <c r="EV252" s="138"/>
      <c r="EY252" s="138"/>
      <c r="FC252" s="138"/>
      <c r="FF252" s="138"/>
      <c r="FI252" s="138"/>
      <c r="FM252" s="138"/>
      <c r="FP252" s="138"/>
      <c r="FS252" s="138"/>
      <c r="FW252" s="138"/>
      <c r="FZ252" s="138"/>
      <c r="GC252" s="138"/>
      <c r="GG252" s="138"/>
      <c r="GJ252" s="138"/>
      <c r="GM252" s="138"/>
      <c r="GQ252" s="138"/>
      <c r="GT252" s="138"/>
      <c r="GW252" s="138"/>
      <c r="HA252" s="138"/>
      <c r="HD252" s="138"/>
      <c r="HG252" s="138"/>
      <c r="HK252" s="138"/>
      <c r="HN252" s="138"/>
      <c r="HQ252" s="138"/>
      <c r="HU252" s="138"/>
      <c r="HX252" s="138"/>
      <c r="IA252" s="138"/>
      <c r="IE252" s="138"/>
      <c r="IH252" s="138"/>
      <c r="IK252" s="138"/>
      <c r="IO252" s="138"/>
      <c r="IR252" s="138"/>
      <c r="IU252" s="138"/>
      <c r="IY252" s="138"/>
      <c r="JB252" s="138"/>
      <c r="JE252" s="138"/>
      <c r="JI252" s="138"/>
      <c r="JL252" s="138"/>
      <c r="JO252" s="138"/>
      <c r="JR252" s="138"/>
      <c r="JU252" s="138"/>
      <c r="JX252" s="138"/>
      <c r="KA252" s="138"/>
      <c r="KD252" s="138"/>
      <c r="KG252" s="138"/>
      <c r="KJ252" s="138"/>
      <c r="KM252" s="138"/>
      <c r="KP252" s="138"/>
      <c r="KS252" s="138"/>
      <c r="KV252" s="138"/>
      <c r="KY252" s="138"/>
      <c r="LB252" s="138"/>
      <c r="LE252" s="138"/>
      <c r="LF252" s="138"/>
      <c r="LG252" s="141"/>
      <c r="LI252" s="138"/>
      <c r="LJ252" s="141"/>
      <c r="LL252" s="138"/>
      <c r="LM252" s="141"/>
      <c r="LR252" s="138"/>
      <c r="LU252" s="138"/>
      <c r="LX252" s="138"/>
      <c r="LY252" s="138"/>
      <c r="LZ252" s="141"/>
      <c r="MB252" s="138"/>
      <c r="MC252" s="141"/>
      <c r="ME252" s="138"/>
      <c r="MF252" s="141"/>
      <c r="MJ252" s="138"/>
      <c r="MK252" s="139"/>
      <c r="ML252" s="53"/>
      <c r="MM252" s="53"/>
      <c r="MN252" s="53"/>
      <c r="MO252" s="53"/>
      <c r="MR252" s="140"/>
    </row>
    <row r="253" spans="2:356" s="10" customFormat="1">
      <c r="B253" s="137"/>
      <c r="H253" s="138"/>
      <c r="L253" s="138"/>
      <c r="O253" s="138"/>
      <c r="R253" s="138"/>
      <c r="U253" s="138"/>
      <c r="X253" s="138"/>
      <c r="AB253" s="138"/>
      <c r="AE253" s="138"/>
      <c r="AH253" s="138"/>
      <c r="AL253" s="138"/>
      <c r="AO253" s="138"/>
      <c r="AR253" s="138"/>
      <c r="AV253" s="138"/>
      <c r="AY253" s="138"/>
      <c r="BB253" s="138"/>
      <c r="BF253" s="138"/>
      <c r="BI253" s="138"/>
      <c r="BL253" s="138"/>
      <c r="BP253" s="138"/>
      <c r="BS253" s="138"/>
      <c r="BV253" s="138"/>
      <c r="BY253" s="138"/>
      <c r="CB253" s="138"/>
      <c r="CE253" s="138"/>
      <c r="CH253" s="138"/>
      <c r="CK253" s="138"/>
      <c r="CN253" s="138"/>
      <c r="CR253" s="138"/>
      <c r="CU253" s="138"/>
      <c r="CX253" s="138"/>
      <c r="DB253" s="138"/>
      <c r="DE253" s="138"/>
      <c r="DH253" s="138"/>
      <c r="DL253" s="138"/>
      <c r="DO253" s="138"/>
      <c r="DR253" s="138"/>
      <c r="DV253" s="138"/>
      <c r="DY253" s="138"/>
      <c r="EB253" s="138"/>
      <c r="EF253" s="138"/>
      <c r="EI253" s="138"/>
      <c r="EL253" s="138"/>
      <c r="EO253" s="138"/>
      <c r="ES253" s="138"/>
      <c r="EV253" s="138"/>
      <c r="EY253" s="138"/>
      <c r="FC253" s="138"/>
      <c r="FF253" s="138"/>
      <c r="FI253" s="138"/>
      <c r="FM253" s="138"/>
      <c r="FP253" s="138"/>
      <c r="FS253" s="138"/>
      <c r="FW253" s="138"/>
      <c r="FZ253" s="138"/>
      <c r="GC253" s="138"/>
      <c r="GG253" s="138"/>
      <c r="GJ253" s="138"/>
      <c r="GM253" s="138"/>
      <c r="GQ253" s="138"/>
      <c r="GT253" s="138"/>
      <c r="GW253" s="138"/>
      <c r="HA253" s="138"/>
      <c r="HD253" s="138"/>
      <c r="HG253" s="138"/>
      <c r="HK253" s="138"/>
      <c r="HN253" s="138"/>
      <c r="HQ253" s="138"/>
      <c r="HU253" s="138"/>
      <c r="HX253" s="138"/>
      <c r="IA253" s="138"/>
      <c r="IE253" s="138"/>
      <c r="IH253" s="138"/>
      <c r="IK253" s="138"/>
      <c r="IO253" s="138"/>
      <c r="IR253" s="138"/>
      <c r="IU253" s="138"/>
      <c r="IY253" s="138"/>
      <c r="JB253" s="138"/>
      <c r="JE253" s="138"/>
      <c r="JI253" s="138"/>
      <c r="JL253" s="138"/>
      <c r="JO253" s="138"/>
      <c r="JR253" s="138"/>
      <c r="JU253" s="138"/>
      <c r="JX253" s="138"/>
      <c r="KA253" s="138"/>
      <c r="KD253" s="138"/>
      <c r="KG253" s="138"/>
      <c r="KJ253" s="138"/>
      <c r="KM253" s="138"/>
      <c r="KP253" s="138"/>
      <c r="KS253" s="138"/>
      <c r="KV253" s="138"/>
      <c r="KY253" s="138"/>
      <c r="LB253" s="138"/>
      <c r="LE253" s="138"/>
      <c r="LF253" s="138"/>
      <c r="LG253" s="141"/>
      <c r="LI253" s="138"/>
      <c r="LJ253" s="141"/>
      <c r="LL253" s="138"/>
      <c r="LM253" s="141"/>
      <c r="LR253" s="138"/>
      <c r="LU253" s="138"/>
      <c r="LX253" s="138"/>
      <c r="LY253" s="138"/>
      <c r="LZ253" s="141"/>
      <c r="MB253" s="138"/>
      <c r="MC253" s="141"/>
      <c r="ME253" s="138"/>
      <c r="MF253" s="141"/>
      <c r="MJ253" s="138"/>
      <c r="MK253" s="139"/>
      <c r="ML253" s="53"/>
      <c r="MM253" s="53"/>
      <c r="MN253" s="53"/>
      <c r="MO253" s="53"/>
      <c r="MR253" s="140"/>
    </row>
    <row r="254" spans="2:356" s="10" customFormat="1" ht="18.75" customHeight="1">
      <c r="B254" s="137"/>
      <c r="H254" s="138"/>
      <c r="L254" s="138"/>
      <c r="O254" s="138"/>
      <c r="R254" s="138"/>
      <c r="U254" s="138"/>
      <c r="X254" s="138"/>
      <c r="AB254" s="138"/>
      <c r="AE254" s="138"/>
      <c r="AH254" s="138"/>
      <c r="AL254" s="138"/>
      <c r="AO254" s="138"/>
      <c r="AR254" s="138"/>
      <c r="AV254" s="138"/>
      <c r="AY254" s="138"/>
      <c r="BB254" s="138"/>
      <c r="BF254" s="138"/>
      <c r="BI254" s="138"/>
      <c r="BL254" s="138"/>
      <c r="BP254" s="138"/>
      <c r="BS254" s="138"/>
      <c r="BV254" s="138"/>
      <c r="BY254" s="138"/>
      <c r="CB254" s="138"/>
      <c r="CE254" s="138"/>
      <c r="CH254" s="138"/>
      <c r="CK254" s="138"/>
      <c r="CN254" s="138"/>
      <c r="CR254" s="138"/>
      <c r="CU254" s="138"/>
      <c r="CX254" s="138"/>
      <c r="DB254" s="138"/>
      <c r="DE254" s="138"/>
      <c r="DH254" s="138"/>
      <c r="DL254" s="138"/>
      <c r="DO254" s="138"/>
      <c r="DR254" s="138"/>
      <c r="DV254" s="138"/>
      <c r="DY254" s="138"/>
      <c r="EB254" s="138"/>
      <c r="EF254" s="138"/>
      <c r="EI254" s="138"/>
      <c r="EL254" s="138"/>
      <c r="EO254" s="138"/>
      <c r="ES254" s="138"/>
      <c r="EV254" s="138"/>
      <c r="EY254" s="138"/>
      <c r="FC254" s="138"/>
      <c r="FF254" s="138"/>
      <c r="FI254" s="138"/>
      <c r="FM254" s="138"/>
      <c r="FP254" s="138"/>
      <c r="FS254" s="138"/>
      <c r="FW254" s="138"/>
      <c r="FZ254" s="138"/>
      <c r="GC254" s="138"/>
      <c r="GG254" s="138"/>
      <c r="GJ254" s="138"/>
      <c r="GM254" s="138"/>
      <c r="GQ254" s="138"/>
      <c r="GT254" s="138"/>
      <c r="GW254" s="138"/>
      <c r="HA254" s="138"/>
      <c r="HD254" s="138"/>
      <c r="HG254" s="138"/>
      <c r="HK254" s="138"/>
      <c r="HN254" s="138"/>
      <c r="HQ254" s="138"/>
      <c r="HU254" s="138"/>
      <c r="HX254" s="138"/>
      <c r="IA254" s="138"/>
      <c r="IE254" s="138"/>
      <c r="IH254" s="138"/>
      <c r="IK254" s="138"/>
      <c r="IO254" s="138"/>
      <c r="IR254" s="138"/>
      <c r="IU254" s="138"/>
      <c r="IY254" s="138"/>
      <c r="JB254" s="138"/>
      <c r="JE254" s="138"/>
      <c r="JI254" s="138"/>
      <c r="JL254" s="138"/>
      <c r="JO254" s="138"/>
      <c r="JR254" s="138"/>
      <c r="JU254" s="138"/>
      <c r="JX254" s="138"/>
      <c r="KA254" s="138"/>
      <c r="KD254" s="138"/>
      <c r="KG254" s="138"/>
      <c r="KJ254" s="138"/>
      <c r="KM254" s="138"/>
      <c r="KP254" s="138"/>
      <c r="KS254" s="138"/>
      <c r="KV254" s="138"/>
      <c r="KY254" s="138"/>
      <c r="LB254" s="138"/>
      <c r="LE254" s="138"/>
      <c r="LF254" s="138"/>
      <c r="LG254" s="141"/>
      <c r="LI254" s="138"/>
      <c r="LJ254" s="141"/>
      <c r="LL254" s="138"/>
      <c r="LM254" s="141"/>
      <c r="LR254" s="138"/>
      <c r="LU254" s="138"/>
      <c r="LX254" s="138"/>
      <c r="LY254" s="138"/>
      <c r="LZ254" s="141"/>
      <c r="MB254" s="138"/>
      <c r="MC254" s="141"/>
      <c r="ME254" s="138"/>
      <c r="MF254" s="141"/>
      <c r="MJ254" s="138"/>
      <c r="MK254" s="139"/>
      <c r="ML254" s="53"/>
      <c r="MM254" s="53"/>
      <c r="MN254" s="53"/>
      <c r="MO254" s="53"/>
      <c r="MR254" s="140"/>
    </row>
    <row r="255" spans="2:356" s="10" customFormat="1">
      <c r="B255" s="137"/>
      <c r="H255" s="138"/>
      <c r="L255" s="138"/>
      <c r="O255" s="138"/>
      <c r="R255" s="138"/>
      <c r="U255" s="138"/>
      <c r="X255" s="138"/>
      <c r="AB255" s="138"/>
      <c r="AE255" s="138"/>
      <c r="AH255" s="138"/>
      <c r="AL255" s="138"/>
      <c r="AO255" s="138"/>
      <c r="AR255" s="138"/>
      <c r="AV255" s="138"/>
      <c r="AY255" s="138"/>
      <c r="BB255" s="138"/>
      <c r="BF255" s="138"/>
      <c r="BI255" s="138"/>
      <c r="BL255" s="138"/>
      <c r="BP255" s="138"/>
      <c r="BS255" s="138"/>
      <c r="BV255" s="138"/>
      <c r="BY255" s="138"/>
      <c r="CB255" s="138"/>
      <c r="CE255" s="138"/>
      <c r="CH255" s="138"/>
      <c r="CK255" s="138"/>
      <c r="CN255" s="138"/>
      <c r="CR255" s="138"/>
      <c r="CU255" s="138"/>
      <c r="CX255" s="138"/>
      <c r="DB255" s="138"/>
      <c r="DE255" s="138"/>
      <c r="DH255" s="138"/>
      <c r="DL255" s="138"/>
      <c r="DO255" s="138"/>
      <c r="DR255" s="138"/>
      <c r="DV255" s="138"/>
      <c r="DY255" s="138"/>
      <c r="EB255" s="138"/>
      <c r="EF255" s="138"/>
      <c r="EI255" s="138"/>
      <c r="EL255" s="138"/>
      <c r="EO255" s="138"/>
      <c r="ES255" s="138"/>
      <c r="EV255" s="138"/>
      <c r="EY255" s="138"/>
      <c r="FC255" s="138"/>
      <c r="FF255" s="138"/>
      <c r="FI255" s="138"/>
      <c r="FM255" s="138"/>
      <c r="FP255" s="138"/>
      <c r="FS255" s="138"/>
      <c r="FW255" s="138"/>
      <c r="FZ255" s="138"/>
      <c r="GC255" s="138"/>
      <c r="GG255" s="138"/>
      <c r="GJ255" s="138"/>
      <c r="GM255" s="138"/>
      <c r="GQ255" s="138"/>
      <c r="GT255" s="138"/>
      <c r="GW255" s="138"/>
      <c r="HA255" s="138"/>
      <c r="HD255" s="138"/>
      <c r="HG255" s="138"/>
      <c r="HK255" s="138"/>
      <c r="HN255" s="138"/>
      <c r="HQ255" s="138"/>
      <c r="HU255" s="138"/>
      <c r="HX255" s="138"/>
      <c r="IA255" s="138"/>
      <c r="IE255" s="138"/>
      <c r="IH255" s="138"/>
      <c r="IK255" s="138"/>
      <c r="IO255" s="138"/>
      <c r="IR255" s="138"/>
      <c r="IU255" s="138"/>
      <c r="IY255" s="138"/>
      <c r="JB255" s="138"/>
      <c r="JE255" s="138"/>
      <c r="JI255" s="138"/>
      <c r="JL255" s="138"/>
      <c r="JO255" s="138"/>
      <c r="JR255" s="138"/>
      <c r="JU255" s="138"/>
      <c r="JX255" s="138"/>
      <c r="KA255" s="138"/>
      <c r="KD255" s="138"/>
      <c r="KG255" s="138"/>
      <c r="KJ255" s="138"/>
      <c r="KM255" s="138"/>
      <c r="KP255" s="138"/>
      <c r="KS255" s="138"/>
      <c r="KV255" s="138"/>
      <c r="KY255" s="138"/>
      <c r="LB255" s="138"/>
      <c r="LE255" s="138"/>
      <c r="LF255" s="138"/>
      <c r="LG255" s="141"/>
      <c r="LI255" s="138"/>
      <c r="LJ255" s="141"/>
      <c r="LL255" s="138"/>
      <c r="LM255" s="141"/>
      <c r="LR255" s="138"/>
      <c r="LU255" s="138"/>
      <c r="LX255" s="138"/>
      <c r="LY255" s="138"/>
      <c r="LZ255" s="141"/>
      <c r="MB255" s="138"/>
      <c r="MC255" s="141"/>
      <c r="ME255" s="138"/>
      <c r="MF255" s="141"/>
      <c r="MJ255" s="138"/>
      <c r="MK255" s="139"/>
      <c r="ML255" s="53"/>
      <c r="MM255" s="53"/>
      <c r="MN255" s="53"/>
      <c r="MO255" s="53"/>
      <c r="MR255" s="140"/>
    </row>
    <row r="256" spans="2:356" s="10" customFormat="1" ht="18.75" customHeight="1">
      <c r="B256" s="137"/>
      <c r="H256" s="138"/>
      <c r="L256" s="138"/>
      <c r="O256" s="138"/>
      <c r="R256" s="138"/>
      <c r="U256" s="138"/>
      <c r="X256" s="138"/>
      <c r="AB256" s="138"/>
      <c r="AE256" s="138"/>
      <c r="AH256" s="138"/>
      <c r="AL256" s="138"/>
      <c r="AO256" s="138"/>
      <c r="AR256" s="138"/>
      <c r="AV256" s="138"/>
      <c r="AY256" s="138"/>
      <c r="BB256" s="138"/>
      <c r="BF256" s="138"/>
      <c r="BI256" s="138"/>
      <c r="BL256" s="138"/>
      <c r="BP256" s="138"/>
      <c r="BS256" s="138"/>
      <c r="BV256" s="138"/>
      <c r="BY256" s="138"/>
      <c r="CB256" s="138"/>
      <c r="CE256" s="138"/>
      <c r="CH256" s="138"/>
      <c r="CK256" s="138"/>
      <c r="CN256" s="138"/>
      <c r="CR256" s="138"/>
      <c r="CU256" s="138"/>
      <c r="CX256" s="138"/>
      <c r="DB256" s="138"/>
      <c r="DE256" s="138"/>
      <c r="DH256" s="138"/>
      <c r="DL256" s="138"/>
      <c r="DO256" s="138"/>
      <c r="DR256" s="138"/>
      <c r="DV256" s="138"/>
      <c r="DY256" s="138"/>
      <c r="EB256" s="138"/>
      <c r="EF256" s="138"/>
      <c r="EI256" s="138"/>
      <c r="EL256" s="138"/>
      <c r="EO256" s="138"/>
      <c r="ES256" s="138"/>
      <c r="EV256" s="138"/>
      <c r="EY256" s="138"/>
      <c r="FC256" s="138"/>
      <c r="FF256" s="138"/>
      <c r="FI256" s="138"/>
      <c r="FM256" s="138"/>
      <c r="FP256" s="138"/>
      <c r="FS256" s="138"/>
      <c r="FW256" s="138"/>
      <c r="FZ256" s="138"/>
      <c r="GC256" s="138"/>
      <c r="GG256" s="138"/>
      <c r="GJ256" s="138"/>
      <c r="GM256" s="138"/>
      <c r="GQ256" s="138"/>
      <c r="GT256" s="138"/>
      <c r="GW256" s="138"/>
      <c r="HA256" s="138"/>
      <c r="HD256" s="138"/>
      <c r="HG256" s="138"/>
      <c r="HK256" s="138"/>
      <c r="HN256" s="138"/>
      <c r="HQ256" s="138"/>
      <c r="HU256" s="138"/>
      <c r="HX256" s="138"/>
      <c r="IA256" s="138"/>
      <c r="IE256" s="138"/>
      <c r="IH256" s="138"/>
      <c r="IK256" s="138"/>
      <c r="IO256" s="138"/>
      <c r="IR256" s="138"/>
      <c r="IU256" s="138"/>
      <c r="IY256" s="138"/>
      <c r="JB256" s="138"/>
      <c r="JE256" s="138"/>
      <c r="JI256" s="138"/>
      <c r="JL256" s="138"/>
      <c r="JO256" s="138"/>
      <c r="JR256" s="138"/>
      <c r="JU256" s="138"/>
      <c r="JX256" s="138"/>
      <c r="KA256" s="138"/>
      <c r="KD256" s="138"/>
      <c r="KG256" s="138"/>
      <c r="KJ256" s="138"/>
      <c r="KM256" s="138"/>
      <c r="KP256" s="138"/>
      <c r="KS256" s="138"/>
      <c r="KV256" s="138"/>
      <c r="KY256" s="138"/>
      <c r="LB256" s="138"/>
      <c r="LE256" s="138"/>
      <c r="LF256" s="138"/>
      <c r="LG256" s="141"/>
      <c r="LI256" s="138"/>
      <c r="LJ256" s="141"/>
      <c r="LL256" s="138"/>
      <c r="LM256" s="141"/>
      <c r="LR256" s="138"/>
      <c r="LU256" s="138"/>
      <c r="LX256" s="138"/>
      <c r="LY256" s="138"/>
      <c r="LZ256" s="141"/>
      <c r="MB256" s="138"/>
      <c r="MC256" s="141"/>
      <c r="ME256" s="138"/>
      <c r="MF256" s="141"/>
      <c r="MJ256" s="138"/>
      <c r="MK256" s="139"/>
      <c r="ML256" s="53"/>
      <c r="MM256" s="53"/>
      <c r="MN256" s="53"/>
      <c r="MO256" s="53"/>
      <c r="MR256" s="140"/>
    </row>
    <row r="257" spans="2:356" s="10" customFormat="1">
      <c r="B257" s="137"/>
      <c r="H257" s="138"/>
      <c r="L257" s="138"/>
      <c r="O257" s="138"/>
      <c r="R257" s="138"/>
      <c r="U257" s="138"/>
      <c r="X257" s="138"/>
      <c r="AB257" s="138"/>
      <c r="AE257" s="138"/>
      <c r="AH257" s="138"/>
      <c r="AL257" s="138"/>
      <c r="AO257" s="138"/>
      <c r="AR257" s="138"/>
      <c r="AV257" s="138"/>
      <c r="AY257" s="138"/>
      <c r="BB257" s="138"/>
      <c r="BF257" s="138"/>
      <c r="BI257" s="138"/>
      <c r="BL257" s="138"/>
      <c r="BP257" s="138"/>
      <c r="BS257" s="138"/>
      <c r="BV257" s="138"/>
      <c r="BY257" s="138"/>
      <c r="CB257" s="138"/>
      <c r="CE257" s="138"/>
      <c r="CH257" s="138"/>
      <c r="CK257" s="138"/>
      <c r="CN257" s="138"/>
      <c r="CR257" s="138"/>
      <c r="CU257" s="138"/>
      <c r="CX257" s="138"/>
      <c r="DB257" s="138"/>
      <c r="DE257" s="138"/>
      <c r="DH257" s="138"/>
      <c r="DL257" s="138"/>
      <c r="DO257" s="138"/>
      <c r="DR257" s="138"/>
      <c r="DV257" s="138"/>
      <c r="DY257" s="138"/>
      <c r="EB257" s="138"/>
      <c r="EF257" s="138"/>
      <c r="EI257" s="138"/>
      <c r="EL257" s="138"/>
      <c r="EO257" s="138"/>
      <c r="ES257" s="138"/>
      <c r="EV257" s="138"/>
      <c r="EY257" s="138"/>
      <c r="FC257" s="138"/>
      <c r="FF257" s="138"/>
      <c r="FI257" s="138"/>
      <c r="FM257" s="138"/>
      <c r="FP257" s="138"/>
      <c r="FS257" s="138"/>
      <c r="FW257" s="138"/>
      <c r="FZ257" s="138"/>
      <c r="GC257" s="138"/>
      <c r="GG257" s="138"/>
      <c r="GJ257" s="138"/>
      <c r="GM257" s="138"/>
      <c r="GQ257" s="138"/>
      <c r="GT257" s="138"/>
      <c r="GW257" s="138"/>
      <c r="HA257" s="138"/>
      <c r="HD257" s="138"/>
      <c r="HG257" s="138"/>
      <c r="HK257" s="138"/>
      <c r="HN257" s="138"/>
      <c r="HQ257" s="138"/>
      <c r="HU257" s="138"/>
      <c r="HX257" s="138"/>
      <c r="IA257" s="138"/>
      <c r="IE257" s="138"/>
      <c r="IH257" s="138"/>
      <c r="IK257" s="138"/>
      <c r="IO257" s="138"/>
      <c r="IR257" s="138"/>
      <c r="IU257" s="138"/>
      <c r="IY257" s="138"/>
      <c r="JB257" s="138"/>
      <c r="JE257" s="138"/>
      <c r="JI257" s="138"/>
      <c r="JL257" s="138"/>
      <c r="JO257" s="138"/>
      <c r="JR257" s="138"/>
      <c r="JU257" s="138"/>
      <c r="JX257" s="138"/>
      <c r="KA257" s="138"/>
      <c r="KD257" s="138"/>
      <c r="KG257" s="138"/>
      <c r="KJ257" s="138"/>
      <c r="KM257" s="138"/>
      <c r="KP257" s="138"/>
      <c r="KS257" s="138"/>
      <c r="KV257" s="138"/>
      <c r="KY257" s="138"/>
      <c r="LB257" s="138"/>
      <c r="LE257" s="138"/>
      <c r="LF257" s="138"/>
      <c r="LG257" s="141"/>
      <c r="LI257" s="138"/>
      <c r="LJ257" s="141"/>
      <c r="LL257" s="138"/>
      <c r="LM257" s="141"/>
      <c r="LR257" s="138"/>
      <c r="LU257" s="138"/>
      <c r="LX257" s="138"/>
      <c r="LY257" s="138"/>
      <c r="LZ257" s="141"/>
      <c r="MB257" s="138"/>
      <c r="MC257" s="141"/>
      <c r="ME257" s="138"/>
      <c r="MF257" s="141"/>
      <c r="MJ257" s="138"/>
      <c r="MK257" s="139"/>
      <c r="ML257" s="53"/>
      <c r="MM257" s="53"/>
      <c r="MN257" s="53"/>
      <c r="MO257" s="53"/>
      <c r="MR257" s="140"/>
    </row>
    <row r="258" spans="2:356" s="10" customFormat="1" ht="18.75" customHeight="1">
      <c r="B258" s="137"/>
      <c r="H258" s="138"/>
      <c r="L258" s="138"/>
      <c r="O258" s="138"/>
      <c r="R258" s="138"/>
      <c r="U258" s="138"/>
      <c r="X258" s="138"/>
      <c r="AB258" s="138"/>
      <c r="AE258" s="138"/>
      <c r="AH258" s="138"/>
      <c r="AL258" s="138"/>
      <c r="AO258" s="138"/>
      <c r="AR258" s="138"/>
      <c r="AV258" s="138"/>
      <c r="AY258" s="138"/>
      <c r="BB258" s="138"/>
      <c r="BF258" s="138"/>
      <c r="BI258" s="138"/>
      <c r="BL258" s="138"/>
      <c r="BP258" s="138"/>
      <c r="BS258" s="138"/>
      <c r="BV258" s="138"/>
      <c r="BY258" s="138"/>
      <c r="CB258" s="138"/>
      <c r="CE258" s="138"/>
      <c r="CH258" s="138"/>
      <c r="CK258" s="138"/>
      <c r="CN258" s="138"/>
      <c r="CR258" s="138"/>
      <c r="CU258" s="138"/>
      <c r="CX258" s="138"/>
      <c r="DB258" s="138"/>
      <c r="DE258" s="138"/>
      <c r="DH258" s="138"/>
      <c r="DL258" s="138"/>
      <c r="DO258" s="138"/>
      <c r="DR258" s="138"/>
      <c r="DV258" s="138"/>
      <c r="DY258" s="138"/>
      <c r="EB258" s="138"/>
      <c r="EF258" s="138"/>
      <c r="EI258" s="138"/>
      <c r="EL258" s="138"/>
      <c r="EO258" s="138"/>
      <c r="ES258" s="138"/>
      <c r="EV258" s="138"/>
      <c r="EY258" s="138"/>
      <c r="FC258" s="138"/>
      <c r="FF258" s="138"/>
      <c r="FI258" s="138"/>
      <c r="FM258" s="138"/>
      <c r="FP258" s="138"/>
      <c r="FS258" s="138"/>
      <c r="FW258" s="138"/>
      <c r="FZ258" s="138"/>
      <c r="GC258" s="138"/>
      <c r="GG258" s="138"/>
      <c r="GJ258" s="138"/>
      <c r="GM258" s="138"/>
      <c r="GQ258" s="138"/>
      <c r="GT258" s="138"/>
      <c r="GW258" s="138"/>
      <c r="HA258" s="138"/>
      <c r="HD258" s="138"/>
      <c r="HG258" s="138"/>
      <c r="HK258" s="138"/>
      <c r="HN258" s="138"/>
      <c r="HQ258" s="138"/>
      <c r="HU258" s="138"/>
      <c r="HX258" s="138"/>
      <c r="IA258" s="138"/>
      <c r="IE258" s="138"/>
      <c r="IH258" s="138"/>
      <c r="IK258" s="138"/>
      <c r="IO258" s="138"/>
      <c r="IR258" s="138"/>
      <c r="IU258" s="138"/>
      <c r="IY258" s="138"/>
      <c r="JB258" s="138"/>
      <c r="JE258" s="138"/>
      <c r="JI258" s="138"/>
      <c r="JL258" s="138"/>
      <c r="JO258" s="138"/>
      <c r="JR258" s="138"/>
      <c r="JU258" s="138"/>
      <c r="JX258" s="138"/>
      <c r="KA258" s="138"/>
      <c r="KD258" s="138"/>
      <c r="KG258" s="138"/>
      <c r="KJ258" s="138"/>
      <c r="KM258" s="138"/>
      <c r="KP258" s="138"/>
      <c r="KS258" s="138"/>
      <c r="KV258" s="138"/>
      <c r="KY258" s="138"/>
      <c r="LB258" s="138"/>
      <c r="LE258" s="138"/>
      <c r="LF258" s="138"/>
      <c r="LG258" s="141"/>
      <c r="LI258" s="138"/>
      <c r="LJ258" s="141"/>
      <c r="LL258" s="138"/>
      <c r="LM258" s="141"/>
      <c r="LR258" s="138"/>
      <c r="LU258" s="138"/>
      <c r="LX258" s="138"/>
      <c r="LY258" s="138"/>
      <c r="LZ258" s="141"/>
      <c r="MB258" s="138"/>
      <c r="MC258" s="141"/>
      <c r="ME258" s="138"/>
      <c r="MF258" s="141"/>
      <c r="MJ258" s="138"/>
      <c r="MK258" s="139"/>
      <c r="ML258" s="53"/>
      <c r="MM258" s="53"/>
      <c r="MN258" s="53"/>
      <c r="MO258" s="53"/>
      <c r="MR258" s="140"/>
    </row>
    <row r="259" spans="2:356" s="10" customFormat="1">
      <c r="B259" s="137"/>
      <c r="H259" s="138"/>
      <c r="L259" s="138"/>
      <c r="O259" s="138"/>
      <c r="R259" s="138"/>
      <c r="U259" s="138"/>
      <c r="X259" s="138"/>
      <c r="AB259" s="138"/>
      <c r="AE259" s="138"/>
      <c r="AH259" s="138"/>
      <c r="AL259" s="138"/>
      <c r="AO259" s="138"/>
      <c r="AR259" s="138"/>
      <c r="AV259" s="138"/>
      <c r="AY259" s="138"/>
      <c r="BB259" s="138"/>
      <c r="BF259" s="138"/>
      <c r="BI259" s="138"/>
      <c r="BL259" s="138"/>
      <c r="BP259" s="138"/>
      <c r="BS259" s="138"/>
      <c r="BV259" s="138"/>
      <c r="BY259" s="138"/>
      <c r="CB259" s="138"/>
      <c r="CE259" s="138"/>
      <c r="CH259" s="138"/>
      <c r="CK259" s="138"/>
      <c r="CN259" s="138"/>
      <c r="CR259" s="138"/>
      <c r="CU259" s="138"/>
      <c r="CX259" s="138"/>
      <c r="DB259" s="138"/>
      <c r="DE259" s="138"/>
      <c r="DH259" s="138"/>
      <c r="DL259" s="138"/>
      <c r="DO259" s="138"/>
      <c r="DR259" s="138"/>
      <c r="DV259" s="138"/>
      <c r="DY259" s="138"/>
      <c r="EB259" s="138"/>
      <c r="EF259" s="138"/>
      <c r="EI259" s="138"/>
      <c r="EL259" s="138"/>
      <c r="EO259" s="138"/>
      <c r="ES259" s="138"/>
      <c r="EV259" s="138"/>
      <c r="EY259" s="138"/>
      <c r="FC259" s="138"/>
      <c r="FF259" s="138"/>
      <c r="FI259" s="138"/>
      <c r="FM259" s="138"/>
      <c r="FP259" s="138"/>
      <c r="FS259" s="138"/>
      <c r="FW259" s="138"/>
      <c r="FZ259" s="138"/>
      <c r="GC259" s="138"/>
      <c r="GG259" s="138"/>
      <c r="GJ259" s="138"/>
      <c r="GM259" s="138"/>
      <c r="GQ259" s="138"/>
      <c r="GT259" s="138"/>
      <c r="GW259" s="138"/>
      <c r="HA259" s="138"/>
      <c r="HD259" s="138"/>
      <c r="HG259" s="138"/>
      <c r="HK259" s="138"/>
      <c r="HN259" s="138"/>
      <c r="HQ259" s="138"/>
      <c r="HU259" s="138"/>
      <c r="HX259" s="138"/>
      <c r="IA259" s="138"/>
      <c r="IE259" s="138"/>
      <c r="IH259" s="138"/>
      <c r="IK259" s="138"/>
      <c r="IO259" s="138"/>
      <c r="IR259" s="138"/>
      <c r="IU259" s="138"/>
      <c r="IY259" s="138"/>
      <c r="JB259" s="138"/>
      <c r="JE259" s="138"/>
      <c r="JI259" s="138"/>
      <c r="JL259" s="138"/>
      <c r="JO259" s="138"/>
      <c r="JR259" s="138"/>
      <c r="JU259" s="138"/>
      <c r="JX259" s="138"/>
      <c r="KA259" s="138"/>
      <c r="KD259" s="138"/>
      <c r="KG259" s="138"/>
      <c r="KJ259" s="138"/>
      <c r="KM259" s="138"/>
      <c r="KP259" s="138"/>
      <c r="KS259" s="138"/>
      <c r="KV259" s="138"/>
      <c r="KY259" s="138"/>
      <c r="LB259" s="138"/>
      <c r="LE259" s="138"/>
      <c r="LF259" s="138"/>
      <c r="LG259" s="141"/>
      <c r="LI259" s="138"/>
      <c r="LJ259" s="141"/>
      <c r="LL259" s="138"/>
      <c r="LM259" s="141"/>
      <c r="LR259" s="138"/>
      <c r="LU259" s="138"/>
      <c r="LX259" s="138"/>
      <c r="LY259" s="138"/>
      <c r="LZ259" s="141"/>
      <c r="MB259" s="138"/>
      <c r="MC259" s="141"/>
      <c r="ME259" s="138"/>
      <c r="MF259" s="141"/>
      <c r="MJ259" s="138"/>
      <c r="MK259" s="139"/>
      <c r="ML259" s="53"/>
      <c r="MM259" s="53"/>
      <c r="MN259" s="53"/>
      <c r="MO259" s="53"/>
      <c r="MR259" s="140"/>
    </row>
    <row r="260" spans="2:356" s="10" customFormat="1" ht="18.75" customHeight="1">
      <c r="B260" s="137"/>
      <c r="H260" s="138"/>
      <c r="L260" s="138"/>
      <c r="O260" s="138"/>
      <c r="R260" s="138"/>
      <c r="U260" s="138"/>
      <c r="X260" s="138"/>
      <c r="AB260" s="138"/>
      <c r="AE260" s="138"/>
      <c r="AH260" s="138"/>
      <c r="AL260" s="138"/>
      <c r="AO260" s="138"/>
      <c r="AR260" s="138"/>
      <c r="AV260" s="138"/>
      <c r="AY260" s="138"/>
      <c r="BB260" s="138"/>
      <c r="BF260" s="138"/>
      <c r="BI260" s="138"/>
      <c r="BL260" s="138"/>
      <c r="BP260" s="138"/>
      <c r="BS260" s="138"/>
      <c r="BV260" s="138"/>
      <c r="BY260" s="138"/>
      <c r="CB260" s="138"/>
      <c r="CE260" s="138"/>
      <c r="CH260" s="138"/>
      <c r="CK260" s="138"/>
      <c r="CN260" s="138"/>
      <c r="CR260" s="138"/>
      <c r="CU260" s="138"/>
      <c r="CX260" s="138"/>
      <c r="DB260" s="138"/>
      <c r="DE260" s="138"/>
      <c r="DH260" s="138"/>
      <c r="DL260" s="138"/>
      <c r="DO260" s="138"/>
      <c r="DR260" s="138"/>
      <c r="DV260" s="138"/>
      <c r="DY260" s="138"/>
      <c r="EB260" s="138"/>
      <c r="EF260" s="138"/>
      <c r="EI260" s="138"/>
      <c r="EL260" s="138"/>
      <c r="EO260" s="138"/>
      <c r="ES260" s="138"/>
      <c r="EV260" s="138"/>
      <c r="EY260" s="138"/>
      <c r="FC260" s="138"/>
      <c r="FF260" s="138"/>
      <c r="FI260" s="138"/>
      <c r="FM260" s="138"/>
      <c r="FP260" s="138"/>
      <c r="FS260" s="138"/>
      <c r="FW260" s="138"/>
      <c r="FZ260" s="138"/>
      <c r="GC260" s="138"/>
      <c r="GG260" s="138"/>
      <c r="GJ260" s="138"/>
      <c r="GM260" s="138"/>
      <c r="GQ260" s="138"/>
      <c r="GT260" s="138"/>
      <c r="GW260" s="138"/>
      <c r="HA260" s="138"/>
      <c r="HD260" s="138"/>
      <c r="HG260" s="138"/>
      <c r="HK260" s="138"/>
      <c r="HN260" s="138"/>
      <c r="HQ260" s="138"/>
      <c r="HU260" s="138"/>
      <c r="HX260" s="138"/>
      <c r="IA260" s="138"/>
      <c r="IE260" s="138"/>
      <c r="IH260" s="138"/>
      <c r="IK260" s="138"/>
      <c r="IO260" s="138"/>
      <c r="IR260" s="138"/>
      <c r="IU260" s="138"/>
      <c r="IY260" s="138"/>
      <c r="JB260" s="138"/>
      <c r="JE260" s="138"/>
      <c r="JI260" s="138"/>
      <c r="JL260" s="138"/>
      <c r="JO260" s="138"/>
      <c r="JR260" s="138"/>
      <c r="JU260" s="138"/>
      <c r="JX260" s="138"/>
      <c r="KA260" s="138"/>
      <c r="KD260" s="138"/>
      <c r="KG260" s="138"/>
      <c r="KJ260" s="138"/>
      <c r="KM260" s="138"/>
      <c r="KP260" s="138"/>
      <c r="KS260" s="138"/>
      <c r="KV260" s="138"/>
      <c r="KY260" s="138"/>
      <c r="LB260" s="138"/>
      <c r="LE260" s="138"/>
      <c r="LF260" s="138"/>
      <c r="LG260" s="141"/>
      <c r="LI260" s="138"/>
      <c r="LJ260" s="141"/>
      <c r="LL260" s="138"/>
      <c r="LM260" s="141"/>
      <c r="LR260" s="138"/>
      <c r="LU260" s="138"/>
      <c r="LX260" s="138"/>
      <c r="LY260" s="138"/>
      <c r="LZ260" s="141"/>
      <c r="MB260" s="138"/>
      <c r="MC260" s="141"/>
      <c r="ME260" s="138"/>
      <c r="MF260" s="141"/>
      <c r="MJ260" s="138"/>
      <c r="MK260" s="139"/>
      <c r="ML260" s="53"/>
      <c r="MM260" s="53"/>
      <c r="MN260" s="53"/>
      <c r="MO260" s="53"/>
      <c r="MR260" s="140"/>
    </row>
    <row r="261" spans="2:356" s="10" customFormat="1">
      <c r="B261" s="137"/>
      <c r="H261" s="138"/>
      <c r="L261" s="138"/>
      <c r="O261" s="138"/>
      <c r="R261" s="138"/>
      <c r="U261" s="138"/>
      <c r="X261" s="138"/>
      <c r="AB261" s="138"/>
      <c r="AE261" s="138"/>
      <c r="AH261" s="138"/>
      <c r="AL261" s="138"/>
      <c r="AO261" s="138"/>
      <c r="AR261" s="138"/>
      <c r="AV261" s="138"/>
      <c r="AY261" s="138"/>
      <c r="BB261" s="138"/>
      <c r="BF261" s="138"/>
      <c r="BI261" s="138"/>
      <c r="BL261" s="138"/>
      <c r="BP261" s="138"/>
      <c r="BS261" s="138"/>
      <c r="BV261" s="138"/>
      <c r="BY261" s="138"/>
      <c r="CB261" s="138"/>
      <c r="CE261" s="138"/>
      <c r="CH261" s="138"/>
      <c r="CK261" s="138"/>
      <c r="CN261" s="138"/>
      <c r="CR261" s="138"/>
      <c r="CU261" s="138"/>
      <c r="CX261" s="138"/>
      <c r="DB261" s="138"/>
      <c r="DE261" s="138"/>
      <c r="DH261" s="138"/>
      <c r="DL261" s="138"/>
      <c r="DO261" s="138"/>
      <c r="DR261" s="138"/>
      <c r="DV261" s="138"/>
      <c r="DY261" s="138"/>
      <c r="EB261" s="138"/>
      <c r="EF261" s="138"/>
      <c r="EI261" s="138"/>
      <c r="EL261" s="138"/>
      <c r="EO261" s="138"/>
      <c r="ES261" s="138"/>
      <c r="EV261" s="138"/>
      <c r="EY261" s="138"/>
      <c r="FC261" s="138"/>
      <c r="FF261" s="138"/>
      <c r="FI261" s="138"/>
      <c r="FM261" s="138"/>
      <c r="FP261" s="138"/>
      <c r="FS261" s="138"/>
      <c r="FW261" s="138"/>
      <c r="FZ261" s="138"/>
      <c r="GC261" s="138"/>
      <c r="GG261" s="138"/>
      <c r="GJ261" s="138"/>
      <c r="GM261" s="138"/>
      <c r="GQ261" s="138"/>
      <c r="GT261" s="138"/>
      <c r="GW261" s="138"/>
      <c r="HA261" s="138"/>
      <c r="HD261" s="138"/>
      <c r="HG261" s="138"/>
      <c r="HK261" s="138"/>
      <c r="HN261" s="138"/>
      <c r="HQ261" s="138"/>
      <c r="HU261" s="138"/>
      <c r="HX261" s="138"/>
      <c r="IA261" s="138"/>
      <c r="IE261" s="138"/>
      <c r="IH261" s="138"/>
      <c r="IK261" s="138"/>
      <c r="IO261" s="138"/>
      <c r="IR261" s="138"/>
      <c r="IU261" s="138"/>
      <c r="IY261" s="138"/>
      <c r="JB261" s="138"/>
      <c r="JE261" s="138"/>
      <c r="JI261" s="138"/>
      <c r="JL261" s="138"/>
      <c r="JO261" s="138"/>
      <c r="JR261" s="138"/>
      <c r="JU261" s="138"/>
      <c r="JX261" s="138"/>
      <c r="KA261" s="138"/>
      <c r="KD261" s="138"/>
      <c r="KG261" s="138"/>
      <c r="KJ261" s="138"/>
      <c r="KM261" s="138"/>
      <c r="KP261" s="138"/>
      <c r="KS261" s="138"/>
      <c r="KV261" s="138"/>
      <c r="KY261" s="138"/>
      <c r="LB261" s="138"/>
      <c r="LE261" s="138"/>
      <c r="LF261" s="138"/>
      <c r="LG261" s="141"/>
      <c r="LI261" s="138"/>
      <c r="LJ261" s="141"/>
      <c r="LL261" s="138"/>
      <c r="LM261" s="141"/>
      <c r="LR261" s="138"/>
      <c r="LU261" s="138"/>
      <c r="LX261" s="138"/>
      <c r="LY261" s="138"/>
      <c r="LZ261" s="141"/>
      <c r="MB261" s="138"/>
      <c r="MC261" s="141"/>
      <c r="ME261" s="138"/>
      <c r="MF261" s="141"/>
      <c r="MJ261" s="138"/>
      <c r="MK261" s="139"/>
      <c r="ML261" s="53"/>
      <c r="MM261" s="53"/>
      <c r="MN261" s="53"/>
      <c r="MO261" s="53"/>
      <c r="MR261" s="140"/>
    </row>
    <row r="262" spans="2:356" s="10" customFormat="1" ht="18.75" customHeight="1">
      <c r="B262" s="137"/>
      <c r="H262" s="138"/>
      <c r="L262" s="138"/>
      <c r="O262" s="138"/>
      <c r="R262" s="138"/>
      <c r="U262" s="138"/>
      <c r="X262" s="138"/>
      <c r="AB262" s="138"/>
      <c r="AE262" s="138"/>
      <c r="AH262" s="138"/>
      <c r="AL262" s="138"/>
      <c r="AO262" s="138"/>
      <c r="AR262" s="138"/>
      <c r="AV262" s="138"/>
      <c r="AY262" s="138"/>
      <c r="BB262" s="138"/>
      <c r="BF262" s="138"/>
      <c r="BI262" s="138"/>
      <c r="BL262" s="138"/>
      <c r="BP262" s="138"/>
      <c r="BS262" s="138"/>
      <c r="BV262" s="138"/>
      <c r="BY262" s="138"/>
      <c r="CB262" s="138"/>
      <c r="CE262" s="138"/>
      <c r="CH262" s="138"/>
      <c r="CK262" s="138"/>
      <c r="CN262" s="138"/>
      <c r="CR262" s="138"/>
      <c r="CU262" s="138"/>
      <c r="CX262" s="138"/>
      <c r="DB262" s="138"/>
      <c r="DE262" s="138"/>
      <c r="DH262" s="138"/>
      <c r="DL262" s="138"/>
      <c r="DO262" s="138"/>
      <c r="DR262" s="138"/>
      <c r="DV262" s="138"/>
      <c r="DY262" s="138"/>
      <c r="EB262" s="138"/>
      <c r="EF262" s="138"/>
      <c r="EI262" s="138"/>
      <c r="EL262" s="138"/>
      <c r="EO262" s="138"/>
      <c r="ES262" s="138"/>
      <c r="EV262" s="138"/>
      <c r="EY262" s="138"/>
      <c r="FC262" s="138"/>
      <c r="FF262" s="138"/>
      <c r="FI262" s="138"/>
      <c r="FM262" s="138"/>
      <c r="FP262" s="138"/>
      <c r="FS262" s="138"/>
      <c r="FW262" s="138"/>
      <c r="FZ262" s="138"/>
      <c r="GC262" s="138"/>
      <c r="GG262" s="138"/>
      <c r="GJ262" s="138"/>
      <c r="GM262" s="138"/>
      <c r="GQ262" s="138"/>
      <c r="GT262" s="138"/>
      <c r="GW262" s="138"/>
      <c r="HA262" s="138"/>
      <c r="HD262" s="138"/>
      <c r="HG262" s="138"/>
      <c r="HK262" s="138"/>
      <c r="HN262" s="138"/>
      <c r="HQ262" s="138"/>
      <c r="HU262" s="138"/>
      <c r="HX262" s="138"/>
      <c r="IA262" s="138"/>
      <c r="IE262" s="138"/>
      <c r="IH262" s="138"/>
      <c r="IK262" s="138"/>
      <c r="IO262" s="138"/>
      <c r="IR262" s="138"/>
      <c r="IU262" s="138"/>
      <c r="IY262" s="138"/>
      <c r="JB262" s="138"/>
      <c r="JE262" s="138"/>
      <c r="JI262" s="138"/>
      <c r="JL262" s="138"/>
      <c r="JO262" s="138"/>
      <c r="JR262" s="138"/>
      <c r="JU262" s="138"/>
      <c r="JX262" s="138"/>
      <c r="KA262" s="138"/>
      <c r="KD262" s="138"/>
      <c r="KG262" s="138"/>
      <c r="KJ262" s="138"/>
      <c r="KM262" s="138"/>
      <c r="KP262" s="138"/>
      <c r="KS262" s="138"/>
      <c r="KV262" s="138"/>
      <c r="KY262" s="138"/>
      <c r="LB262" s="138"/>
      <c r="LE262" s="138"/>
      <c r="LF262" s="138"/>
      <c r="LG262" s="141"/>
      <c r="LI262" s="138"/>
      <c r="LJ262" s="141"/>
      <c r="LL262" s="138"/>
      <c r="LM262" s="141"/>
      <c r="LR262" s="138"/>
      <c r="LU262" s="138"/>
      <c r="LX262" s="138"/>
      <c r="LY262" s="138"/>
      <c r="LZ262" s="141"/>
      <c r="MB262" s="138"/>
      <c r="MC262" s="141"/>
      <c r="ME262" s="138"/>
      <c r="MF262" s="141"/>
      <c r="MJ262" s="138"/>
      <c r="MK262" s="139"/>
      <c r="ML262" s="53"/>
      <c r="MM262" s="53"/>
      <c r="MN262" s="53"/>
      <c r="MO262" s="53"/>
      <c r="MR262" s="140"/>
    </row>
    <row r="263" spans="2:356" s="10" customFormat="1">
      <c r="B263" s="137"/>
      <c r="H263" s="138"/>
      <c r="L263" s="138"/>
      <c r="O263" s="138"/>
      <c r="R263" s="138"/>
      <c r="U263" s="138"/>
      <c r="X263" s="138"/>
      <c r="AB263" s="138"/>
      <c r="AE263" s="138"/>
      <c r="AH263" s="138"/>
      <c r="AL263" s="138"/>
      <c r="AO263" s="138"/>
      <c r="AR263" s="138"/>
      <c r="AV263" s="138"/>
      <c r="AY263" s="138"/>
      <c r="BB263" s="138"/>
      <c r="BF263" s="138"/>
      <c r="BI263" s="138"/>
      <c r="BL263" s="138"/>
      <c r="BP263" s="138"/>
      <c r="BS263" s="138"/>
      <c r="BV263" s="138"/>
      <c r="BY263" s="138"/>
      <c r="CB263" s="138"/>
      <c r="CE263" s="138"/>
      <c r="CH263" s="138"/>
      <c r="CK263" s="138"/>
      <c r="CN263" s="138"/>
      <c r="CR263" s="138"/>
      <c r="CU263" s="138"/>
      <c r="CX263" s="138"/>
      <c r="DB263" s="138"/>
      <c r="DE263" s="138"/>
      <c r="DH263" s="138"/>
      <c r="DL263" s="138"/>
      <c r="DO263" s="138"/>
      <c r="DR263" s="138"/>
      <c r="DV263" s="138"/>
      <c r="DY263" s="138"/>
      <c r="EB263" s="138"/>
      <c r="EF263" s="138"/>
      <c r="EI263" s="138"/>
      <c r="EL263" s="138"/>
      <c r="EO263" s="138"/>
      <c r="ES263" s="138"/>
      <c r="EV263" s="138"/>
      <c r="EY263" s="138"/>
      <c r="FC263" s="138"/>
      <c r="FF263" s="138"/>
      <c r="FI263" s="138"/>
      <c r="FM263" s="138"/>
      <c r="FP263" s="138"/>
      <c r="FS263" s="138"/>
      <c r="FW263" s="138"/>
      <c r="FZ263" s="138"/>
      <c r="GC263" s="138"/>
      <c r="GG263" s="138"/>
      <c r="GJ263" s="138"/>
      <c r="GM263" s="138"/>
      <c r="GQ263" s="138"/>
      <c r="GT263" s="138"/>
      <c r="GW263" s="138"/>
      <c r="HA263" s="138"/>
      <c r="HD263" s="138"/>
      <c r="HG263" s="138"/>
      <c r="HK263" s="138"/>
      <c r="HN263" s="138"/>
      <c r="HQ263" s="138"/>
      <c r="HU263" s="138"/>
      <c r="HX263" s="138"/>
      <c r="IA263" s="138"/>
      <c r="IE263" s="138"/>
      <c r="IH263" s="138"/>
      <c r="IK263" s="138"/>
      <c r="IO263" s="138"/>
      <c r="IR263" s="138"/>
      <c r="IU263" s="138"/>
      <c r="IY263" s="138"/>
      <c r="JB263" s="138"/>
      <c r="JE263" s="138"/>
      <c r="JI263" s="138"/>
      <c r="JL263" s="138"/>
      <c r="JO263" s="138"/>
      <c r="JR263" s="138"/>
      <c r="JU263" s="138"/>
      <c r="JX263" s="138"/>
      <c r="KA263" s="138"/>
      <c r="KD263" s="138"/>
      <c r="KG263" s="138"/>
      <c r="KJ263" s="138"/>
      <c r="KM263" s="138"/>
      <c r="KP263" s="138"/>
      <c r="KS263" s="138"/>
      <c r="KV263" s="138"/>
      <c r="KY263" s="138"/>
      <c r="LB263" s="138"/>
      <c r="LE263" s="138"/>
      <c r="LF263" s="138"/>
      <c r="LG263" s="141"/>
      <c r="LI263" s="138"/>
      <c r="LJ263" s="141"/>
      <c r="LL263" s="138"/>
      <c r="LM263" s="141"/>
      <c r="LR263" s="138"/>
      <c r="LU263" s="138"/>
      <c r="LX263" s="138"/>
      <c r="LY263" s="138"/>
      <c r="LZ263" s="141"/>
      <c r="MB263" s="138"/>
      <c r="MC263" s="141"/>
      <c r="ME263" s="138"/>
      <c r="MF263" s="141"/>
      <c r="MJ263" s="138"/>
      <c r="MK263" s="139"/>
      <c r="ML263" s="53"/>
      <c r="MM263" s="53"/>
      <c r="MN263" s="53"/>
      <c r="MO263" s="53"/>
      <c r="MR263" s="140"/>
    </row>
    <row r="264" spans="2:356" s="10" customFormat="1" ht="18.75" customHeight="1">
      <c r="B264" s="137"/>
      <c r="H264" s="138"/>
      <c r="L264" s="138"/>
      <c r="O264" s="138"/>
      <c r="R264" s="138"/>
      <c r="U264" s="138"/>
      <c r="X264" s="138"/>
      <c r="AB264" s="138"/>
      <c r="AE264" s="138"/>
      <c r="AH264" s="138"/>
      <c r="AL264" s="138"/>
      <c r="AO264" s="138"/>
      <c r="AR264" s="138"/>
      <c r="AV264" s="138"/>
      <c r="AY264" s="138"/>
      <c r="BB264" s="138"/>
      <c r="BF264" s="138"/>
      <c r="BI264" s="138"/>
      <c r="BL264" s="138"/>
      <c r="BP264" s="138"/>
      <c r="BS264" s="138"/>
      <c r="BV264" s="138"/>
      <c r="BY264" s="138"/>
      <c r="CB264" s="138"/>
      <c r="CE264" s="138"/>
      <c r="CH264" s="138"/>
      <c r="CK264" s="138"/>
      <c r="CN264" s="138"/>
      <c r="CR264" s="138"/>
      <c r="CU264" s="138"/>
      <c r="CX264" s="138"/>
      <c r="DB264" s="138"/>
      <c r="DE264" s="138"/>
      <c r="DH264" s="138"/>
      <c r="DL264" s="138"/>
      <c r="DO264" s="138"/>
      <c r="DR264" s="138"/>
      <c r="DV264" s="138"/>
      <c r="DY264" s="138"/>
      <c r="EB264" s="138"/>
      <c r="EF264" s="138"/>
      <c r="EI264" s="138"/>
      <c r="EL264" s="138"/>
      <c r="EO264" s="138"/>
      <c r="ES264" s="138"/>
      <c r="EV264" s="138"/>
      <c r="EY264" s="138"/>
      <c r="FC264" s="138"/>
      <c r="FF264" s="138"/>
      <c r="FI264" s="138"/>
      <c r="FM264" s="138"/>
      <c r="FP264" s="138"/>
      <c r="FS264" s="138"/>
      <c r="FW264" s="138"/>
      <c r="FZ264" s="138"/>
      <c r="GC264" s="138"/>
      <c r="GG264" s="138"/>
      <c r="GJ264" s="138"/>
      <c r="GM264" s="138"/>
      <c r="GQ264" s="138"/>
      <c r="GT264" s="138"/>
      <c r="GW264" s="138"/>
      <c r="HA264" s="138"/>
      <c r="HD264" s="138"/>
      <c r="HG264" s="138"/>
      <c r="HK264" s="138"/>
      <c r="HN264" s="138"/>
      <c r="HQ264" s="138"/>
      <c r="HU264" s="138"/>
      <c r="HX264" s="138"/>
      <c r="IA264" s="138"/>
      <c r="IE264" s="138"/>
      <c r="IH264" s="138"/>
      <c r="IK264" s="138"/>
      <c r="IO264" s="138"/>
      <c r="IR264" s="138"/>
      <c r="IU264" s="138"/>
      <c r="IY264" s="138"/>
      <c r="JB264" s="138"/>
      <c r="JE264" s="138"/>
      <c r="JI264" s="138"/>
      <c r="JL264" s="138"/>
      <c r="JO264" s="138"/>
      <c r="JR264" s="138"/>
      <c r="JU264" s="138"/>
      <c r="JX264" s="138"/>
      <c r="KA264" s="138"/>
      <c r="KD264" s="138"/>
      <c r="KG264" s="138"/>
      <c r="KJ264" s="138"/>
      <c r="KM264" s="138"/>
      <c r="KP264" s="138"/>
      <c r="KS264" s="138"/>
      <c r="KV264" s="138"/>
      <c r="KY264" s="138"/>
      <c r="LB264" s="138"/>
      <c r="LE264" s="138"/>
      <c r="LF264" s="138"/>
      <c r="LG264" s="141"/>
      <c r="LI264" s="138"/>
      <c r="LJ264" s="141"/>
      <c r="LL264" s="138"/>
      <c r="LM264" s="141"/>
      <c r="LR264" s="138"/>
      <c r="LU264" s="138"/>
      <c r="LX264" s="138"/>
      <c r="LY264" s="138"/>
      <c r="LZ264" s="141"/>
      <c r="MB264" s="138"/>
      <c r="MC264" s="141"/>
      <c r="ME264" s="138"/>
      <c r="MF264" s="141"/>
      <c r="MJ264" s="138"/>
      <c r="MK264" s="139"/>
      <c r="ML264" s="53"/>
      <c r="MM264" s="53"/>
      <c r="MN264" s="53"/>
      <c r="MO264" s="53"/>
      <c r="MR264" s="140"/>
    </row>
    <row r="265" spans="2:356" s="10" customFormat="1">
      <c r="B265" s="137"/>
      <c r="H265" s="138"/>
      <c r="L265" s="138"/>
      <c r="O265" s="138"/>
      <c r="R265" s="138"/>
      <c r="U265" s="138"/>
      <c r="X265" s="138"/>
      <c r="AB265" s="138"/>
      <c r="AE265" s="138"/>
      <c r="AH265" s="138"/>
      <c r="AL265" s="138"/>
      <c r="AO265" s="138"/>
      <c r="AR265" s="138"/>
      <c r="AV265" s="138"/>
      <c r="AY265" s="138"/>
      <c r="BB265" s="138"/>
      <c r="BF265" s="138"/>
      <c r="BI265" s="138"/>
      <c r="BL265" s="138"/>
      <c r="BP265" s="138"/>
      <c r="BS265" s="138"/>
      <c r="BV265" s="138"/>
      <c r="BY265" s="138"/>
      <c r="CB265" s="138"/>
      <c r="CE265" s="138"/>
      <c r="CH265" s="138"/>
      <c r="CK265" s="138"/>
      <c r="CN265" s="138"/>
      <c r="CR265" s="138"/>
      <c r="CU265" s="138"/>
      <c r="CX265" s="138"/>
      <c r="DB265" s="138"/>
      <c r="DE265" s="138"/>
      <c r="DH265" s="138"/>
      <c r="DL265" s="138"/>
      <c r="DO265" s="138"/>
      <c r="DR265" s="138"/>
      <c r="DV265" s="138"/>
      <c r="DY265" s="138"/>
      <c r="EB265" s="138"/>
      <c r="EF265" s="138"/>
      <c r="EI265" s="138"/>
      <c r="EL265" s="138"/>
      <c r="EO265" s="138"/>
      <c r="ES265" s="138"/>
      <c r="EV265" s="138"/>
      <c r="EY265" s="138"/>
      <c r="FC265" s="138"/>
      <c r="FF265" s="138"/>
      <c r="FI265" s="138"/>
      <c r="FM265" s="138"/>
      <c r="FP265" s="138"/>
      <c r="FS265" s="138"/>
      <c r="FW265" s="138"/>
      <c r="FZ265" s="138"/>
      <c r="GC265" s="138"/>
      <c r="GG265" s="138"/>
      <c r="GJ265" s="138"/>
      <c r="GM265" s="138"/>
      <c r="GQ265" s="138"/>
      <c r="GT265" s="138"/>
      <c r="GW265" s="138"/>
      <c r="HA265" s="138"/>
      <c r="HD265" s="138"/>
      <c r="HG265" s="138"/>
      <c r="HK265" s="138"/>
      <c r="HN265" s="138"/>
      <c r="HQ265" s="138"/>
      <c r="HU265" s="138"/>
      <c r="HX265" s="138"/>
      <c r="IA265" s="138"/>
      <c r="IE265" s="138"/>
      <c r="IH265" s="138"/>
      <c r="IK265" s="138"/>
      <c r="IO265" s="138"/>
      <c r="IR265" s="138"/>
      <c r="IU265" s="138"/>
      <c r="IY265" s="138"/>
      <c r="JB265" s="138"/>
      <c r="JE265" s="138"/>
      <c r="JI265" s="138"/>
      <c r="JL265" s="138"/>
      <c r="JO265" s="138"/>
      <c r="JR265" s="138"/>
      <c r="JU265" s="138"/>
      <c r="JX265" s="138"/>
      <c r="KA265" s="138"/>
      <c r="KD265" s="138"/>
      <c r="KG265" s="138"/>
      <c r="KJ265" s="138"/>
      <c r="KM265" s="138"/>
      <c r="KP265" s="138"/>
      <c r="KS265" s="138"/>
      <c r="KV265" s="138"/>
      <c r="KY265" s="138"/>
      <c r="LB265" s="138"/>
      <c r="LE265" s="138"/>
      <c r="LF265" s="138"/>
      <c r="LG265" s="141"/>
      <c r="LI265" s="138"/>
      <c r="LJ265" s="141"/>
      <c r="LL265" s="138"/>
      <c r="LM265" s="141"/>
      <c r="LR265" s="138"/>
      <c r="LU265" s="138"/>
      <c r="LX265" s="138"/>
      <c r="LY265" s="138"/>
      <c r="LZ265" s="141"/>
      <c r="MB265" s="138"/>
      <c r="MC265" s="141"/>
      <c r="ME265" s="138"/>
      <c r="MF265" s="141"/>
      <c r="MJ265" s="138"/>
      <c r="MK265" s="139"/>
      <c r="ML265" s="53"/>
      <c r="MM265" s="53"/>
      <c r="MN265" s="53"/>
      <c r="MO265" s="53"/>
      <c r="MR265" s="140"/>
    </row>
    <row r="266" spans="2:356" s="10" customFormat="1" ht="18.75" customHeight="1">
      <c r="B266" s="137"/>
      <c r="H266" s="138"/>
      <c r="L266" s="138"/>
      <c r="O266" s="138"/>
      <c r="R266" s="138"/>
      <c r="U266" s="138"/>
      <c r="X266" s="138"/>
      <c r="AB266" s="138"/>
      <c r="AE266" s="138"/>
      <c r="AH266" s="138"/>
      <c r="AL266" s="138"/>
      <c r="AO266" s="138"/>
      <c r="AR266" s="138"/>
      <c r="AV266" s="138"/>
      <c r="AY266" s="138"/>
      <c r="BB266" s="138"/>
      <c r="BF266" s="138"/>
      <c r="BI266" s="138"/>
      <c r="BL266" s="138"/>
      <c r="BP266" s="138"/>
      <c r="BS266" s="138"/>
      <c r="BV266" s="138"/>
      <c r="BY266" s="138"/>
      <c r="CB266" s="138"/>
      <c r="CE266" s="138"/>
      <c r="CH266" s="138"/>
      <c r="CK266" s="138"/>
      <c r="CN266" s="138"/>
      <c r="CR266" s="138"/>
      <c r="CU266" s="138"/>
      <c r="CX266" s="138"/>
      <c r="DB266" s="138"/>
      <c r="DE266" s="138"/>
      <c r="DH266" s="138"/>
      <c r="DL266" s="138"/>
      <c r="DO266" s="138"/>
      <c r="DR266" s="138"/>
      <c r="DV266" s="138"/>
      <c r="DY266" s="138"/>
      <c r="EB266" s="138"/>
      <c r="EF266" s="138"/>
      <c r="EI266" s="138"/>
      <c r="EL266" s="138"/>
      <c r="EO266" s="138"/>
      <c r="ES266" s="138"/>
      <c r="EV266" s="138"/>
      <c r="EY266" s="138"/>
      <c r="FC266" s="138"/>
      <c r="FF266" s="138"/>
      <c r="FI266" s="138"/>
      <c r="FM266" s="138"/>
      <c r="FP266" s="138"/>
      <c r="FS266" s="138"/>
      <c r="FW266" s="138"/>
      <c r="FZ266" s="138"/>
      <c r="GC266" s="138"/>
      <c r="GG266" s="138"/>
      <c r="GJ266" s="138"/>
      <c r="GM266" s="138"/>
      <c r="GQ266" s="138"/>
      <c r="GT266" s="138"/>
      <c r="GW266" s="138"/>
      <c r="HA266" s="138"/>
      <c r="HD266" s="138"/>
      <c r="HG266" s="138"/>
      <c r="HK266" s="138"/>
      <c r="HN266" s="138"/>
      <c r="HQ266" s="138"/>
      <c r="HU266" s="138"/>
      <c r="HX266" s="138"/>
      <c r="IA266" s="138"/>
      <c r="IE266" s="138"/>
      <c r="IH266" s="138"/>
      <c r="IK266" s="138"/>
      <c r="IO266" s="138"/>
      <c r="IR266" s="138"/>
      <c r="IU266" s="138"/>
      <c r="IY266" s="138"/>
      <c r="JB266" s="138"/>
      <c r="JE266" s="138"/>
      <c r="JI266" s="138"/>
      <c r="JL266" s="138"/>
      <c r="JO266" s="138"/>
      <c r="JR266" s="138"/>
      <c r="JU266" s="138"/>
      <c r="JX266" s="138"/>
      <c r="KA266" s="138"/>
      <c r="KD266" s="138"/>
      <c r="KG266" s="138"/>
      <c r="KJ266" s="138"/>
      <c r="KM266" s="138"/>
      <c r="KP266" s="138"/>
      <c r="KS266" s="138"/>
      <c r="KV266" s="138"/>
      <c r="KY266" s="138"/>
      <c r="LB266" s="138"/>
      <c r="LE266" s="138"/>
      <c r="LF266" s="138"/>
      <c r="LG266" s="141"/>
      <c r="LI266" s="138"/>
      <c r="LJ266" s="141"/>
      <c r="LL266" s="138"/>
      <c r="LM266" s="141"/>
      <c r="LR266" s="138"/>
      <c r="LU266" s="138"/>
      <c r="LX266" s="138"/>
      <c r="LY266" s="138"/>
      <c r="LZ266" s="141"/>
      <c r="MB266" s="138"/>
      <c r="MC266" s="141"/>
      <c r="ME266" s="138"/>
      <c r="MF266" s="141"/>
      <c r="MJ266" s="138"/>
      <c r="MK266" s="139"/>
      <c r="ML266" s="53"/>
      <c r="MM266" s="53"/>
      <c r="MN266" s="53"/>
      <c r="MO266" s="53"/>
      <c r="MR266" s="140"/>
    </row>
    <row r="267" spans="2:356" s="10" customFormat="1">
      <c r="B267" s="137"/>
      <c r="H267" s="138"/>
      <c r="L267" s="138"/>
      <c r="O267" s="138"/>
      <c r="R267" s="138"/>
      <c r="U267" s="138"/>
      <c r="X267" s="138"/>
      <c r="AB267" s="138"/>
      <c r="AE267" s="138"/>
      <c r="AH267" s="138"/>
      <c r="AL267" s="138"/>
      <c r="AO267" s="138"/>
      <c r="AR267" s="138"/>
      <c r="AV267" s="138"/>
      <c r="AY267" s="138"/>
      <c r="BB267" s="138"/>
      <c r="BF267" s="138"/>
      <c r="BI267" s="138"/>
      <c r="BL267" s="138"/>
      <c r="BP267" s="138"/>
      <c r="BS267" s="138"/>
      <c r="BV267" s="138"/>
      <c r="BY267" s="138"/>
      <c r="CB267" s="138"/>
      <c r="CE267" s="138"/>
      <c r="CH267" s="138"/>
      <c r="CK267" s="138"/>
      <c r="CN267" s="138"/>
      <c r="CR267" s="138"/>
      <c r="CU267" s="138"/>
      <c r="CX267" s="138"/>
      <c r="DB267" s="138"/>
      <c r="DE267" s="138"/>
      <c r="DH267" s="138"/>
      <c r="DL267" s="138"/>
      <c r="DO267" s="138"/>
      <c r="DR267" s="138"/>
      <c r="DV267" s="138"/>
      <c r="DY267" s="138"/>
      <c r="EB267" s="138"/>
      <c r="EF267" s="138"/>
      <c r="EI267" s="138"/>
      <c r="EL267" s="138"/>
      <c r="EO267" s="138"/>
      <c r="ES267" s="138"/>
      <c r="EV267" s="138"/>
      <c r="EY267" s="138"/>
      <c r="FC267" s="138"/>
      <c r="FF267" s="138"/>
      <c r="FI267" s="138"/>
      <c r="FM267" s="138"/>
      <c r="FP267" s="138"/>
      <c r="FS267" s="138"/>
      <c r="FW267" s="138"/>
      <c r="FZ267" s="138"/>
      <c r="GC267" s="138"/>
      <c r="GG267" s="138"/>
      <c r="GJ267" s="138"/>
      <c r="GM267" s="138"/>
      <c r="GQ267" s="138"/>
      <c r="GT267" s="138"/>
      <c r="GW267" s="138"/>
      <c r="HA267" s="138"/>
      <c r="HD267" s="138"/>
      <c r="HG267" s="138"/>
      <c r="HK267" s="138"/>
      <c r="HN267" s="138"/>
      <c r="HQ267" s="138"/>
      <c r="HU267" s="138"/>
      <c r="HX267" s="138"/>
      <c r="IA267" s="138"/>
      <c r="IE267" s="138"/>
      <c r="IH267" s="138"/>
      <c r="IK267" s="138"/>
      <c r="IO267" s="138"/>
      <c r="IR267" s="138"/>
      <c r="IU267" s="138"/>
      <c r="IY267" s="138"/>
      <c r="JB267" s="138"/>
      <c r="JE267" s="138"/>
      <c r="JI267" s="138"/>
      <c r="JL267" s="138"/>
      <c r="JO267" s="138"/>
      <c r="JR267" s="138"/>
      <c r="JU267" s="138"/>
      <c r="JX267" s="138"/>
      <c r="KA267" s="138"/>
      <c r="KD267" s="138"/>
      <c r="KG267" s="138"/>
      <c r="KJ267" s="138"/>
      <c r="KM267" s="138"/>
      <c r="KP267" s="138"/>
      <c r="KS267" s="138"/>
      <c r="KV267" s="138"/>
      <c r="KY267" s="138"/>
      <c r="LB267" s="138"/>
      <c r="LE267" s="138"/>
      <c r="LF267" s="138"/>
      <c r="LG267" s="141"/>
      <c r="LI267" s="138"/>
      <c r="LJ267" s="141"/>
      <c r="LL267" s="138"/>
      <c r="LM267" s="141"/>
      <c r="LR267" s="138"/>
      <c r="LU267" s="138"/>
      <c r="LX267" s="138"/>
      <c r="LY267" s="138"/>
      <c r="LZ267" s="141"/>
      <c r="MB267" s="138"/>
      <c r="MC267" s="141"/>
      <c r="ME267" s="138"/>
      <c r="MF267" s="141"/>
      <c r="MJ267" s="138"/>
      <c r="MK267" s="139"/>
      <c r="ML267" s="53"/>
      <c r="MM267" s="53"/>
      <c r="MN267" s="53"/>
      <c r="MO267" s="53"/>
      <c r="MR267" s="140"/>
    </row>
    <row r="268" spans="2:356" s="10" customFormat="1" ht="18.75" customHeight="1">
      <c r="B268" s="137"/>
      <c r="H268" s="138"/>
      <c r="L268" s="138"/>
      <c r="O268" s="138"/>
      <c r="R268" s="138"/>
      <c r="U268" s="138"/>
      <c r="X268" s="138"/>
      <c r="AB268" s="138"/>
      <c r="AE268" s="138"/>
      <c r="AH268" s="138"/>
      <c r="AL268" s="138"/>
      <c r="AO268" s="138"/>
      <c r="AR268" s="138"/>
      <c r="AV268" s="138"/>
      <c r="AY268" s="138"/>
      <c r="BB268" s="138"/>
      <c r="BF268" s="138"/>
      <c r="BI268" s="138"/>
      <c r="BL268" s="138"/>
      <c r="BP268" s="138"/>
      <c r="BS268" s="138"/>
      <c r="BV268" s="138"/>
      <c r="BY268" s="138"/>
      <c r="CB268" s="138"/>
      <c r="CE268" s="138"/>
      <c r="CH268" s="138"/>
      <c r="CK268" s="138"/>
      <c r="CN268" s="138"/>
      <c r="CR268" s="138"/>
      <c r="CU268" s="138"/>
      <c r="CX268" s="138"/>
      <c r="DB268" s="138"/>
      <c r="DE268" s="138"/>
      <c r="DH268" s="138"/>
      <c r="DL268" s="138"/>
      <c r="DO268" s="138"/>
      <c r="DR268" s="138"/>
      <c r="DV268" s="138"/>
      <c r="DY268" s="138"/>
      <c r="EB268" s="138"/>
      <c r="EF268" s="138"/>
      <c r="EI268" s="138"/>
      <c r="EL268" s="138"/>
      <c r="EO268" s="138"/>
      <c r="ES268" s="138"/>
      <c r="EV268" s="138"/>
      <c r="EY268" s="138"/>
      <c r="FC268" s="138"/>
      <c r="FF268" s="138"/>
      <c r="FI268" s="138"/>
      <c r="FM268" s="138"/>
      <c r="FP268" s="138"/>
      <c r="FS268" s="138"/>
      <c r="FW268" s="138"/>
      <c r="FZ268" s="138"/>
      <c r="GC268" s="138"/>
      <c r="GG268" s="138"/>
      <c r="GJ268" s="138"/>
      <c r="GM268" s="138"/>
      <c r="GQ268" s="138"/>
      <c r="GT268" s="138"/>
      <c r="GW268" s="138"/>
      <c r="HA268" s="138"/>
      <c r="HD268" s="138"/>
      <c r="HG268" s="138"/>
      <c r="HK268" s="138"/>
      <c r="HN268" s="138"/>
      <c r="HQ268" s="138"/>
      <c r="HU268" s="138"/>
      <c r="HX268" s="138"/>
      <c r="IA268" s="138"/>
      <c r="IE268" s="138"/>
      <c r="IH268" s="138"/>
      <c r="IK268" s="138"/>
      <c r="IO268" s="138"/>
      <c r="IR268" s="138"/>
      <c r="IU268" s="138"/>
      <c r="IY268" s="138"/>
      <c r="JB268" s="138"/>
      <c r="JE268" s="138"/>
      <c r="JI268" s="138"/>
      <c r="JL268" s="138"/>
      <c r="JO268" s="138"/>
      <c r="JR268" s="138"/>
      <c r="JU268" s="138"/>
      <c r="JX268" s="138"/>
      <c r="KA268" s="138"/>
      <c r="KD268" s="138"/>
      <c r="KG268" s="138"/>
      <c r="KJ268" s="138"/>
      <c r="KM268" s="138"/>
      <c r="KP268" s="138"/>
      <c r="KS268" s="138"/>
      <c r="KV268" s="138"/>
      <c r="KY268" s="138"/>
      <c r="LB268" s="138"/>
      <c r="LE268" s="138"/>
      <c r="LF268" s="138"/>
      <c r="LG268" s="141"/>
      <c r="LI268" s="138"/>
      <c r="LJ268" s="141"/>
      <c r="LL268" s="138"/>
      <c r="LM268" s="141"/>
      <c r="LR268" s="138"/>
      <c r="LU268" s="138"/>
      <c r="LX268" s="138"/>
      <c r="LY268" s="138"/>
      <c r="LZ268" s="141"/>
      <c r="MB268" s="138"/>
      <c r="MC268" s="141"/>
      <c r="ME268" s="138"/>
      <c r="MF268" s="141"/>
      <c r="MJ268" s="138"/>
      <c r="MK268" s="139"/>
      <c r="ML268" s="53"/>
      <c r="MM268" s="53"/>
      <c r="MN268" s="53"/>
      <c r="MO268" s="53"/>
      <c r="MR268" s="140"/>
    </row>
    <row r="269" spans="2:356" s="10" customFormat="1">
      <c r="B269" s="137"/>
      <c r="H269" s="138"/>
      <c r="L269" s="138"/>
      <c r="O269" s="138"/>
      <c r="R269" s="138"/>
      <c r="U269" s="138"/>
      <c r="X269" s="138"/>
      <c r="AB269" s="138"/>
      <c r="AE269" s="138"/>
      <c r="AH269" s="138"/>
      <c r="AL269" s="138"/>
      <c r="AO269" s="138"/>
      <c r="AR269" s="138"/>
      <c r="AV269" s="138"/>
      <c r="AY269" s="138"/>
      <c r="BB269" s="138"/>
      <c r="BF269" s="138"/>
      <c r="BI269" s="138"/>
      <c r="BL269" s="138"/>
      <c r="BP269" s="138"/>
      <c r="BS269" s="138"/>
      <c r="BV269" s="138"/>
      <c r="BY269" s="138"/>
      <c r="CB269" s="138"/>
      <c r="CE269" s="138"/>
      <c r="CH269" s="138"/>
      <c r="CK269" s="138"/>
      <c r="CN269" s="138"/>
      <c r="CR269" s="138"/>
      <c r="CU269" s="138"/>
      <c r="CX269" s="138"/>
      <c r="DB269" s="138"/>
      <c r="DE269" s="138"/>
      <c r="DH269" s="138"/>
      <c r="DL269" s="138"/>
      <c r="DO269" s="138"/>
      <c r="DR269" s="138"/>
      <c r="DV269" s="138"/>
      <c r="DY269" s="138"/>
      <c r="EB269" s="138"/>
      <c r="EF269" s="138"/>
      <c r="EI269" s="138"/>
      <c r="EL269" s="138"/>
      <c r="EO269" s="138"/>
      <c r="ES269" s="138"/>
      <c r="EV269" s="138"/>
      <c r="EY269" s="138"/>
      <c r="FC269" s="138"/>
      <c r="FF269" s="138"/>
      <c r="FI269" s="138"/>
      <c r="FM269" s="138"/>
      <c r="FP269" s="138"/>
      <c r="FS269" s="138"/>
      <c r="FW269" s="138"/>
      <c r="FZ269" s="138"/>
      <c r="GC269" s="138"/>
      <c r="GG269" s="138"/>
      <c r="GJ269" s="138"/>
      <c r="GM269" s="138"/>
      <c r="GQ269" s="138"/>
      <c r="GT269" s="138"/>
      <c r="GW269" s="138"/>
      <c r="HA269" s="138"/>
      <c r="HD269" s="138"/>
      <c r="HG269" s="138"/>
      <c r="HK269" s="138"/>
      <c r="HN269" s="138"/>
      <c r="HQ269" s="138"/>
      <c r="HU269" s="138"/>
      <c r="HX269" s="138"/>
      <c r="IA269" s="138"/>
      <c r="IE269" s="138"/>
      <c r="IH269" s="138"/>
      <c r="IK269" s="138"/>
      <c r="IO269" s="138"/>
      <c r="IR269" s="138"/>
      <c r="IU269" s="138"/>
      <c r="IY269" s="138"/>
      <c r="JB269" s="138"/>
      <c r="JE269" s="138"/>
      <c r="JI269" s="138"/>
      <c r="JL269" s="138"/>
      <c r="JO269" s="138"/>
      <c r="JR269" s="138"/>
      <c r="JU269" s="138"/>
      <c r="JX269" s="138"/>
      <c r="KA269" s="138"/>
      <c r="KD269" s="138"/>
      <c r="KG269" s="138"/>
      <c r="KJ269" s="138"/>
      <c r="KM269" s="138"/>
      <c r="KP269" s="138"/>
      <c r="KS269" s="138"/>
      <c r="KV269" s="138"/>
      <c r="KY269" s="138"/>
      <c r="LB269" s="138"/>
      <c r="LE269" s="138"/>
      <c r="LF269" s="138"/>
      <c r="LG269" s="141"/>
      <c r="LI269" s="138"/>
      <c r="LJ269" s="141"/>
      <c r="LL269" s="138"/>
      <c r="LM269" s="141"/>
      <c r="LR269" s="138"/>
      <c r="LU269" s="138"/>
      <c r="LX269" s="138"/>
      <c r="LY269" s="138"/>
      <c r="LZ269" s="141"/>
      <c r="MB269" s="138"/>
      <c r="MC269" s="141"/>
      <c r="ME269" s="138"/>
      <c r="MF269" s="141"/>
      <c r="MJ269" s="138"/>
      <c r="MK269" s="139"/>
      <c r="ML269" s="53"/>
      <c r="MM269" s="53"/>
      <c r="MN269" s="53"/>
      <c r="MO269" s="53"/>
      <c r="MR269" s="140"/>
    </row>
    <row r="270" spans="2:356" s="10" customFormat="1" ht="18.75" customHeight="1">
      <c r="B270" s="137"/>
      <c r="H270" s="138"/>
      <c r="L270" s="138"/>
      <c r="O270" s="138"/>
      <c r="R270" s="138"/>
      <c r="U270" s="138"/>
      <c r="X270" s="138"/>
      <c r="AB270" s="138"/>
      <c r="AE270" s="138"/>
      <c r="AH270" s="138"/>
      <c r="AL270" s="138"/>
      <c r="AO270" s="138"/>
      <c r="AR270" s="138"/>
      <c r="AV270" s="138"/>
      <c r="AY270" s="138"/>
      <c r="BB270" s="138"/>
      <c r="BF270" s="138"/>
      <c r="BI270" s="138"/>
      <c r="BL270" s="138"/>
      <c r="BP270" s="138"/>
      <c r="BS270" s="138"/>
      <c r="BV270" s="138"/>
      <c r="BY270" s="138"/>
      <c r="CB270" s="138"/>
      <c r="CE270" s="138"/>
      <c r="CH270" s="138"/>
      <c r="CK270" s="138"/>
      <c r="CN270" s="138"/>
      <c r="CR270" s="138"/>
      <c r="CU270" s="138"/>
      <c r="CX270" s="138"/>
      <c r="DB270" s="138"/>
      <c r="DE270" s="138"/>
      <c r="DH270" s="138"/>
      <c r="DL270" s="138"/>
      <c r="DO270" s="138"/>
      <c r="DR270" s="138"/>
      <c r="DV270" s="138"/>
      <c r="DY270" s="138"/>
      <c r="EB270" s="138"/>
      <c r="EF270" s="138"/>
      <c r="EI270" s="138"/>
      <c r="EL270" s="138"/>
      <c r="EO270" s="138"/>
      <c r="ES270" s="138"/>
      <c r="EV270" s="138"/>
      <c r="EY270" s="138"/>
      <c r="FC270" s="138"/>
      <c r="FF270" s="138"/>
      <c r="FI270" s="138"/>
      <c r="FM270" s="138"/>
      <c r="FP270" s="138"/>
      <c r="FS270" s="138"/>
      <c r="FW270" s="138"/>
      <c r="FZ270" s="138"/>
      <c r="GC270" s="138"/>
      <c r="GG270" s="138"/>
      <c r="GJ270" s="138"/>
      <c r="GM270" s="138"/>
      <c r="GQ270" s="138"/>
      <c r="GT270" s="138"/>
      <c r="GW270" s="138"/>
      <c r="HA270" s="138"/>
      <c r="HD270" s="138"/>
      <c r="HG270" s="138"/>
      <c r="HK270" s="138"/>
      <c r="HN270" s="138"/>
      <c r="HQ270" s="138"/>
      <c r="HU270" s="138"/>
      <c r="HX270" s="138"/>
      <c r="IA270" s="138"/>
      <c r="IE270" s="138"/>
      <c r="IH270" s="138"/>
      <c r="IK270" s="138"/>
      <c r="IO270" s="138"/>
      <c r="IR270" s="138"/>
      <c r="IU270" s="138"/>
      <c r="IY270" s="138"/>
      <c r="JB270" s="138"/>
      <c r="JE270" s="138"/>
      <c r="JI270" s="138"/>
      <c r="JL270" s="138"/>
      <c r="JO270" s="138"/>
      <c r="JR270" s="138"/>
      <c r="JU270" s="138"/>
      <c r="JX270" s="138"/>
      <c r="KA270" s="138"/>
      <c r="KD270" s="138"/>
      <c r="KG270" s="138"/>
      <c r="KJ270" s="138"/>
      <c r="KM270" s="138"/>
      <c r="KP270" s="138"/>
      <c r="KS270" s="138"/>
      <c r="KV270" s="138"/>
      <c r="KY270" s="138"/>
      <c r="LB270" s="138"/>
      <c r="LE270" s="138"/>
      <c r="LF270" s="138"/>
      <c r="LG270" s="141"/>
      <c r="LI270" s="138"/>
      <c r="LJ270" s="141"/>
      <c r="LL270" s="138"/>
      <c r="LM270" s="141"/>
      <c r="LR270" s="138"/>
      <c r="LU270" s="138"/>
      <c r="LX270" s="138"/>
      <c r="LY270" s="138"/>
      <c r="LZ270" s="141"/>
      <c r="MB270" s="138"/>
      <c r="MC270" s="141"/>
      <c r="ME270" s="138"/>
      <c r="MF270" s="141"/>
      <c r="MJ270" s="138"/>
      <c r="MK270" s="139"/>
      <c r="ML270" s="53"/>
      <c r="MM270" s="53"/>
      <c r="MN270" s="53"/>
      <c r="MO270" s="53"/>
      <c r="MR270" s="140"/>
    </row>
    <row r="271" spans="2:356" s="10" customFormat="1">
      <c r="B271" s="137"/>
      <c r="H271" s="138"/>
      <c r="L271" s="138"/>
      <c r="O271" s="138"/>
      <c r="R271" s="138"/>
      <c r="U271" s="138"/>
      <c r="X271" s="138"/>
      <c r="AB271" s="138"/>
      <c r="AE271" s="138"/>
      <c r="AH271" s="138"/>
      <c r="AL271" s="138"/>
      <c r="AO271" s="138"/>
      <c r="AR271" s="138"/>
      <c r="AV271" s="138"/>
      <c r="AY271" s="138"/>
      <c r="BB271" s="138"/>
      <c r="BF271" s="138"/>
      <c r="BI271" s="138"/>
      <c r="BL271" s="138"/>
      <c r="BP271" s="138"/>
      <c r="BS271" s="138"/>
      <c r="BV271" s="138"/>
      <c r="BY271" s="138"/>
      <c r="CB271" s="138"/>
      <c r="CE271" s="138"/>
      <c r="CH271" s="138"/>
      <c r="CK271" s="138"/>
      <c r="CN271" s="138"/>
      <c r="CR271" s="138"/>
      <c r="CU271" s="138"/>
      <c r="CX271" s="138"/>
      <c r="DB271" s="138"/>
      <c r="DE271" s="138"/>
      <c r="DH271" s="138"/>
      <c r="DL271" s="138"/>
      <c r="DO271" s="138"/>
      <c r="DR271" s="138"/>
      <c r="DV271" s="138"/>
      <c r="DY271" s="138"/>
      <c r="EB271" s="138"/>
      <c r="EF271" s="138"/>
      <c r="EI271" s="138"/>
      <c r="EL271" s="138"/>
      <c r="EO271" s="138"/>
      <c r="ES271" s="138"/>
      <c r="EV271" s="138"/>
      <c r="EY271" s="138"/>
      <c r="FC271" s="138"/>
      <c r="FF271" s="138"/>
      <c r="FI271" s="138"/>
      <c r="FM271" s="138"/>
      <c r="FP271" s="138"/>
      <c r="FS271" s="138"/>
      <c r="FW271" s="138"/>
      <c r="FZ271" s="138"/>
      <c r="GC271" s="138"/>
      <c r="GG271" s="138"/>
      <c r="GJ271" s="138"/>
      <c r="GM271" s="138"/>
      <c r="GQ271" s="138"/>
      <c r="GT271" s="138"/>
      <c r="GW271" s="138"/>
      <c r="HA271" s="138"/>
      <c r="HD271" s="138"/>
      <c r="HG271" s="138"/>
      <c r="HK271" s="138"/>
      <c r="HN271" s="138"/>
      <c r="HQ271" s="138"/>
      <c r="HU271" s="138"/>
      <c r="HX271" s="138"/>
      <c r="IA271" s="138"/>
      <c r="IE271" s="138"/>
      <c r="IH271" s="138"/>
      <c r="IK271" s="138"/>
      <c r="IO271" s="138"/>
      <c r="IR271" s="138"/>
      <c r="IU271" s="138"/>
      <c r="IY271" s="138"/>
      <c r="JB271" s="138"/>
      <c r="JE271" s="138"/>
      <c r="JI271" s="138"/>
      <c r="JL271" s="138"/>
      <c r="JO271" s="138"/>
      <c r="JR271" s="138"/>
      <c r="JU271" s="138"/>
      <c r="JX271" s="138"/>
      <c r="KA271" s="138"/>
      <c r="KD271" s="138"/>
      <c r="KG271" s="138"/>
      <c r="KJ271" s="138"/>
      <c r="KM271" s="138"/>
      <c r="KP271" s="138"/>
      <c r="KS271" s="138"/>
      <c r="KV271" s="138"/>
      <c r="KY271" s="138"/>
      <c r="LB271" s="138"/>
      <c r="LE271" s="138"/>
      <c r="LF271" s="138"/>
      <c r="LG271" s="141"/>
      <c r="LI271" s="138"/>
      <c r="LJ271" s="141"/>
      <c r="LL271" s="138"/>
      <c r="LM271" s="141"/>
      <c r="LR271" s="138"/>
      <c r="LU271" s="138"/>
      <c r="LX271" s="138"/>
      <c r="LY271" s="138"/>
      <c r="LZ271" s="141"/>
      <c r="MB271" s="138"/>
      <c r="MC271" s="141"/>
      <c r="ME271" s="138"/>
      <c r="MF271" s="141"/>
      <c r="MJ271" s="138"/>
      <c r="MK271" s="139"/>
      <c r="ML271" s="53"/>
      <c r="MM271" s="53"/>
      <c r="MN271" s="53"/>
      <c r="MO271" s="53"/>
      <c r="MR271" s="140"/>
    </row>
    <row r="272" spans="2:356" s="10" customFormat="1" ht="18.75" customHeight="1">
      <c r="B272" s="137"/>
      <c r="H272" s="138"/>
      <c r="L272" s="138"/>
      <c r="O272" s="138"/>
      <c r="R272" s="138"/>
      <c r="U272" s="138"/>
      <c r="X272" s="138"/>
      <c r="AB272" s="138"/>
      <c r="AE272" s="138"/>
      <c r="AH272" s="138"/>
      <c r="AL272" s="138"/>
      <c r="AO272" s="138"/>
      <c r="AR272" s="138"/>
      <c r="AV272" s="138"/>
      <c r="AY272" s="138"/>
      <c r="BB272" s="138"/>
      <c r="BF272" s="138"/>
      <c r="BI272" s="138"/>
      <c r="BL272" s="138"/>
      <c r="BP272" s="138"/>
      <c r="BS272" s="138"/>
      <c r="BV272" s="138"/>
      <c r="BY272" s="138"/>
      <c r="CB272" s="138"/>
      <c r="CE272" s="138"/>
      <c r="CH272" s="138"/>
      <c r="CK272" s="138"/>
      <c r="CN272" s="138"/>
      <c r="CR272" s="138"/>
      <c r="CU272" s="138"/>
      <c r="CX272" s="138"/>
      <c r="DB272" s="138"/>
      <c r="DE272" s="138"/>
      <c r="DH272" s="138"/>
      <c r="DL272" s="138"/>
      <c r="DO272" s="138"/>
      <c r="DR272" s="138"/>
      <c r="DV272" s="138"/>
      <c r="DY272" s="138"/>
      <c r="EB272" s="138"/>
      <c r="EF272" s="138"/>
      <c r="EI272" s="138"/>
      <c r="EL272" s="138"/>
      <c r="EO272" s="138"/>
      <c r="ES272" s="138"/>
      <c r="EV272" s="138"/>
      <c r="EY272" s="138"/>
      <c r="FC272" s="138"/>
      <c r="FF272" s="138"/>
      <c r="FI272" s="138"/>
      <c r="FM272" s="138"/>
      <c r="FP272" s="138"/>
      <c r="FS272" s="138"/>
      <c r="FW272" s="138"/>
      <c r="FZ272" s="138"/>
      <c r="GC272" s="138"/>
      <c r="GG272" s="138"/>
      <c r="GJ272" s="138"/>
      <c r="GM272" s="138"/>
      <c r="GQ272" s="138"/>
      <c r="GT272" s="138"/>
      <c r="GW272" s="138"/>
      <c r="HA272" s="138"/>
      <c r="HD272" s="138"/>
      <c r="HG272" s="138"/>
      <c r="HK272" s="138"/>
      <c r="HN272" s="138"/>
      <c r="HQ272" s="138"/>
      <c r="HU272" s="138"/>
      <c r="HX272" s="138"/>
      <c r="IA272" s="138"/>
      <c r="IE272" s="138"/>
      <c r="IH272" s="138"/>
      <c r="IK272" s="138"/>
      <c r="IO272" s="138"/>
      <c r="IR272" s="138"/>
      <c r="IU272" s="138"/>
      <c r="IY272" s="138"/>
      <c r="JB272" s="138"/>
      <c r="JE272" s="138"/>
      <c r="JI272" s="138"/>
      <c r="JL272" s="138"/>
      <c r="JO272" s="138"/>
      <c r="JR272" s="138"/>
      <c r="JU272" s="138"/>
      <c r="JX272" s="138"/>
      <c r="KA272" s="138"/>
      <c r="KD272" s="138"/>
      <c r="KG272" s="138"/>
      <c r="KJ272" s="138"/>
      <c r="KM272" s="138"/>
      <c r="KP272" s="138"/>
      <c r="KS272" s="138"/>
      <c r="KV272" s="138"/>
      <c r="KY272" s="138"/>
      <c r="LB272" s="138"/>
      <c r="LE272" s="138"/>
      <c r="LF272" s="138"/>
      <c r="LG272" s="141"/>
      <c r="LI272" s="138"/>
      <c r="LJ272" s="141"/>
      <c r="LL272" s="138"/>
      <c r="LM272" s="141"/>
      <c r="LR272" s="138"/>
      <c r="LU272" s="138"/>
      <c r="LX272" s="138"/>
      <c r="LY272" s="138"/>
      <c r="LZ272" s="141"/>
      <c r="MB272" s="138"/>
      <c r="MC272" s="141"/>
      <c r="ME272" s="138"/>
      <c r="MF272" s="141"/>
      <c r="MJ272" s="138"/>
      <c r="MK272" s="139"/>
      <c r="ML272" s="53"/>
      <c r="MM272" s="53"/>
      <c r="MN272" s="53"/>
      <c r="MO272" s="53"/>
      <c r="MR272" s="140"/>
    </row>
    <row r="273" spans="2:356" s="10" customFormat="1">
      <c r="B273" s="137"/>
      <c r="H273" s="138"/>
      <c r="L273" s="138"/>
      <c r="O273" s="138"/>
      <c r="R273" s="138"/>
      <c r="U273" s="138"/>
      <c r="X273" s="138"/>
      <c r="AB273" s="138"/>
      <c r="AE273" s="138"/>
      <c r="AH273" s="138"/>
      <c r="AL273" s="138"/>
      <c r="AO273" s="138"/>
      <c r="AR273" s="138"/>
      <c r="AV273" s="138"/>
      <c r="AY273" s="138"/>
      <c r="BB273" s="138"/>
      <c r="BF273" s="138"/>
      <c r="BI273" s="138"/>
      <c r="BL273" s="138"/>
      <c r="BP273" s="138"/>
      <c r="BS273" s="138"/>
      <c r="BV273" s="138"/>
      <c r="BY273" s="138"/>
      <c r="CB273" s="138"/>
      <c r="CE273" s="138"/>
      <c r="CH273" s="138"/>
      <c r="CK273" s="138"/>
      <c r="CN273" s="138"/>
      <c r="CR273" s="138"/>
      <c r="CU273" s="138"/>
      <c r="CX273" s="138"/>
      <c r="DB273" s="138"/>
      <c r="DE273" s="138"/>
      <c r="DH273" s="138"/>
      <c r="DL273" s="138"/>
      <c r="DO273" s="138"/>
      <c r="DR273" s="138"/>
      <c r="DV273" s="138"/>
      <c r="DY273" s="138"/>
      <c r="EB273" s="138"/>
      <c r="EF273" s="138"/>
      <c r="EI273" s="138"/>
      <c r="EL273" s="138"/>
      <c r="EO273" s="138"/>
      <c r="ES273" s="138"/>
      <c r="EV273" s="138"/>
      <c r="EY273" s="138"/>
      <c r="FC273" s="138"/>
      <c r="FF273" s="138"/>
      <c r="FI273" s="138"/>
      <c r="FM273" s="138"/>
      <c r="FP273" s="138"/>
      <c r="FS273" s="138"/>
      <c r="FW273" s="138"/>
      <c r="FZ273" s="138"/>
      <c r="GC273" s="138"/>
      <c r="GG273" s="138"/>
      <c r="GJ273" s="138"/>
      <c r="GM273" s="138"/>
      <c r="GQ273" s="138"/>
      <c r="GT273" s="138"/>
      <c r="GW273" s="138"/>
      <c r="HA273" s="138"/>
      <c r="HD273" s="138"/>
      <c r="HG273" s="138"/>
      <c r="HK273" s="138"/>
      <c r="HN273" s="138"/>
      <c r="HQ273" s="138"/>
      <c r="HU273" s="138"/>
      <c r="HX273" s="138"/>
      <c r="IA273" s="138"/>
      <c r="IE273" s="138"/>
      <c r="IH273" s="138"/>
      <c r="IK273" s="138"/>
      <c r="IO273" s="138"/>
      <c r="IR273" s="138"/>
      <c r="IU273" s="138"/>
      <c r="IY273" s="138"/>
      <c r="JB273" s="138"/>
      <c r="JE273" s="138"/>
      <c r="JI273" s="138"/>
      <c r="JL273" s="138"/>
      <c r="JO273" s="138"/>
      <c r="JR273" s="138"/>
      <c r="JU273" s="138"/>
      <c r="JX273" s="138"/>
      <c r="KA273" s="138"/>
      <c r="KD273" s="138"/>
      <c r="KG273" s="138"/>
      <c r="KJ273" s="138"/>
      <c r="KM273" s="138"/>
      <c r="KP273" s="138"/>
      <c r="KS273" s="138"/>
      <c r="KV273" s="138"/>
      <c r="KY273" s="138"/>
      <c r="LB273" s="138"/>
      <c r="LE273" s="138"/>
      <c r="LF273" s="138"/>
      <c r="LG273" s="141"/>
      <c r="LI273" s="138"/>
      <c r="LJ273" s="141"/>
      <c r="LL273" s="138"/>
      <c r="LM273" s="141"/>
      <c r="LR273" s="138"/>
      <c r="LU273" s="138"/>
      <c r="LX273" s="138"/>
      <c r="LY273" s="138"/>
      <c r="LZ273" s="141"/>
      <c r="MB273" s="138"/>
      <c r="MC273" s="141"/>
      <c r="ME273" s="138"/>
      <c r="MF273" s="141"/>
      <c r="MJ273" s="138"/>
      <c r="MK273" s="139"/>
      <c r="ML273" s="53"/>
      <c r="MM273" s="53"/>
      <c r="MN273" s="53"/>
      <c r="MO273" s="53"/>
      <c r="MR273" s="140"/>
    </row>
    <row r="274" spans="2:356" s="10" customFormat="1" ht="18.75" customHeight="1">
      <c r="B274" s="137"/>
      <c r="H274" s="138"/>
      <c r="L274" s="138"/>
      <c r="O274" s="138"/>
      <c r="R274" s="138"/>
      <c r="U274" s="138"/>
      <c r="X274" s="138"/>
      <c r="AB274" s="138"/>
      <c r="AE274" s="138"/>
      <c r="AH274" s="138"/>
      <c r="AL274" s="138"/>
      <c r="AO274" s="138"/>
      <c r="AR274" s="138"/>
      <c r="AV274" s="138"/>
      <c r="AY274" s="138"/>
      <c r="BB274" s="138"/>
      <c r="BF274" s="138"/>
      <c r="BI274" s="138"/>
      <c r="BL274" s="138"/>
      <c r="BP274" s="138"/>
      <c r="BS274" s="138"/>
      <c r="BV274" s="138"/>
      <c r="BY274" s="138"/>
      <c r="CB274" s="138"/>
      <c r="CE274" s="138"/>
      <c r="CH274" s="138"/>
      <c r="CK274" s="138"/>
      <c r="CN274" s="138"/>
      <c r="CR274" s="138"/>
      <c r="CU274" s="138"/>
      <c r="CX274" s="138"/>
      <c r="DB274" s="138"/>
      <c r="DE274" s="138"/>
      <c r="DH274" s="138"/>
      <c r="DL274" s="138"/>
      <c r="DO274" s="138"/>
      <c r="DR274" s="138"/>
      <c r="DV274" s="138"/>
      <c r="DY274" s="138"/>
      <c r="EB274" s="138"/>
      <c r="EF274" s="138"/>
      <c r="EI274" s="138"/>
      <c r="EL274" s="138"/>
      <c r="EO274" s="138"/>
      <c r="ES274" s="138"/>
      <c r="EV274" s="138"/>
      <c r="EY274" s="138"/>
      <c r="FC274" s="138"/>
      <c r="FF274" s="138"/>
      <c r="FI274" s="138"/>
      <c r="FM274" s="138"/>
      <c r="FP274" s="138"/>
      <c r="FS274" s="138"/>
      <c r="FW274" s="138"/>
      <c r="FZ274" s="138"/>
      <c r="GC274" s="138"/>
      <c r="GG274" s="138"/>
      <c r="GJ274" s="138"/>
      <c r="GM274" s="138"/>
      <c r="GQ274" s="138"/>
      <c r="GT274" s="138"/>
      <c r="GW274" s="138"/>
      <c r="HA274" s="138"/>
      <c r="HD274" s="138"/>
      <c r="HG274" s="138"/>
      <c r="HK274" s="138"/>
      <c r="HN274" s="138"/>
      <c r="HQ274" s="138"/>
      <c r="HU274" s="138"/>
      <c r="HX274" s="138"/>
      <c r="IA274" s="138"/>
      <c r="IE274" s="138"/>
      <c r="IH274" s="138"/>
      <c r="IK274" s="138"/>
      <c r="IO274" s="138"/>
      <c r="IR274" s="138"/>
      <c r="IU274" s="138"/>
      <c r="IY274" s="138"/>
      <c r="JB274" s="138"/>
      <c r="JE274" s="138"/>
      <c r="JI274" s="138"/>
      <c r="JL274" s="138"/>
      <c r="JO274" s="138"/>
      <c r="JR274" s="138"/>
      <c r="JU274" s="138"/>
      <c r="JX274" s="138"/>
      <c r="KA274" s="138"/>
      <c r="KD274" s="138"/>
      <c r="KG274" s="138"/>
      <c r="KJ274" s="138"/>
      <c r="KM274" s="138"/>
      <c r="KP274" s="138"/>
      <c r="KS274" s="138"/>
      <c r="KV274" s="138"/>
      <c r="KY274" s="138"/>
      <c r="LB274" s="138"/>
      <c r="LE274" s="138"/>
      <c r="LF274" s="138"/>
      <c r="LG274" s="141"/>
      <c r="LI274" s="138"/>
      <c r="LJ274" s="141"/>
      <c r="LL274" s="138"/>
      <c r="LM274" s="141"/>
      <c r="LR274" s="138"/>
      <c r="LU274" s="138"/>
      <c r="LX274" s="138"/>
      <c r="LY274" s="138"/>
      <c r="LZ274" s="141"/>
      <c r="MB274" s="138"/>
      <c r="MC274" s="141"/>
      <c r="ME274" s="138"/>
      <c r="MF274" s="141"/>
      <c r="MJ274" s="138"/>
      <c r="MK274" s="139"/>
      <c r="ML274" s="53"/>
      <c r="MM274" s="53"/>
      <c r="MN274" s="53"/>
      <c r="MO274" s="53"/>
      <c r="MR274" s="140"/>
    </row>
    <row r="275" spans="2:356" s="10" customFormat="1">
      <c r="B275" s="137"/>
      <c r="H275" s="138"/>
      <c r="L275" s="138"/>
      <c r="O275" s="138"/>
      <c r="R275" s="138"/>
      <c r="U275" s="138"/>
      <c r="X275" s="138"/>
      <c r="AB275" s="138"/>
      <c r="AE275" s="138"/>
      <c r="AH275" s="138"/>
      <c r="AL275" s="138"/>
      <c r="AO275" s="138"/>
      <c r="AR275" s="138"/>
      <c r="AV275" s="138"/>
      <c r="AY275" s="138"/>
      <c r="BB275" s="138"/>
      <c r="BF275" s="138"/>
      <c r="BI275" s="138"/>
      <c r="BL275" s="138"/>
      <c r="BP275" s="138"/>
      <c r="BS275" s="138"/>
      <c r="BV275" s="138"/>
      <c r="BY275" s="138"/>
      <c r="CB275" s="138"/>
      <c r="CE275" s="138"/>
      <c r="CH275" s="138"/>
      <c r="CK275" s="138"/>
      <c r="CN275" s="138"/>
      <c r="CR275" s="138"/>
      <c r="CU275" s="138"/>
      <c r="CX275" s="138"/>
      <c r="DB275" s="138"/>
      <c r="DE275" s="138"/>
      <c r="DH275" s="138"/>
      <c r="DL275" s="138"/>
      <c r="DO275" s="138"/>
      <c r="DR275" s="138"/>
      <c r="DV275" s="138"/>
      <c r="DY275" s="138"/>
      <c r="EB275" s="138"/>
      <c r="EF275" s="138"/>
      <c r="EI275" s="138"/>
      <c r="EL275" s="138"/>
      <c r="EO275" s="138"/>
      <c r="ES275" s="138"/>
      <c r="EV275" s="138"/>
      <c r="EY275" s="138"/>
      <c r="FC275" s="138"/>
      <c r="FF275" s="138"/>
      <c r="FI275" s="138"/>
      <c r="FM275" s="138"/>
      <c r="FP275" s="138"/>
      <c r="FS275" s="138"/>
      <c r="FW275" s="138"/>
      <c r="FZ275" s="138"/>
      <c r="GC275" s="138"/>
      <c r="GG275" s="138"/>
      <c r="GJ275" s="138"/>
      <c r="GM275" s="138"/>
      <c r="GQ275" s="138"/>
      <c r="GT275" s="138"/>
      <c r="GW275" s="138"/>
      <c r="HA275" s="138"/>
      <c r="HD275" s="138"/>
      <c r="HG275" s="138"/>
      <c r="HK275" s="138"/>
      <c r="HN275" s="138"/>
      <c r="HQ275" s="138"/>
      <c r="HU275" s="138"/>
      <c r="HX275" s="138"/>
      <c r="IA275" s="138"/>
      <c r="IE275" s="138"/>
      <c r="IH275" s="138"/>
      <c r="IK275" s="138"/>
      <c r="IO275" s="138"/>
      <c r="IR275" s="138"/>
      <c r="IU275" s="138"/>
      <c r="IY275" s="138"/>
      <c r="JB275" s="138"/>
      <c r="JE275" s="138"/>
      <c r="JI275" s="138"/>
      <c r="JL275" s="138"/>
      <c r="JO275" s="138"/>
      <c r="JR275" s="138"/>
      <c r="JU275" s="138"/>
      <c r="JX275" s="138"/>
      <c r="KA275" s="138"/>
      <c r="KD275" s="138"/>
      <c r="KG275" s="138"/>
      <c r="KJ275" s="138"/>
      <c r="KM275" s="138"/>
      <c r="KP275" s="138"/>
      <c r="KS275" s="138"/>
      <c r="KV275" s="138"/>
      <c r="KY275" s="138"/>
      <c r="LB275" s="138"/>
      <c r="LE275" s="138"/>
      <c r="LF275" s="138"/>
      <c r="LG275" s="141"/>
      <c r="LI275" s="138"/>
      <c r="LJ275" s="141"/>
      <c r="LL275" s="138"/>
      <c r="LM275" s="141"/>
      <c r="LR275" s="138"/>
      <c r="LU275" s="138"/>
      <c r="LX275" s="138"/>
      <c r="LY275" s="138"/>
      <c r="LZ275" s="141"/>
      <c r="MB275" s="138"/>
      <c r="MC275" s="141"/>
      <c r="ME275" s="138"/>
      <c r="MF275" s="141"/>
      <c r="MJ275" s="138"/>
      <c r="MK275" s="139"/>
      <c r="ML275" s="53"/>
      <c r="MM275" s="53"/>
      <c r="MN275" s="53"/>
      <c r="MO275" s="53"/>
      <c r="MR275" s="140"/>
    </row>
    <row r="276" spans="2:356" s="10" customFormat="1" ht="18.75" customHeight="1">
      <c r="B276" s="137"/>
      <c r="H276" s="138"/>
      <c r="L276" s="138"/>
      <c r="O276" s="138"/>
      <c r="R276" s="138"/>
      <c r="U276" s="138"/>
      <c r="X276" s="138"/>
      <c r="AB276" s="138"/>
      <c r="AE276" s="138"/>
      <c r="AH276" s="138"/>
      <c r="AL276" s="138"/>
      <c r="AO276" s="138"/>
      <c r="AR276" s="138"/>
      <c r="AV276" s="138"/>
      <c r="AY276" s="138"/>
      <c r="BB276" s="138"/>
      <c r="BF276" s="138"/>
      <c r="BI276" s="138"/>
      <c r="BL276" s="138"/>
      <c r="BP276" s="138"/>
      <c r="BS276" s="138"/>
      <c r="BV276" s="138"/>
      <c r="BY276" s="138"/>
      <c r="CB276" s="138"/>
      <c r="CE276" s="138"/>
      <c r="CH276" s="138"/>
      <c r="CK276" s="138"/>
      <c r="CN276" s="138"/>
      <c r="CR276" s="138"/>
      <c r="CU276" s="138"/>
      <c r="CX276" s="138"/>
      <c r="DB276" s="138"/>
      <c r="DE276" s="138"/>
      <c r="DH276" s="138"/>
      <c r="DL276" s="138"/>
      <c r="DO276" s="138"/>
      <c r="DR276" s="138"/>
      <c r="DV276" s="138"/>
      <c r="DY276" s="138"/>
      <c r="EB276" s="138"/>
      <c r="EF276" s="138"/>
      <c r="EI276" s="138"/>
      <c r="EL276" s="138"/>
      <c r="EO276" s="138"/>
      <c r="ES276" s="138"/>
      <c r="EV276" s="138"/>
      <c r="EY276" s="138"/>
      <c r="FC276" s="138"/>
      <c r="FF276" s="138"/>
      <c r="FI276" s="138"/>
      <c r="FM276" s="138"/>
      <c r="FP276" s="138"/>
      <c r="FS276" s="138"/>
      <c r="FW276" s="138"/>
      <c r="FZ276" s="138"/>
      <c r="GC276" s="138"/>
      <c r="GG276" s="138"/>
      <c r="GJ276" s="138"/>
      <c r="GM276" s="138"/>
      <c r="GQ276" s="138"/>
      <c r="GT276" s="138"/>
      <c r="GW276" s="138"/>
      <c r="HA276" s="138"/>
      <c r="HD276" s="138"/>
      <c r="HG276" s="138"/>
      <c r="HK276" s="138"/>
      <c r="HN276" s="138"/>
      <c r="HQ276" s="138"/>
      <c r="HU276" s="138"/>
      <c r="HX276" s="138"/>
      <c r="IA276" s="138"/>
      <c r="IE276" s="138"/>
      <c r="IH276" s="138"/>
      <c r="IK276" s="138"/>
      <c r="IO276" s="138"/>
      <c r="IR276" s="138"/>
      <c r="IU276" s="138"/>
      <c r="IY276" s="138"/>
      <c r="JB276" s="138"/>
      <c r="JE276" s="138"/>
      <c r="JI276" s="138"/>
      <c r="JL276" s="138"/>
      <c r="JO276" s="138"/>
      <c r="JR276" s="138"/>
      <c r="JU276" s="138"/>
      <c r="JX276" s="138"/>
      <c r="KA276" s="138"/>
      <c r="KD276" s="138"/>
      <c r="KG276" s="138"/>
      <c r="KJ276" s="138"/>
      <c r="KM276" s="138"/>
      <c r="KP276" s="138"/>
      <c r="KS276" s="138"/>
      <c r="KV276" s="138"/>
      <c r="KY276" s="138"/>
      <c r="LB276" s="138"/>
      <c r="LE276" s="138"/>
      <c r="LF276" s="138"/>
      <c r="LG276" s="141"/>
      <c r="LI276" s="138"/>
      <c r="LJ276" s="141"/>
      <c r="LL276" s="138"/>
      <c r="LM276" s="141"/>
      <c r="LR276" s="138"/>
      <c r="LU276" s="138"/>
      <c r="LX276" s="138"/>
      <c r="LY276" s="138"/>
      <c r="LZ276" s="141"/>
      <c r="MB276" s="138"/>
      <c r="MC276" s="141"/>
      <c r="ME276" s="138"/>
      <c r="MF276" s="141"/>
      <c r="MJ276" s="138"/>
      <c r="MK276" s="139"/>
      <c r="ML276" s="53"/>
      <c r="MM276" s="53"/>
      <c r="MN276" s="53"/>
      <c r="MO276" s="53"/>
      <c r="MR276" s="140"/>
    </row>
    <row r="277" spans="2:356" s="10" customFormat="1">
      <c r="B277" s="137"/>
      <c r="H277" s="138"/>
      <c r="L277" s="138"/>
      <c r="O277" s="138"/>
      <c r="R277" s="138"/>
      <c r="U277" s="138"/>
      <c r="X277" s="138"/>
      <c r="AB277" s="138"/>
      <c r="AE277" s="138"/>
      <c r="AH277" s="138"/>
      <c r="AL277" s="138"/>
      <c r="AO277" s="138"/>
      <c r="AR277" s="138"/>
      <c r="AV277" s="138"/>
      <c r="AY277" s="138"/>
      <c r="BB277" s="138"/>
      <c r="BF277" s="138"/>
      <c r="BI277" s="138"/>
      <c r="BL277" s="138"/>
      <c r="BP277" s="138"/>
      <c r="BS277" s="138"/>
      <c r="BV277" s="138"/>
      <c r="BY277" s="138"/>
      <c r="CB277" s="138"/>
      <c r="CE277" s="138"/>
      <c r="CH277" s="138"/>
      <c r="CK277" s="138"/>
      <c r="CN277" s="138"/>
      <c r="CR277" s="138"/>
      <c r="CU277" s="138"/>
      <c r="CX277" s="138"/>
      <c r="DB277" s="138"/>
      <c r="DE277" s="138"/>
      <c r="DH277" s="138"/>
      <c r="DL277" s="138"/>
      <c r="DO277" s="138"/>
      <c r="DR277" s="138"/>
      <c r="DV277" s="138"/>
      <c r="DY277" s="138"/>
      <c r="EB277" s="138"/>
      <c r="EF277" s="138"/>
      <c r="EI277" s="138"/>
      <c r="EL277" s="138"/>
      <c r="EO277" s="138"/>
      <c r="ES277" s="138"/>
      <c r="EV277" s="138"/>
      <c r="EY277" s="138"/>
      <c r="FC277" s="138"/>
      <c r="FF277" s="138"/>
      <c r="FI277" s="138"/>
      <c r="FM277" s="138"/>
      <c r="FP277" s="138"/>
      <c r="FS277" s="138"/>
      <c r="FW277" s="138"/>
      <c r="FZ277" s="138"/>
      <c r="GC277" s="138"/>
      <c r="GG277" s="138"/>
      <c r="GJ277" s="138"/>
      <c r="GM277" s="138"/>
      <c r="GQ277" s="138"/>
      <c r="GT277" s="138"/>
      <c r="GW277" s="138"/>
      <c r="HA277" s="138"/>
      <c r="HD277" s="138"/>
      <c r="HG277" s="138"/>
      <c r="HK277" s="138"/>
      <c r="HN277" s="138"/>
      <c r="HQ277" s="138"/>
      <c r="HU277" s="138"/>
      <c r="HX277" s="138"/>
      <c r="IA277" s="138"/>
      <c r="IE277" s="138"/>
      <c r="IH277" s="138"/>
      <c r="IK277" s="138"/>
      <c r="IO277" s="138"/>
      <c r="IR277" s="138"/>
      <c r="IU277" s="138"/>
      <c r="IY277" s="138"/>
      <c r="JB277" s="138"/>
      <c r="JE277" s="138"/>
      <c r="JI277" s="138"/>
      <c r="JL277" s="138"/>
      <c r="JO277" s="138"/>
      <c r="JR277" s="138"/>
      <c r="JU277" s="138"/>
      <c r="JX277" s="138"/>
      <c r="KA277" s="138"/>
      <c r="KD277" s="138"/>
      <c r="KG277" s="138"/>
      <c r="KJ277" s="138"/>
      <c r="KM277" s="138"/>
      <c r="KP277" s="138"/>
      <c r="KS277" s="138"/>
      <c r="KV277" s="138"/>
      <c r="KY277" s="138"/>
      <c r="LB277" s="138"/>
      <c r="LE277" s="138"/>
      <c r="LF277" s="138"/>
      <c r="LG277" s="141"/>
      <c r="LI277" s="138"/>
      <c r="LJ277" s="141"/>
      <c r="LL277" s="138"/>
      <c r="LM277" s="141"/>
      <c r="LR277" s="138"/>
      <c r="LU277" s="138"/>
      <c r="LX277" s="138"/>
      <c r="LY277" s="138"/>
      <c r="LZ277" s="141"/>
      <c r="MB277" s="138"/>
      <c r="MC277" s="141"/>
      <c r="ME277" s="138"/>
      <c r="MF277" s="141"/>
      <c r="MJ277" s="138"/>
      <c r="MK277" s="139"/>
      <c r="ML277" s="53"/>
      <c r="MM277" s="53"/>
      <c r="MN277" s="53"/>
      <c r="MO277" s="53"/>
      <c r="MR277" s="140"/>
    </row>
    <row r="278" spans="2:356" s="10" customFormat="1" ht="18.75" customHeight="1">
      <c r="B278" s="137"/>
      <c r="H278" s="138"/>
      <c r="L278" s="138"/>
      <c r="O278" s="138"/>
      <c r="R278" s="138"/>
      <c r="U278" s="138"/>
      <c r="X278" s="138"/>
      <c r="AB278" s="138"/>
      <c r="AE278" s="138"/>
      <c r="AH278" s="138"/>
      <c r="AL278" s="138"/>
      <c r="AO278" s="138"/>
      <c r="AR278" s="138"/>
      <c r="AV278" s="138"/>
      <c r="AY278" s="138"/>
      <c r="BB278" s="138"/>
      <c r="BF278" s="138"/>
      <c r="BI278" s="138"/>
      <c r="BL278" s="138"/>
      <c r="BP278" s="138"/>
      <c r="BS278" s="138"/>
      <c r="BV278" s="138"/>
      <c r="BY278" s="138"/>
      <c r="CB278" s="138"/>
      <c r="CE278" s="138"/>
      <c r="CH278" s="138"/>
      <c r="CK278" s="138"/>
      <c r="CN278" s="138"/>
      <c r="CR278" s="138"/>
      <c r="CU278" s="138"/>
      <c r="CX278" s="138"/>
      <c r="DB278" s="138"/>
      <c r="DE278" s="138"/>
      <c r="DH278" s="138"/>
      <c r="DL278" s="138"/>
      <c r="DO278" s="138"/>
      <c r="DR278" s="138"/>
      <c r="DV278" s="138"/>
      <c r="DY278" s="138"/>
      <c r="EB278" s="138"/>
      <c r="EF278" s="138"/>
      <c r="EI278" s="138"/>
      <c r="EL278" s="138"/>
      <c r="EO278" s="138"/>
      <c r="ES278" s="138"/>
      <c r="EV278" s="138"/>
      <c r="EY278" s="138"/>
      <c r="FC278" s="138"/>
      <c r="FF278" s="138"/>
      <c r="FI278" s="138"/>
      <c r="FM278" s="138"/>
      <c r="FP278" s="138"/>
      <c r="FS278" s="138"/>
      <c r="FW278" s="138"/>
      <c r="FZ278" s="138"/>
      <c r="GC278" s="138"/>
      <c r="GG278" s="138"/>
      <c r="GJ278" s="138"/>
      <c r="GM278" s="138"/>
      <c r="GQ278" s="138"/>
      <c r="GT278" s="138"/>
      <c r="GW278" s="138"/>
      <c r="HA278" s="138"/>
      <c r="HD278" s="138"/>
      <c r="HG278" s="138"/>
      <c r="HK278" s="138"/>
      <c r="HN278" s="138"/>
      <c r="HQ278" s="138"/>
      <c r="HU278" s="138"/>
      <c r="HX278" s="138"/>
      <c r="IA278" s="138"/>
      <c r="IE278" s="138"/>
      <c r="IH278" s="138"/>
      <c r="IK278" s="138"/>
      <c r="IO278" s="138"/>
      <c r="IR278" s="138"/>
      <c r="IU278" s="138"/>
      <c r="IY278" s="138"/>
      <c r="JB278" s="138"/>
      <c r="JE278" s="138"/>
      <c r="JI278" s="138"/>
      <c r="JL278" s="138"/>
      <c r="JO278" s="138"/>
      <c r="JR278" s="138"/>
      <c r="JU278" s="138"/>
      <c r="JX278" s="138"/>
      <c r="KA278" s="138"/>
      <c r="KD278" s="138"/>
      <c r="KG278" s="138"/>
      <c r="KJ278" s="138"/>
      <c r="KM278" s="138"/>
      <c r="KP278" s="138"/>
      <c r="KS278" s="138"/>
      <c r="KV278" s="138"/>
      <c r="KY278" s="138"/>
      <c r="LB278" s="138"/>
      <c r="LE278" s="138"/>
      <c r="LF278" s="138"/>
      <c r="LG278" s="141"/>
      <c r="LI278" s="138"/>
      <c r="LJ278" s="141"/>
      <c r="LL278" s="138"/>
      <c r="LM278" s="141"/>
      <c r="LR278" s="138"/>
      <c r="LU278" s="138"/>
      <c r="LX278" s="138"/>
      <c r="LY278" s="138"/>
      <c r="LZ278" s="141"/>
      <c r="MB278" s="138"/>
      <c r="MC278" s="141"/>
      <c r="ME278" s="138"/>
      <c r="MF278" s="141"/>
      <c r="MJ278" s="138"/>
      <c r="MK278" s="139"/>
      <c r="ML278" s="53"/>
      <c r="MM278" s="53"/>
      <c r="MN278" s="53"/>
      <c r="MO278" s="53"/>
      <c r="MR278" s="140"/>
    </row>
    <row r="279" spans="2:356" s="10" customFormat="1">
      <c r="B279" s="137"/>
      <c r="H279" s="138"/>
      <c r="L279" s="138"/>
      <c r="O279" s="138"/>
      <c r="R279" s="138"/>
      <c r="U279" s="138"/>
      <c r="X279" s="138"/>
      <c r="AB279" s="138"/>
      <c r="AE279" s="138"/>
      <c r="AH279" s="138"/>
      <c r="AL279" s="138"/>
      <c r="AO279" s="138"/>
      <c r="AR279" s="138"/>
      <c r="AV279" s="138"/>
      <c r="AY279" s="138"/>
      <c r="BB279" s="138"/>
      <c r="BF279" s="138"/>
      <c r="BI279" s="138"/>
      <c r="BL279" s="138"/>
      <c r="BP279" s="138"/>
      <c r="BS279" s="138"/>
      <c r="BV279" s="138"/>
      <c r="BY279" s="138"/>
      <c r="CB279" s="138"/>
      <c r="CE279" s="138"/>
      <c r="CH279" s="138"/>
      <c r="CK279" s="138"/>
      <c r="CN279" s="138"/>
      <c r="CR279" s="138"/>
      <c r="CU279" s="138"/>
      <c r="CX279" s="138"/>
      <c r="DB279" s="138"/>
      <c r="DE279" s="138"/>
      <c r="DH279" s="138"/>
      <c r="DL279" s="138"/>
      <c r="DO279" s="138"/>
      <c r="DR279" s="138"/>
      <c r="DV279" s="138"/>
      <c r="DY279" s="138"/>
      <c r="EB279" s="138"/>
      <c r="EF279" s="138"/>
      <c r="EI279" s="138"/>
      <c r="EL279" s="138"/>
      <c r="EO279" s="138"/>
      <c r="ES279" s="138"/>
      <c r="EV279" s="138"/>
      <c r="EY279" s="138"/>
      <c r="FC279" s="138"/>
      <c r="FF279" s="138"/>
      <c r="FI279" s="138"/>
      <c r="FM279" s="138"/>
      <c r="FP279" s="138"/>
      <c r="FS279" s="138"/>
      <c r="FW279" s="138"/>
      <c r="FZ279" s="138"/>
      <c r="GC279" s="138"/>
      <c r="GG279" s="138"/>
      <c r="GJ279" s="138"/>
      <c r="GM279" s="138"/>
      <c r="GQ279" s="138"/>
      <c r="GT279" s="138"/>
      <c r="GW279" s="138"/>
      <c r="HA279" s="138"/>
      <c r="HD279" s="138"/>
      <c r="HG279" s="138"/>
      <c r="HK279" s="138"/>
      <c r="HN279" s="138"/>
      <c r="HQ279" s="138"/>
      <c r="HU279" s="138"/>
      <c r="HX279" s="138"/>
      <c r="IA279" s="138"/>
      <c r="IE279" s="138"/>
      <c r="IH279" s="138"/>
      <c r="IK279" s="138"/>
      <c r="IO279" s="138"/>
      <c r="IR279" s="138"/>
      <c r="IU279" s="138"/>
      <c r="IY279" s="138"/>
      <c r="JB279" s="138"/>
      <c r="JE279" s="138"/>
      <c r="JI279" s="138"/>
      <c r="JL279" s="138"/>
      <c r="JO279" s="138"/>
      <c r="JR279" s="138"/>
      <c r="JU279" s="138"/>
      <c r="JX279" s="138"/>
      <c r="KA279" s="138"/>
      <c r="KD279" s="138"/>
      <c r="KG279" s="138"/>
      <c r="KJ279" s="138"/>
      <c r="KM279" s="138"/>
      <c r="KP279" s="138"/>
      <c r="KS279" s="138"/>
      <c r="KV279" s="138"/>
      <c r="KY279" s="138"/>
      <c r="LB279" s="138"/>
      <c r="LE279" s="138"/>
      <c r="LF279" s="138"/>
      <c r="LG279" s="141"/>
      <c r="LI279" s="138"/>
      <c r="LJ279" s="141"/>
      <c r="LL279" s="138"/>
      <c r="LM279" s="141"/>
      <c r="LR279" s="138"/>
      <c r="LU279" s="138"/>
      <c r="LX279" s="138"/>
      <c r="LY279" s="138"/>
      <c r="LZ279" s="141"/>
      <c r="MB279" s="138"/>
      <c r="MC279" s="141"/>
      <c r="ME279" s="138"/>
      <c r="MF279" s="141"/>
      <c r="MJ279" s="138"/>
      <c r="MK279" s="139"/>
      <c r="ML279" s="53"/>
      <c r="MM279" s="53"/>
      <c r="MN279" s="53"/>
      <c r="MO279" s="53"/>
      <c r="MR279" s="140"/>
    </row>
    <row r="280" spans="2:356" s="10" customFormat="1" ht="18.75" customHeight="1">
      <c r="B280" s="137"/>
      <c r="H280" s="138"/>
      <c r="L280" s="138"/>
      <c r="O280" s="138"/>
      <c r="R280" s="138"/>
      <c r="U280" s="138"/>
      <c r="X280" s="138"/>
      <c r="AB280" s="138"/>
      <c r="AE280" s="138"/>
      <c r="AH280" s="138"/>
      <c r="AL280" s="138"/>
      <c r="AO280" s="138"/>
      <c r="AR280" s="138"/>
      <c r="AV280" s="138"/>
      <c r="AY280" s="138"/>
      <c r="BB280" s="138"/>
      <c r="BF280" s="138"/>
      <c r="BI280" s="138"/>
      <c r="BL280" s="138"/>
      <c r="BP280" s="138"/>
      <c r="BS280" s="138"/>
      <c r="BV280" s="138"/>
      <c r="BY280" s="138"/>
      <c r="CB280" s="138"/>
      <c r="CE280" s="138"/>
      <c r="CH280" s="138"/>
      <c r="CK280" s="138"/>
      <c r="CN280" s="138"/>
      <c r="CR280" s="138"/>
      <c r="CU280" s="138"/>
      <c r="CX280" s="138"/>
      <c r="DB280" s="138"/>
      <c r="DE280" s="138"/>
      <c r="DH280" s="138"/>
      <c r="DL280" s="138"/>
      <c r="DO280" s="138"/>
      <c r="DR280" s="138"/>
      <c r="DV280" s="138"/>
      <c r="DY280" s="138"/>
      <c r="EB280" s="138"/>
      <c r="EF280" s="138"/>
      <c r="EI280" s="138"/>
      <c r="EL280" s="138"/>
      <c r="EO280" s="138"/>
      <c r="ES280" s="138"/>
      <c r="EV280" s="138"/>
      <c r="EY280" s="138"/>
      <c r="FC280" s="138"/>
      <c r="FF280" s="138"/>
      <c r="FI280" s="138"/>
      <c r="FM280" s="138"/>
      <c r="FP280" s="138"/>
      <c r="FS280" s="138"/>
      <c r="FW280" s="138"/>
      <c r="FZ280" s="138"/>
      <c r="GC280" s="138"/>
      <c r="GG280" s="138"/>
      <c r="GJ280" s="138"/>
      <c r="GM280" s="138"/>
      <c r="GQ280" s="138"/>
      <c r="GT280" s="138"/>
      <c r="GW280" s="138"/>
      <c r="HA280" s="138"/>
      <c r="HD280" s="138"/>
      <c r="HG280" s="138"/>
      <c r="HK280" s="138"/>
      <c r="HN280" s="138"/>
      <c r="HQ280" s="138"/>
      <c r="HU280" s="138"/>
      <c r="HX280" s="138"/>
      <c r="IA280" s="138"/>
      <c r="IE280" s="138"/>
      <c r="IH280" s="138"/>
      <c r="IK280" s="138"/>
      <c r="IO280" s="138"/>
      <c r="IR280" s="138"/>
      <c r="IU280" s="138"/>
      <c r="IY280" s="138"/>
      <c r="JB280" s="138"/>
      <c r="JE280" s="138"/>
      <c r="JI280" s="138"/>
      <c r="JL280" s="138"/>
      <c r="JO280" s="138"/>
      <c r="JR280" s="138"/>
      <c r="JU280" s="138"/>
      <c r="JX280" s="138"/>
      <c r="KA280" s="138"/>
      <c r="KD280" s="138"/>
      <c r="KG280" s="138"/>
      <c r="KJ280" s="138"/>
      <c r="KM280" s="138"/>
      <c r="KP280" s="138"/>
      <c r="KS280" s="138"/>
      <c r="KV280" s="138"/>
      <c r="KY280" s="138"/>
      <c r="LB280" s="138"/>
      <c r="LE280" s="138"/>
      <c r="LF280" s="138"/>
      <c r="LG280" s="141"/>
      <c r="LI280" s="138"/>
      <c r="LJ280" s="141"/>
      <c r="LL280" s="138"/>
      <c r="LM280" s="141"/>
      <c r="LR280" s="138"/>
      <c r="LU280" s="138"/>
      <c r="LX280" s="138"/>
      <c r="LY280" s="138"/>
      <c r="LZ280" s="141"/>
      <c r="MB280" s="138"/>
      <c r="MC280" s="141"/>
      <c r="ME280" s="138"/>
      <c r="MF280" s="141"/>
      <c r="MJ280" s="138"/>
      <c r="MK280" s="139"/>
      <c r="ML280" s="53"/>
      <c r="MM280" s="53"/>
      <c r="MN280" s="53"/>
      <c r="MO280" s="53"/>
      <c r="MR280" s="140"/>
    </row>
    <row r="281" spans="2:356" s="10" customFormat="1">
      <c r="B281" s="137"/>
      <c r="H281" s="138"/>
      <c r="L281" s="138"/>
      <c r="O281" s="138"/>
      <c r="R281" s="138"/>
      <c r="U281" s="138"/>
      <c r="X281" s="138"/>
      <c r="AB281" s="138"/>
      <c r="AE281" s="138"/>
      <c r="AH281" s="138"/>
      <c r="AL281" s="138"/>
      <c r="AO281" s="138"/>
      <c r="AR281" s="138"/>
      <c r="AV281" s="138"/>
      <c r="AY281" s="138"/>
      <c r="BB281" s="138"/>
      <c r="BF281" s="138"/>
      <c r="BI281" s="138"/>
      <c r="BL281" s="138"/>
      <c r="BP281" s="138"/>
      <c r="BS281" s="138"/>
      <c r="BV281" s="138"/>
      <c r="BY281" s="138"/>
      <c r="CB281" s="138"/>
      <c r="CE281" s="138"/>
      <c r="CH281" s="138"/>
      <c r="CK281" s="138"/>
      <c r="CN281" s="138"/>
      <c r="CR281" s="138"/>
      <c r="CU281" s="138"/>
      <c r="CX281" s="138"/>
      <c r="DB281" s="138"/>
      <c r="DE281" s="138"/>
      <c r="DH281" s="138"/>
      <c r="DL281" s="138"/>
      <c r="DO281" s="138"/>
      <c r="DR281" s="138"/>
      <c r="DV281" s="138"/>
      <c r="DY281" s="138"/>
      <c r="EB281" s="138"/>
      <c r="EF281" s="138"/>
      <c r="EI281" s="138"/>
      <c r="EL281" s="138"/>
      <c r="EO281" s="138"/>
      <c r="ES281" s="138"/>
      <c r="EV281" s="138"/>
      <c r="EY281" s="138"/>
      <c r="FC281" s="138"/>
      <c r="FF281" s="138"/>
      <c r="FI281" s="138"/>
      <c r="FM281" s="138"/>
      <c r="FP281" s="138"/>
      <c r="FS281" s="138"/>
      <c r="FW281" s="138"/>
      <c r="FZ281" s="138"/>
      <c r="GC281" s="138"/>
      <c r="GG281" s="138"/>
      <c r="GJ281" s="138"/>
      <c r="GM281" s="138"/>
      <c r="GQ281" s="138"/>
      <c r="GT281" s="138"/>
      <c r="GW281" s="138"/>
      <c r="HA281" s="138"/>
      <c r="HD281" s="138"/>
      <c r="HG281" s="138"/>
      <c r="HK281" s="138"/>
      <c r="HN281" s="138"/>
      <c r="HQ281" s="138"/>
      <c r="HU281" s="138"/>
      <c r="HX281" s="138"/>
      <c r="IA281" s="138"/>
      <c r="IE281" s="138"/>
      <c r="IH281" s="138"/>
      <c r="IK281" s="138"/>
      <c r="IO281" s="138"/>
      <c r="IR281" s="138"/>
      <c r="IU281" s="138"/>
      <c r="IY281" s="138"/>
      <c r="JB281" s="138"/>
      <c r="JE281" s="138"/>
      <c r="JI281" s="138"/>
      <c r="JL281" s="138"/>
      <c r="JO281" s="138"/>
      <c r="JR281" s="138"/>
      <c r="JU281" s="138"/>
      <c r="JX281" s="138"/>
      <c r="KA281" s="138"/>
      <c r="KD281" s="138"/>
      <c r="KG281" s="138"/>
      <c r="KJ281" s="138"/>
      <c r="KM281" s="138"/>
      <c r="KP281" s="138"/>
      <c r="KS281" s="138"/>
      <c r="KV281" s="138"/>
      <c r="KY281" s="138"/>
      <c r="LB281" s="138"/>
      <c r="LE281" s="138"/>
      <c r="LF281" s="138"/>
      <c r="LG281" s="141"/>
      <c r="LI281" s="138"/>
      <c r="LJ281" s="141"/>
      <c r="LL281" s="138"/>
      <c r="LM281" s="141"/>
      <c r="LR281" s="138"/>
      <c r="LU281" s="138"/>
      <c r="LX281" s="138"/>
      <c r="LY281" s="138"/>
      <c r="LZ281" s="141"/>
      <c r="MB281" s="138"/>
      <c r="MC281" s="141"/>
      <c r="ME281" s="138"/>
      <c r="MF281" s="141"/>
      <c r="MJ281" s="138"/>
      <c r="MK281" s="139"/>
      <c r="ML281" s="53"/>
      <c r="MM281" s="53"/>
      <c r="MN281" s="53"/>
      <c r="MO281" s="53"/>
      <c r="MR281" s="140"/>
    </row>
    <row r="282" spans="2:356" s="10" customFormat="1" ht="18.75" customHeight="1">
      <c r="B282" s="137"/>
      <c r="H282" s="138"/>
      <c r="L282" s="138"/>
      <c r="O282" s="138"/>
      <c r="R282" s="138"/>
      <c r="U282" s="138"/>
      <c r="X282" s="138"/>
      <c r="AB282" s="138"/>
      <c r="AE282" s="138"/>
      <c r="AH282" s="138"/>
      <c r="AL282" s="138"/>
      <c r="AO282" s="138"/>
      <c r="AR282" s="138"/>
      <c r="AV282" s="138"/>
      <c r="AY282" s="138"/>
      <c r="BB282" s="138"/>
      <c r="BF282" s="138"/>
      <c r="BI282" s="138"/>
      <c r="BL282" s="138"/>
      <c r="BP282" s="138"/>
      <c r="BS282" s="138"/>
      <c r="BV282" s="138"/>
      <c r="BY282" s="138"/>
      <c r="CB282" s="138"/>
      <c r="CE282" s="138"/>
      <c r="CH282" s="138"/>
      <c r="CK282" s="138"/>
      <c r="CN282" s="138"/>
      <c r="CR282" s="138"/>
      <c r="CU282" s="138"/>
      <c r="CX282" s="138"/>
      <c r="DB282" s="138"/>
      <c r="DE282" s="138"/>
      <c r="DH282" s="138"/>
      <c r="DL282" s="138"/>
      <c r="DO282" s="138"/>
      <c r="DR282" s="138"/>
      <c r="DV282" s="138"/>
      <c r="DY282" s="138"/>
      <c r="EB282" s="138"/>
      <c r="EF282" s="138"/>
      <c r="EI282" s="138"/>
      <c r="EL282" s="138"/>
      <c r="EO282" s="138"/>
      <c r="ES282" s="138"/>
      <c r="EV282" s="138"/>
      <c r="EY282" s="138"/>
      <c r="FC282" s="138"/>
      <c r="FF282" s="138"/>
      <c r="FI282" s="138"/>
      <c r="FM282" s="138"/>
      <c r="FP282" s="138"/>
      <c r="FS282" s="138"/>
      <c r="FW282" s="138"/>
      <c r="FZ282" s="138"/>
      <c r="GC282" s="138"/>
      <c r="GG282" s="138"/>
      <c r="GJ282" s="138"/>
      <c r="GM282" s="138"/>
      <c r="GQ282" s="138"/>
      <c r="GT282" s="138"/>
      <c r="GW282" s="138"/>
      <c r="HA282" s="138"/>
      <c r="HD282" s="138"/>
      <c r="HG282" s="138"/>
      <c r="HK282" s="138"/>
      <c r="HN282" s="138"/>
      <c r="HQ282" s="138"/>
      <c r="HU282" s="138"/>
      <c r="HX282" s="138"/>
      <c r="IA282" s="138"/>
      <c r="IE282" s="138"/>
      <c r="IH282" s="138"/>
      <c r="IK282" s="138"/>
      <c r="IO282" s="138"/>
      <c r="IR282" s="138"/>
      <c r="IU282" s="138"/>
      <c r="IY282" s="138"/>
      <c r="JB282" s="138"/>
      <c r="JE282" s="138"/>
      <c r="JI282" s="138"/>
      <c r="JL282" s="138"/>
      <c r="JO282" s="138"/>
      <c r="JR282" s="138"/>
      <c r="JU282" s="138"/>
      <c r="JX282" s="138"/>
      <c r="KA282" s="138"/>
      <c r="KD282" s="138"/>
      <c r="KG282" s="138"/>
      <c r="KJ282" s="138"/>
      <c r="KM282" s="138"/>
      <c r="KP282" s="138"/>
      <c r="KS282" s="138"/>
      <c r="KV282" s="138"/>
      <c r="KY282" s="138"/>
      <c r="LB282" s="138"/>
      <c r="LE282" s="138"/>
      <c r="LF282" s="138"/>
      <c r="LG282" s="141"/>
      <c r="LI282" s="138"/>
      <c r="LJ282" s="141"/>
      <c r="LL282" s="138"/>
      <c r="LM282" s="141"/>
      <c r="LR282" s="138"/>
      <c r="LU282" s="138"/>
      <c r="LX282" s="138"/>
      <c r="LY282" s="138"/>
      <c r="LZ282" s="141"/>
      <c r="MB282" s="138"/>
      <c r="MC282" s="141"/>
      <c r="ME282" s="138"/>
      <c r="MF282" s="141"/>
      <c r="MJ282" s="138"/>
      <c r="MK282" s="139"/>
      <c r="ML282" s="53"/>
      <c r="MM282" s="53"/>
      <c r="MN282" s="53"/>
      <c r="MO282" s="53"/>
      <c r="MR282" s="140"/>
    </row>
    <row r="283" spans="2:356" s="10" customFormat="1">
      <c r="B283" s="137"/>
      <c r="H283" s="138"/>
      <c r="L283" s="138"/>
      <c r="O283" s="138"/>
      <c r="R283" s="138"/>
      <c r="U283" s="138"/>
      <c r="X283" s="138"/>
      <c r="AB283" s="138"/>
      <c r="AE283" s="138"/>
      <c r="AH283" s="138"/>
      <c r="AL283" s="138"/>
      <c r="AO283" s="138"/>
      <c r="AR283" s="138"/>
      <c r="AV283" s="138"/>
      <c r="AY283" s="138"/>
      <c r="BB283" s="138"/>
      <c r="BF283" s="138"/>
      <c r="BI283" s="138"/>
      <c r="BL283" s="138"/>
      <c r="BP283" s="138"/>
      <c r="BS283" s="138"/>
      <c r="BV283" s="138"/>
      <c r="BY283" s="138"/>
      <c r="CB283" s="138"/>
      <c r="CE283" s="138"/>
      <c r="CH283" s="138"/>
      <c r="CK283" s="138"/>
      <c r="CN283" s="138"/>
      <c r="CR283" s="138"/>
      <c r="CU283" s="138"/>
      <c r="CX283" s="138"/>
      <c r="DB283" s="138"/>
      <c r="DE283" s="138"/>
      <c r="DH283" s="138"/>
      <c r="DL283" s="138"/>
      <c r="DO283" s="138"/>
      <c r="DR283" s="138"/>
      <c r="DV283" s="138"/>
      <c r="DY283" s="138"/>
      <c r="EB283" s="138"/>
      <c r="EF283" s="138"/>
      <c r="EI283" s="138"/>
      <c r="EL283" s="138"/>
      <c r="EO283" s="138"/>
      <c r="ES283" s="138"/>
      <c r="EV283" s="138"/>
      <c r="EY283" s="138"/>
      <c r="FC283" s="138"/>
      <c r="FF283" s="138"/>
      <c r="FI283" s="138"/>
      <c r="FM283" s="138"/>
      <c r="FP283" s="138"/>
      <c r="FS283" s="138"/>
      <c r="FW283" s="138"/>
      <c r="FZ283" s="138"/>
      <c r="GC283" s="138"/>
      <c r="GG283" s="138"/>
      <c r="GJ283" s="138"/>
      <c r="GM283" s="138"/>
      <c r="GQ283" s="138"/>
      <c r="GT283" s="138"/>
      <c r="GW283" s="138"/>
      <c r="HA283" s="138"/>
      <c r="HD283" s="138"/>
      <c r="HG283" s="138"/>
      <c r="HK283" s="138"/>
      <c r="HN283" s="138"/>
      <c r="HQ283" s="138"/>
      <c r="HU283" s="138"/>
      <c r="HX283" s="138"/>
      <c r="IA283" s="138"/>
      <c r="IE283" s="138"/>
      <c r="IH283" s="138"/>
      <c r="IK283" s="138"/>
      <c r="IO283" s="138"/>
      <c r="IR283" s="138"/>
      <c r="IU283" s="138"/>
      <c r="IY283" s="138"/>
      <c r="JB283" s="138"/>
      <c r="JE283" s="138"/>
      <c r="JI283" s="138"/>
      <c r="JL283" s="138"/>
      <c r="JO283" s="138"/>
      <c r="JR283" s="138"/>
      <c r="JU283" s="138"/>
      <c r="JX283" s="138"/>
      <c r="KA283" s="138"/>
      <c r="KD283" s="138"/>
      <c r="KG283" s="138"/>
      <c r="KJ283" s="138"/>
      <c r="KM283" s="138"/>
      <c r="KP283" s="138"/>
      <c r="KS283" s="138"/>
      <c r="KV283" s="138"/>
      <c r="KY283" s="138"/>
      <c r="LB283" s="138"/>
      <c r="LE283" s="138"/>
      <c r="LF283" s="138"/>
      <c r="LG283" s="141"/>
      <c r="LI283" s="138"/>
      <c r="LJ283" s="141"/>
      <c r="LL283" s="138"/>
      <c r="LM283" s="141"/>
      <c r="LR283" s="138"/>
      <c r="LU283" s="138"/>
      <c r="LX283" s="138"/>
      <c r="LY283" s="138"/>
      <c r="LZ283" s="141"/>
      <c r="MB283" s="138"/>
      <c r="MC283" s="141"/>
      <c r="ME283" s="138"/>
      <c r="MF283" s="141"/>
      <c r="MJ283" s="138"/>
      <c r="MK283" s="139"/>
      <c r="ML283" s="53"/>
      <c r="MM283" s="53"/>
      <c r="MN283" s="53"/>
      <c r="MO283" s="53"/>
      <c r="MR283" s="140"/>
    </row>
    <row r="284" spans="2:356" s="10" customFormat="1" ht="18.75" customHeight="1">
      <c r="B284" s="137"/>
      <c r="H284" s="138"/>
      <c r="L284" s="138"/>
      <c r="O284" s="138"/>
      <c r="R284" s="138"/>
      <c r="U284" s="138"/>
      <c r="X284" s="138"/>
      <c r="AB284" s="138"/>
      <c r="AE284" s="138"/>
      <c r="AH284" s="138"/>
      <c r="AL284" s="138"/>
      <c r="AO284" s="138"/>
      <c r="AR284" s="138"/>
      <c r="AV284" s="138"/>
      <c r="AY284" s="138"/>
      <c r="BB284" s="138"/>
      <c r="BF284" s="138"/>
      <c r="BI284" s="138"/>
      <c r="BL284" s="138"/>
      <c r="BP284" s="138"/>
      <c r="BS284" s="138"/>
      <c r="BV284" s="138"/>
      <c r="BY284" s="138"/>
      <c r="CB284" s="138"/>
      <c r="CE284" s="138"/>
      <c r="CH284" s="138"/>
      <c r="CK284" s="138"/>
      <c r="CN284" s="138"/>
      <c r="CR284" s="138"/>
      <c r="CU284" s="138"/>
      <c r="CX284" s="138"/>
      <c r="DB284" s="138"/>
      <c r="DE284" s="138"/>
      <c r="DH284" s="138"/>
      <c r="DL284" s="138"/>
      <c r="DO284" s="138"/>
      <c r="DR284" s="138"/>
      <c r="DV284" s="138"/>
      <c r="DY284" s="138"/>
      <c r="EB284" s="138"/>
      <c r="EF284" s="138"/>
      <c r="EI284" s="138"/>
      <c r="EL284" s="138"/>
      <c r="EO284" s="138"/>
      <c r="ES284" s="138"/>
      <c r="EV284" s="138"/>
      <c r="EY284" s="138"/>
      <c r="FC284" s="138"/>
      <c r="FF284" s="138"/>
      <c r="FI284" s="138"/>
      <c r="FM284" s="138"/>
      <c r="FP284" s="138"/>
      <c r="FS284" s="138"/>
      <c r="FW284" s="138"/>
      <c r="FZ284" s="138"/>
      <c r="GC284" s="138"/>
      <c r="GG284" s="138"/>
      <c r="GJ284" s="138"/>
      <c r="GM284" s="138"/>
      <c r="GQ284" s="138"/>
      <c r="GT284" s="138"/>
      <c r="GW284" s="138"/>
      <c r="HA284" s="138"/>
      <c r="HD284" s="138"/>
      <c r="HG284" s="138"/>
      <c r="HK284" s="138"/>
      <c r="HN284" s="138"/>
      <c r="HQ284" s="138"/>
      <c r="HU284" s="138"/>
      <c r="HX284" s="138"/>
      <c r="IA284" s="138"/>
      <c r="IE284" s="138"/>
      <c r="IH284" s="138"/>
      <c r="IK284" s="138"/>
      <c r="IO284" s="138"/>
      <c r="IR284" s="138"/>
      <c r="IU284" s="138"/>
      <c r="IY284" s="138"/>
      <c r="JB284" s="138"/>
      <c r="JE284" s="138"/>
      <c r="JI284" s="138"/>
      <c r="JL284" s="138"/>
      <c r="JO284" s="138"/>
      <c r="JR284" s="138"/>
      <c r="JU284" s="138"/>
      <c r="JX284" s="138"/>
      <c r="KA284" s="138"/>
      <c r="KD284" s="138"/>
      <c r="KG284" s="138"/>
      <c r="KJ284" s="138"/>
      <c r="KM284" s="138"/>
      <c r="KP284" s="138"/>
      <c r="KS284" s="138"/>
      <c r="KV284" s="138"/>
      <c r="KY284" s="138"/>
      <c r="LB284" s="138"/>
      <c r="LE284" s="138"/>
      <c r="LF284" s="138"/>
      <c r="LG284" s="141"/>
      <c r="LI284" s="138"/>
      <c r="LJ284" s="141"/>
      <c r="LL284" s="138"/>
      <c r="LM284" s="141"/>
      <c r="LR284" s="138"/>
      <c r="LU284" s="138"/>
      <c r="LX284" s="138"/>
      <c r="LY284" s="138"/>
      <c r="LZ284" s="141"/>
      <c r="MB284" s="138"/>
      <c r="MC284" s="141"/>
      <c r="ME284" s="138"/>
      <c r="MF284" s="141"/>
      <c r="MJ284" s="138"/>
      <c r="MK284" s="139"/>
      <c r="ML284" s="53"/>
      <c r="MM284" s="53"/>
      <c r="MN284" s="53"/>
      <c r="MO284" s="53"/>
      <c r="MR284" s="140"/>
    </row>
    <row r="285" spans="2:356" s="10" customFormat="1">
      <c r="B285" s="137"/>
      <c r="H285" s="138"/>
      <c r="L285" s="138"/>
      <c r="O285" s="138"/>
      <c r="R285" s="138"/>
      <c r="U285" s="138"/>
      <c r="X285" s="138"/>
      <c r="AB285" s="138"/>
      <c r="AE285" s="138"/>
      <c r="AH285" s="138"/>
      <c r="AL285" s="138"/>
      <c r="AO285" s="138"/>
      <c r="AR285" s="138"/>
      <c r="AV285" s="138"/>
      <c r="AY285" s="138"/>
      <c r="BB285" s="138"/>
      <c r="BF285" s="138"/>
      <c r="BI285" s="138"/>
      <c r="BL285" s="138"/>
      <c r="BP285" s="138"/>
      <c r="BS285" s="138"/>
      <c r="BV285" s="138"/>
      <c r="BY285" s="138"/>
      <c r="CB285" s="138"/>
      <c r="CE285" s="138"/>
      <c r="CH285" s="138"/>
      <c r="CK285" s="138"/>
      <c r="CN285" s="138"/>
      <c r="CR285" s="138"/>
      <c r="CU285" s="138"/>
      <c r="CX285" s="138"/>
      <c r="DB285" s="138"/>
      <c r="DE285" s="138"/>
      <c r="DH285" s="138"/>
      <c r="DL285" s="138"/>
      <c r="DO285" s="138"/>
      <c r="DR285" s="138"/>
      <c r="DV285" s="138"/>
      <c r="DY285" s="138"/>
      <c r="EB285" s="138"/>
      <c r="EF285" s="138"/>
      <c r="EI285" s="138"/>
      <c r="EL285" s="138"/>
      <c r="EO285" s="138"/>
      <c r="ES285" s="138"/>
      <c r="EV285" s="138"/>
      <c r="EY285" s="138"/>
      <c r="FC285" s="138"/>
      <c r="FF285" s="138"/>
      <c r="FI285" s="138"/>
      <c r="FM285" s="138"/>
      <c r="FP285" s="138"/>
      <c r="FS285" s="138"/>
      <c r="FW285" s="138"/>
      <c r="FZ285" s="138"/>
      <c r="GC285" s="138"/>
      <c r="GG285" s="138"/>
      <c r="GJ285" s="138"/>
      <c r="GM285" s="138"/>
      <c r="GQ285" s="138"/>
      <c r="GT285" s="138"/>
      <c r="GW285" s="138"/>
      <c r="HA285" s="138"/>
      <c r="HD285" s="138"/>
      <c r="HG285" s="138"/>
      <c r="HK285" s="138"/>
      <c r="HN285" s="138"/>
      <c r="HQ285" s="138"/>
      <c r="HU285" s="138"/>
      <c r="HX285" s="138"/>
      <c r="IA285" s="138"/>
      <c r="IE285" s="138"/>
      <c r="IH285" s="138"/>
      <c r="IK285" s="138"/>
      <c r="IO285" s="138"/>
      <c r="IR285" s="138"/>
      <c r="IU285" s="138"/>
      <c r="IY285" s="138"/>
      <c r="JB285" s="138"/>
      <c r="JE285" s="138"/>
      <c r="JI285" s="138"/>
      <c r="JL285" s="138"/>
      <c r="JO285" s="138"/>
      <c r="JR285" s="138"/>
      <c r="JU285" s="138"/>
      <c r="JX285" s="138"/>
      <c r="KA285" s="138"/>
      <c r="KD285" s="138"/>
      <c r="KG285" s="138"/>
      <c r="KJ285" s="138"/>
      <c r="KM285" s="138"/>
      <c r="KP285" s="138"/>
      <c r="KS285" s="138"/>
      <c r="KV285" s="138"/>
      <c r="KY285" s="138"/>
      <c r="LB285" s="138"/>
      <c r="LE285" s="138"/>
      <c r="LF285" s="138"/>
      <c r="LG285" s="141"/>
      <c r="LI285" s="138"/>
      <c r="LJ285" s="141"/>
      <c r="LL285" s="138"/>
      <c r="LM285" s="141"/>
      <c r="LR285" s="138"/>
      <c r="LU285" s="138"/>
      <c r="LX285" s="138"/>
      <c r="LY285" s="138"/>
      <c r="LZ285" s="141"/>
      <c r="MB285" s="138"/>
      <c r="MC285" s="141"/>
      <c r="ME285" s="138"/>
      <c r="MF285" s="141"/>
      <c r="MJ285" s="138"/>
      <c r="MK285" s="139"/>
      <c r="ML285" s="53"/>
      <c r="MM285" s="53"/>
      <c r="MN285" s="53"/>
      <c r="MO285" s="53"/>
      <c r="MR285" s="140"/>
    </row>
    <row r="286" spans="2:356" s="10" customFormat="1" ht="18.75" customHeight="1">
      <c r="B286" s="137"/>
      <c r="H286" s="138"/>
      <c r="L286" s="138"/>
      <c r="O286" s="138"/>
      <c r="R286" s="138"/>
      <c r="U286" s="138"/>
      <c r="X286" s="138"/>
      <c r="AB286" s="138"/>
      <c r="AE286" s="138"/>
      <c r="AH286" s="138"/>
      <c r="AL286" s="138"/>
      <c r="AO286" s="138"/>
      <c r="AR286" s="138"/>
      <c r="AV286" s="138"/>
      <c r="AY286" s="138"/>
      <c r="BB286" s="138"/>
      <c r="BF286" s="138"/>
      <c r="BI286" s="138"/>
      <c r="BL286" s="138"/>
      <c r="BP286" s="138"/>
      <c r="BS286" s="138"/>
      <c r="BV286" s="138"/>
      <c r="BY286" s="138"/>
      <c r="CB286" s="138"/>
      <c r="CE286" s="138"/>
      <c r="CH286" s="138"/>
      <c r="CK286" s="138"/>
      <c r="CN286" s="138"/>
      <c r="CR286" s="138"/>
      <c r="CU286" s="138"/>
      <c r="CX286" s="138"/>
      <c r="DB286" s="138"/>
      <c r="DE286" s="138"/>
      <c r="DH286" s="138"/>
      <c r="DL286" s="138"/>
      <c r="DO286" s="138"/>
      <c r="DR286" s="138"/>
      <c r="DV286" s="138"/>
      <c r="DY286" s="138"/>
      <c r="EB286" s="138"/>
      <c r="EF286" s="138"/>
      <c r="EI286" s="138"/>
      <c r="EL286" s="138"/>
      <c r="EO286" s="138"/>
      <c r="ES286" s="138"/>
      <c r="EV286" s="138"/>
      <c r="EY286" s="138"/>
      <c r="FC286" s="138"/>
      <c r="FF286" s="138"/>
      <c r="FI286" s="138"/>
      <c r="FM286" s="138"/>
      <c r="FP286" s="138"/>
      <c r="FS286" s="138"/>
      <c r="FW286" s="138"/>
      <c r="FZ286" s="138"/>
      <c r="GC286" s="138"/>
      <c r="GG286" s="138"/>
      <c r="GJ286" s="138"/>
      <c r="GM286" s="138"/>
      <c r="GQ286" s="138"/>
      <c r="GT286" s="138"/>
      <c r="GW286" s="138"/>
      <c r="HA286" s="138"/>
      <c r="HD286" s="138"/>
      <c r="HG286" s="138"/>
      <c r="HK286" s="138"/>
      <c r="HN286" s="138"/>
      <c r="HQ286" s="138"/>
      <c r="HU286" s="138"/>
      <c r="HX286" s="138"/>
      <c r="IA286" s="138"/>
      <c r="IE286" s="138"/>
      <c r="IH286" s="138"/>
      <c r="IK286" s="138"/>
      <c r="IO286" s="138"/>
      <c r="IR286" s="138"/>
      <c r="IU286" s="138"/>
      <c r="IY286" s="138"/>
      <c r="JB286" s="138"/>
      <c r="JE286" s="138"/>
      <c r="JI286" s="138"/>
      <c r="JL286" s="138"/>
      <c r="JO286" s="138"/>
      <c r="JR286" s="138"/>
      <c r="JU286" s="138"/>
      <c r="JX286" s="138"/>
      <c r="KA286" s="138"/>
      <c r="KD286" s="138"/>
      <c r="KG286" s="138"/>
      <c r="KJ286" s="138"/>
      <c r="KM286" s="138"/>
      <c r="KP286" s="138"/>
      <c r="KS286" s="138"/>
      <c r="KV286" s="138"/>
      <c r="KY286" s="138"/>
      <c r="LB286" s="138"/>
      <c r="LE286" s="138"/>
      <c r="LF286" s="138"/>
      <c r="LG286" s="141"/>
      <c r="LI286" s="138"/>
      <c r="LJ286" s="141"/>
      <c r="LL286" s="138"/>
      <c r="LM286" s="141"/>
      <c r="LR286" s="138"/>
      <c r="LU286" s="138"/>
      <c r="LX286" s="138"/>
      <c r="LY286" s="138"/>
      <c r="LZ286" s="141"/>
      <c r="MB286" s="138"/>
      <c r="MC286" s="141"/>
      <c r="ME286" s="138"/>
      <c r="MF286" s="141"/>
      <c r="MJ286" s="138"/>
      <c r="MK286" s="139"/>
      <c r="ML286" s="53"/>
      <c r="MM286" s="53"/>
      <c r="MN286" s="53"/>
      <c r="MO286" s="53"/>
      <c r="MR286" s="140"/>
    </row>
    <row r="287" spans="2:356" s="10" customFormat="1">
      <c r="B287" s="137"/>
      <c r="H287" s="138"/>
      <c r="L287" s="138"/>
      <c r="O287" s="138"/>
      <c r="R287" s="138"/>
      <c r="U287" s="138"/>
      <c r="X287" s="138"/>
      <c r="AB287" s="138"/>
      <c r="AE287" s="138"/>
      <c r="AH287" s="138"/>
      <c r="AL287" s="138"/>
      <c r="AO287" s="138"/>
      <c r="AR287" s="138"/>
      <c r="AV287" s="138"/>
      <c r="AY287" s="138"/>
      <c r="BB287" s="138"/>
      <c r="BF287" s="138"/>
      <c r="BI287" s="138"/>
      <c r="BL287" s="138"/>
      <c r="BP287" s="138"/>
      <c r="BS287" s="138"/>
      <c r="BV287" s="138"/>
      <c r="BY287" s="138"/>
      <c r="CB287" s="138"/>
      <c r="CE287" s="138"/>
      <c r="CH287" s="138"/>
      <c r="CK287" s="138"/>
      <c r="CN287" s="138"/>
      <c r="CR287" s="138"/>
      <c r="CU287" s="138"/>
      <c r="CX287" s="138"/>
      <c r="DB287" s="138"/>
      <c r="DE287" s="138"/>
      <c r="DH287" s="138"/>
      <c r="DL287" s="138"/>
      <c r="DO287" s="138"/>
      <c r="DR287" s="138"/>
      <c r="DV287" s="138"/>
      <c r="DY287" s="138"/>
      <c r="EB287" s="138"/>
      <c r="EF287" s="138"/>
      <c r="EI287" s="138"/>
      <c r="EL287" s="138"/>
      <c r="EO287" s="138"/>
      <c r="ES287" s="138"/>
      <c r="EV287" s="138"/>
      <c r="EY287" s="138"/>
      <c r="FC287" s="138"/>
      <c r="FF287" s="138"/>
      <c r="FI287" s="138"/>
      <c r="FM287" s="138"/>
      <c r="FP287" s="138"/>
      <c r="FS287" s="138"/>
      <c r="FW287" s="138"/>
      <c r="FZ287" s="138"/>
      <c r="GC287" s="138"/>
      <c r="GG287" s="138"/>
      <c r="GJ287" s="138"/>
      <c r="GM287" s="138"/>
      <c r="GQ287" s="138"/>
      <c r="GT287" s="138"/>
      <c r="GW287" s="138"/>
      <c r="HA287" s="138"/>
      <c r="HD287" s="138"/>
      <c r="HG287" s="138"/>
      <c r="HK287" s="138"/>
      <c r="HN287" s="138"/>
      <c r="HQ287" s="138"/>
      <c r="HU287" s="138"/>
      <c r="HX287" s="138"/>
      <c r="IA287" s="138"/>
      <c r="IE287" s="138"/>
      <c r="IH287" s="138"/>
      <c r="IK287" s="138"/>
      <c r="IO287" s="138"/>
      <c r="IR287" s="138"/>
      <c r="IU287" s="138"/>
      <c r="IY287" s="138"/>
      <c r="JB287" s="138"/>
      <c r="JE287" s="138"/>
      <c r="JI287" s="138"/>
      <c r="JL287" s="138"/>
      <c r="JO287" s="138"/>
      <c r="JR287" s="138"/>
      <c r="JU287" s="138"/>
      <c r="JX287" s="138"/>
      <c r="KA287" s="138"/>
      <c r="KD287" s="138"/>
      <c r="KG287" s="138"/>
      <c r="KJ287" s="138"/>
      <c r="KM287" s="138"/>
      <c r="KP287" s="138"/>
      <c r="KS287" s="138"/>
      <c r="KV287" s="138"/>
      <c r="KY287" s="138"/>
      <c r="LB287" s="138"/>
      <c r="LE287" s="138"/>
      <c r="LF287" s="138"/>
      <c r="LG287" s="141"/>
      <c r="LI287" s="138"/>
      <c r="LJ287" s="141"/>
      <c r="LL287" s="138"/>
      <c r="LM287" s="141"/>
      <c r="LR287" s="138"/>
      <c r="LU287" s="138"/>
      <c r="LX287" s="138"/>
      <c r="LY287" s="138"/>
      <c r="LZ287" s="141"/>
      <c r="MB287" s="138"/>
      <c r="MC287" s="141"/>
      <c r="ME287" s="138"/>
      <c r="MF287" s="141"/>
      <c r="MJ287" s="138"/>
      <c r="MK287" s="139"/>
      <c r="ML287" s="53"/>
      <c r="MM287" s="53"/>
      <c r="MN287" s="53"/>
      <c r="MO287" s="53"/>
      <c r="MR287" s="140"/>
    </row>
    <row r="288" spans="2:356" s="10" customFormat="1" ht="18.75" customHeight="1">
      <c r="B288" s="137"/>
      <c r="H288" s="138"/>
      <c r="L288" s="138"/>
      <c r="O288" s="138"/>
      <c r="R288" s="138"/>
      <c r="U288" s="138"/>
      <c r="X288" s="138"/>
      <c r="AB288" s="138"/>
      <c r="AE288" s="138"/>
      <c r="AH288" s="138"/>
      <c r="AL288" s="138"/>
      <c r="AO288" s="138"/>
      <c r="AR288" s="138"/>
      <c r="AV288" s="138"/>
      <c r="AY288" s="138"/>
      <c r="BB288" s="138"/>
      <c r="BF288" s="138"/>
      <c r="BI288" s="138"/>
      <c r="BL288" s="138"/>
      <c r="BP288" s="138"/>
      <c r="BS288" s="138"/>
      <c r="BV288" s="138"/>
      <c r="BY288" s="138"/>
      <c r="CB288" s="138"/>
      <c r="CE288" s="138"/>
      <c r="CH288" s="138"/>
      <c r="CK288" s="138"/>
      <c r="CN288" s="138"/>
      <c r="CR288" s="138"/>
      <c r="CU288" s="138"/>
      <c r="CX288" s="138"/>
      <c r="DB288" s="138"/>
      <c r="DE288" s="138"/>
      <c r="DH288" s="138"/>
      <c r="DL288" s="138"/>
      <c r="DO288" s="138"/>
      <c r="DR288" s="138"/>
      <c r="DV288" s="138"/>
      <c r="DY288" s="138"/>
      <c r="EB288" s="138"/>
      <c r="EF288" s="138"/>
      <c r="EI288" s="138"/>
      <c r="EL288" s="138"/>
      <c r="EO288" s="138"/>
      <c r="ES288" s="138"/>
      <c r="EV288" s="138"/>
      <c r="EY288" s="138"/>
      <c r="FC288" s="138"/>
      <c r="FF288" s="138"/>
      <c r="FI288" s="138"/>
      <c r="FM288" s="138"/>
      <c r="FP288" s="138"/>
      <c r="FS288" s="138"/>
      <c r="FW288" s="138"/>
      <c r="FZ288" s="138"/>
      <c r="GC288" s="138"/>
      <c r="GG288" s="138"/>
      <c r="GJ288" s="138"/>
      <c r="GM288" s="138"/>
      <c r="GQ288" s="138"/>
      <c r="GT288" s="138"/>
      <c r="GW288" s="138"/>
      <c r="HA288" s="138"/>
      <c r="HD288" s="138"/>
      <c r="HG288" s="138"/>
      <c r="HK288" s="138"/>
      <c r="HN288" s="138"/>
      <c r="HQ288" s="138"/>
      <c r="HU288" s="138"/>
      <c r="HX288" s="138"/>
      <c r="IA288" s="138"/>
      <c r="IE288" s="138"/>
      <c r="IH288" s="138"/>
      <c r="IK288" s="138"/>
      <c r="IO288" s="138"/>
      <c r="IR288" s="138"/>
      <c r="IU288" s="138"/>
      <c r="IY288" s="138"/>
      <c r="JB288" s="138"/>
      <c r="JE288" s="138"/>
      <c r="JI288" s="138"/>
      <c r="JL288" s="138"/>
      <c r="JO288" s="138"/>
      <c r="JR288" s="138"/>
      <c r="JU288" s="138"/>
      <c r="JX288" s="138"/>
      <c r="KA288" s="138"/>
      <c r="KD288" s="138"/>
      <c r="KG288" s="138"/>
      <c r="KJ288" s="138"/>
      <c r="KM288" s="138"/>
      <c r="KP288" s="138"/>
      <c r="KS288" s="138"/>
      <c r="KV288" s="138"/>
      <c r="KY288" s="138"/>
      <c r="LB288" s="138"/>
      <c r="LE288" s="138"/>
      <c r="LF288" s="138"/>
      <c r="LG288" s="141"/>
      <c r="LI288" s="138"/>
      <c r="LJ288" s="141"/>
      <c r="LL288" s="138"/>
      <c r="LM288" s="141"/>
      <c r="LR288" s="138"/>
      <c r="LU288" s="138"/>
      <c r="LX288" s="138"/>
      <c r="LY288" s="138"/>
      <c r="LZ288" s="141"/>
      <c r="MB288" s="138"/>
      <c r="MC288" s="141"/>
      <c r="ME288" s="138"/>
      <c r="MF288" s="141"/>
      <c r="MJ288" s="138"/>
      <c r="MK288" s="139"/>
      <c r="ML288" s="53"/>
      <c r="MM288" s="53"/>
      <c r="MN288" s="53"/>
      <c r="MO288" s="53"/>
      <c r="MR288" s="140"/>
    </row>
    <row r="289" spans="2:356" s="10" customFormat="1">
      <c r="B289" s="137"/>
      <c r="H289" s="138"/>
      <c r="L289" s="138"/>
      <c r="O289" s="138"/>
      <c r="R289" s="138"/>
      <c r="U289" s="138"/>
      <c r="X289" s="138"/>
      <c r="AB289" s="138"/>
      <c r="AE289" s="138"/>
      <c r="AH289" s="138"/>
      <c r="AL289" s="138"/>
      <c r="AO289" s="138"/>
      <c r="AR289" s="138"/>
      <c r="AV289" s="138"/>
      <c r="AY289" s="138"/>
      <c r="BB289" s="138"/>
      <c r="BF289" s="138"/>
      <c r="BI289" s="138"/>
      <c r="BL289" s="138"/>
      <c r="BP289" s="138"/>
      <c r="BS289" s="138"/>
      <c r="BV289" s="138"/>
      <c r="BY289" s="138"/>
      <c r="CB289" s="138"/>
      <c r="CE289" s="138"/>
      <c r="CH289" s="138"/>
      <c r="CK289" s="138"/>
      <c r="CN289" s="138"/>
      <c r="CR289" s="138"/>
      <c r="CU289" s="138"/>
      <c r="CX289" s="138"/>
      <c r="DB289" s="138"/>
      <c r="DE289" s="138"/>
      <c r="DH289" s="138"/>
      <c r="DL289" s="138"/>
      <c r="DO289" s="138"/>
      <c r="DR289" s="138"/>
      <c r="DV289" s="138"/>
      <c r="DY289" s="138"/>
      <c r="EB289" s="138"/>
      <c r="EF289" s="138"/>
      <c r="EI289" s="138"/>
      <c r="EL289" s="138"/>
      <c r="EO289" s="138"/>
      <c r="ES289" s="138"/>
      <c r="EV289" s="138"/>
      <c r="EY289" s="138"/>
      <c r="FC289" s="138"/>
      <c r="FF289" s="138"/>
      <c r="FI289" s="138"/>
      <c r="FM289" s="138"/>
      <c r="FP289" s="138"/>
      <c r="FS289" s="138"/>
      <c r="FW289" s="138"/>
      <c r="FZ289" s="138"/>
      <c r="GC289" s="138"/>
      <c r="GG289" s="138"/>
      <c r="GJ289" s="138"/>
      <c r="GM289" s="138"/>
      <c r="GQ289" s="138"/>
      <c r="GT289" s="138"/>
      <c r="GW289" s="138"/>
      <c r="HA289" s="138"/>
      <c r="HD289" s="138"/>
      <c r="HG289" s="138"/>
      <c r="HK289" s="138"/>
      <c r="HN289" s="138"/>
      <c r="HQ289" s="138"/>
      <c r="HU289" s="138"/>
      <c r="HX289" s="138"/>
      <c r="IA289" s="138"/>
      <c r="IE289" s="138"/>
      <c r="IH289" s="138"/>
      <c r="IK289" s="138"/>
      <c r="IO289" s="138"/>
      <c r="IR289" s="138"/>
      <c r="IU289" s="138"/>
      <c r="IY289" s="138"/>
      <c r="JB289" s="138"/>
      <c r="JE289" s="138"/>
      <c r="JI289" s="138"/>
      <c r="JL289" s="138"/>
      <c r="JO289" s="138"/>
      <c r="JR289" s="138"/>
      <c r="JU289" s="138"/>
      <c r="JX289" s="138"/>
      <c r="KA289" s="138"/>
      <c r="KD289" s="138"/>
      <c r="KG289" s="138"/>
      <c r="KJ289" s="138"/>
      <c r="KM289" s="138"/>
      <c r="KP289" s="138"/>
      <c r="KS289" s="138"/>
      <c r="KV289" s="138"/>
      <c r="KY289" s="138"/>
      <c r="LB289" s="138"/>
      <c r="LE289" s="138"/>
      <c r="LF289" s="138"/>
      <c r="LG289" s="141"/>
      <c r="LI289" s="138"/>
      <c r="LJ289" s="141"/>
      <c r="LL289" s="138"/>
      <c r="LM289" s="141"/>
      <c r="LR289" s="138"/>
      <c r="LU289" s="138"/>
      <c r="LX289" s="138"/>
      <c r="LY289" s="138"/>
      <c r="LZ289" s="141"/>
      <c r="MB289" s="138"/>
      <c r="MC289" s="141"/>
      <c r="ME289" s="138"/>
      <c r="MF289" s="141"/>
      <c r="MJ289" s="138"/>
      <c r="MK289" s="139"/>
      <c r="ML289" s="53"/>
      <c r="MM289" s="53"/>
      <c r="MN289" s="53"/>
      <c r="MO289" s="53"/>
      <c r="MR289" s="140"/>
    </row>
    <row r="290" spans="2:356" s="10" customFormat="1" ht="18.75" customHeight="1">
      <c r="B290" s="137"/>
      <c r="H290" s="138"/>
      <c r="L290" s="138"/>
      <c r="O290" s="138"/>
      <c r="R290" s="138"/>
      <c r="U290" s="138"/>
      <c r="X290" s="138"/>
      <c r="AB290" s="138"/>
      <c r="AE290" s="138"/>
      <c r="AH290" s="138"/>
      <c r="AL290" s="138"/>
      <c r="AO290" s="138"/>
      <c r="AR290" s="138"/>
      <c r="AV290" s="138"/>
      <c r="AY290" s="138"/>
      <c r="BB290" s="138"/>
      <c r="BF290" s="138"/>
      <c r="BI290" s="138"/>
      <c r="BL290" s="138"/>
      <c r="BP290" s="138"/>
      <c r="BS290" s="138"/>
      <c r="BV290" s="138"/>
      <c r="BY290" s="138"/>
      <c r="CB290" s="138"/>
      <c r="CE290" s="138"/>
      <c r="CH290" s="138"/>
      <c r="CK290" s="138"/>
      <c r="CN290" s="138"/>
      <c r="CR290" s="138"/>
      <c r="CU290" s="138"/>
      <c r="CX290" s="138"/>
      <c r="DB290" s="138"/>
      <c r="DE290" s="138"/>
      <c r="DH290" s="138"/>
      <c r="DL290" s="138"/>
      <c r="DO290" s="138"/>
      <c r="DR290" s="138"/>
      <c r="DV290" s="138"/>
      <c r="DY290" s="138"/>
      <c r="EB290" s="138"/>
      <c r="EF290" s="138"/>
      <c r="EI290" s="138"/>
      <c r="EL290" s="138"/>
      <c r="EO290" s="138"/>
      <c r="ES290" s="138"/>
      <c r="EV290" s="138"/>
      <c r="EY290" s="138"/>
      <c r="FC290" s="138"/>
      <c r="FF290" s="138"/>
      <c r="FI290" s="138"/>
      <c r="FM290" s="138"/>
      <c r="FP290" s="138"/>
      <c r="FS290" s="138"/>
      <c r="FW290" s="138"/>
      <c r="FZ290" s="138"/>
      <c r="GC290" s="138"/>
      <c r="GG290" s="138"/>
      <c r="GJ290" s="138"/>
      <c r="GM290" s="138"/>
      <c r="GQ290" s="138"/>
      <c r="GT290" s="138"/>
      <c r="GW290" s="138"/>
      <c r="HA290" s="138"/>
      <c r="HD290" s="138"/>
      <c r="HG290" s="138"/>
      <c r="HK290" s="138"/>
      <c r="HN290" s="138"/>
      <c r="HQ290" s="138"/>
      <c r="HU290" s="138"/>
      <c r="HX290" s="138"/>
      <c r="IA290" s="138"/>
      <c r="IE290" s="138"/>
      <c r="IH290" s="138"/>
      <c r="IK290" s="138"/>
      <c r="IO290" s="138"/>
      <c r="IR290" s="138"/>
      <c r="IU290" s="138"/>
      <c r="IY290" s="138"/>
      <c r="JB290" s="138"/>
      <c r="JE290" s="138"/>
      <c r="JI290" s="138"/>
      <c r="JL290" s="138"/>
      <c r="JO290" s="138"/>
      <c r="JR290" s="138"/>
      <c r="JU290" s="138"/>
      <c r="JX290" s="138"/>
      <c r="KA290" s="138"/>
      <c r="KD290" s="138"/>
      <c r="KG290" s="138"/>
      <c r="KJ290" s="138"/>
      <c r="KM290" s="138"/>
      <c r="KP290" s="138"/>
      <c r="KS290" s="138"/>
      <c r="KV290" s="138"/>
      <c r="KY290" s="138"/>
      <c r="LB290" s="138"/>
      <c r="LE290" s="138"/>
      <c r="LF290" s="138"/>
      <c r="LG290" s="141"/>
      <c r="LI290" s="138"/>
      <c r="LJ290" s="141"/>
      <c r="LL290" s="138"/>
      <c r="LM290" s="141"/>
      <c r="LR290" s="138"/>
      <c r="LU290" s="138"/>
      <c r="LX290" s="138"/>
      <c r="LY290" s="138"/>
      <c r="LZ290" s="141"/>
      <c r="MB290" s="138"/>
      <c r="MC290" s="141"/>
      <c r="ME290" s="138"/>
      <c r="MF290" s="141"/>
      <c r="MJ290" s="138"/>
      <c r="MK290" s="139"/>
      <c r="ML290" s="53"/>
      <c r="MM290" s="53"/>
      <c r="MN290" s="53"/>
      <c r="MO290" s="53"/>
      <c r="MR290" s="140"/>
    </row>
    <row r="291" spans="2:356" s="10" customFormat="1">
      <c r="B291" s="137"/>
      <c r="H291" s="138"/>
      <c r="L291" s="138"/>
      <c r="O291" s="138"/>
      <c r="R291" s="138"/>
      <c r="U291" s="138"/>
      <c r="X291" s="138"/>
      <c r="AB291" s="138"/>
      <c r="AE291" s="138"/>
      <c r="AH291" s="138"/>
      <c r="AL291" s="138"/>
      <c r="AO291" s="138"/>
      <c r="AR291" s="138"/>
      <c r="AV291" s="138"/>
      <c r="AY291" s="138"/>
      <c r="BB291" s="138"/>
      <c r="BF291" s="138"/>
      <c r="BI291" s="138"/>
      <c r="BL291" s="138"/>
      <c r="BP291" s="138"/>
      <c r="BS291" s="138"/>
      <c r="BV291" s="138"/>
      <c r="BY291" s="138"/>
      <c r="CB291" s="138"/>
      <c r="CE291" s="138"/>
      <c r="CH291" s="138"/>
      <c r="CK291" s="138"/>
      <c r="CN291" s="138"/>
      <c r="CR291" s="138"/>
      <c r="CU291" s="138"/>
      <c r="CX291" s="138"/>
      <c r="DB291" s="138"/>
      <c r="DE291" s="138"/>
      <c r="DH291" s="138"/>
      <c r="DL291" s="138"/>
      <c r="DO291" s="138"/>
      <c r="DR291" s="138"/>
      <c r="DV291" s="138"/>
      <c r="DY291" s="138"/>
      <c r="EB291" s="138"/>
      <c r="EF291" s="138"/>
      <c r="EI291" s="138"/>
      <c r="EL291" s="138"/>
      <c r="EO291" s="138"/>
      <c r="ES291" s="138"/>
      <c r="EV291" s="138"/>
      <c r="EY291" s="138"/>
      <c r="FC291" s="138"/>
      <c r="FF291" s="138"/>
      <c r="FI291" s="138"/>
      <c r="FM291" s="138"/>
      <c r="FP291" s="138"/>
      <c r="FS291" s="138"/>
      <c r="FW291" s="138"/>
      <c r="FZ291" s="138"/>
      <c r="GC291" s="138"/>
      <c r="GG291" s="138"/>
      <c r="GJ291" s="138"/>
      <c r="GM291" s="138"/>
      <c r="GQ291" s="138"/>
      <c r="GT291" s="138"/>
      <c r="GW291" s="138"/>
      <c r="HA291" s="138"/>
      <c r="HD291" s="138"/>
      <c r="HG291" s="138"/>
      <c r="HK291" s="138"/>
      <c r="HN291" s="138"/>
      <c r="HQ291" s="138"/>
      <c r="HU291" s="138"/>
      <c r="HX291" s="138"/>
      <c r="IA291" s="138"/>
      <c r="IE291" s="138"/>
      <c r="IH291" s="138"/>
      <c r="IK291" s="138"/>
      <c r="IO291" s="138"/>
      <c r="IR291" s="138"/>
      <c r="IU291" s="138"/>
      <c r="IY291" s="138"/>
      <c r="JB291" s="138"/>
      <c r="JE291" s="138"/>
      <c r="JI291" s="138"/>
      <c r="JL291" s="138"/>
      <c r="JO291" s="138"/>
      <c r="JR291" s="138"/>
      <c r="JU291" s="138"/>
      <c r="JX291" s="138"/>
      <c r="KA291" s="138"/>
      <c r="KD291" s="138"/>
      <c r="KG291" s="138"/>
      <c r="KJ291" s="138"/>
      <c r="KM291" s="138"/>
      <c r="KP291" s="138"/>
      <c r="KS291" s="138"/>
      <c r="KV291" s="138"/>
      <c r="KY291" s="138"/>
      <c r="LB291" s="138"/>
      <c r="LE291" s="138"/>
      <c r="LF291" s="138"/>
      <c r="LG291" s="141"/>
      <c r="LI291" s="138"/>
      <c r="LJ291" s="141"/>
      <c r="LL291" s="138"/>
      <c r="LM291" s="141"/>
      <c r="LR291" s="138"/>
      <c r="LU291" s="138"/>
      <c r="LX291" s="138"/>
      <c r="LY291" s="138"/>
      <c r="LZ291" s="141"/>
      <c r="MB291" s="138"/>
      <c r="MC291" s="141"/>
      <c r="ME291" s="138"/>
      <c r="MF291" s="141"/>
      <c r="MJ291" s="138"/>
      <c r="MK291" s="139"/>
      <c r="ML291" s="53"/>
      <c r="MM291" s="53"/>
      <c r="MN291" s="53"/>
      <c r="MO291" s="53"/>
      <c r="MR291" s="140"/>
    </row>
    <row r="292" spans="2:356" s="10" customFormat="1" ht="18.75" customHeight="1">
      <c r="B292" s="137"/>
      <c r="H292" s="138"/>
      <c r="L292" s="138"/>
      <c r="O292" s="138"/>
      <c r="R292" s="138"/>
      <c r="U292" s="138"/>
      <c r="X292" s="138"/>
      <c r="AB292" s="138"/>
      <c r="AE292" s="138"/>
      <c r="AH292" s="138"/>
      <c r="AL292" s="138"/>
      <c r="AO292" s="138"/>
      <c r="AR292" s="138"/>
      <c r="AV292" s="138"/>
      <c r="AY292" s="138"/>
      <c r="BB292" s="138"/>
      <c r="BF292" s="138"/>
      <c r="BI292" s="138"/>
      <c r="BL292" s="138"/>
      <c r="BP292" s="138"/>
      <c r="BS292" s="138"/>
      <c r="BV292" s="138"/>
      <c r="BY292" s="138"/>
      <c r="CB292" s="138"/>
      <c r="CE292" s="138"/>
      <c r="CH292" s="138"/>
      <c r="CK292" s="138"/>
      <c r="CN292" s="138"/>
      <c r="CR292" s="138"/>
      <c r="CU292" s="138"/>
      <c r="CX292" s="138"/>
      <c r="DB292" s="138"/>
      <c r="DE292" s="138"/>
      <c r="DH292" s="138"/>
      <c r="DL292" s="138"/>
      <c r="DO292" s="138"/>
      <c r="DR292" s="138"/>
      <c r="DV292" s="138"/>
      <c r="DY292" s="138"/>
      <c r="EB292" s="138"/>
      <c r="EF292" s="138"/>
      <c r="EI292" s="138"/>
      <c r="EL292" s="138"/>
      <c r="EO292" s="138"/>
      <c r="ES292" s="138"/>
      <c r="EV292" s="138"/>
      <c r="EY292" s="138"/>
      <c r="FC292" s="138"/>
      <c r="FF292" s="138"/>
      <c r="FI292" s="138"/>
      <c r="FM292" s="138"/>
      <c r="FP292" s="138"/>
      <c r="FS292" s="138"/>
      <c r="FW292" s="138"/>
      <c r="FZ292" s="138"/>
      <c r="GC292" s="138"/>
      <c r="GG292" s="138"/>
      <c r="GJ292" s="138"/>
      <c r="GM292" s="138"/>
      <c r="GQ292" s="138"/>
      <c r="GT292" s="138"/>
      <c r="GW292" s="138"/>
      <c r="HA292" s="138"/>
      <c r="HD292" s="138"/>
      <c r="HG292" s="138"/>
      <c r="HK292" s="138"/>
      <c r="HN292" s="138"/>
      <c r="HQ292" s="138"/>
      <c r="HU292" s="138"/>
      <c r="HX292" s="138"/>
      <c r="IA292" s="138"/>
      <c r="IE292" s="138"/>
      <c r="IH292" s="138"/>
      <c r="IK292" s="138"/>
      <c r="IO292" s="138"/>
      <c r="IR292" s="138"/>
      <c r="IU292" s="138"/>
      <c r="IY292" s="138"/>
      <c r="JB292" s="138"/>
      <c r="JE292" s="138"/>
      <c r="JI292" s="138"/>
      <c r="JL292" s="138"/>
      <c r="JO292" s="138"/>
      <c r="JR292" s="138"/>
      <c r="JU292" s="138"/>
      <c r="JX292" s="138"/>
      <c r="KA292" s="138"/>
      <c r="KD292" s="138"/>
      <c r="KG292" s="138"/>
      <c r="KJ292" s="138"/>
      <c r="KM292" s="138"/>
      <c r="KP292" s="138"/>
      <c r="KS292" s="138"/>
      <c r="KV292" s="138"/>
      <c r="KY292" s="138"/>
      <c r="LB292" s="138"/>
      <c r="LE292" s="138"/>
      <c r="LF292" s="138"/>
      <c r="LG292" s="141"/>
      <c r="LI292" s="138"/>
      <c r="LJ292" s="141"/>
      <c r="LL292" s="138"/>
      <c r="LM292" s="141"/>
      <c r="LR292" s="138"/>
      <c r="LU292" s="138"/>
      <c r="LX292" s="138"/>
      <c r="LY292" s="138"/>
      <c r="LZ292" s="141"/>
      <c r="MB292" s="138"/>
      <c r="MC292" s="141"/>
      <c r="ME292" s="138"/>
      <c r="MF292" s="141"/>
      <c r="MJ292" s="138"/>
      <c r="MK292" s="139"/>
      <c r="ML292" s="53"/>
      <c r="MM292" s="53"/>
      <c r="MN292" s="53"/>
      <c r="MO292" s="53"/>
      <c r="MR292" s="140"/>
    </row>
    <row r="293" spans="2:356" s="10" customFormat="1">
      <c r="B293" s="137"/>
      <c r="H293" s="138"/>
      <c r="L293" s="138"/>
      <c r="O293" s="138"/>
      <c r="R293" s="138"/>
      <c r="U293" s="138"/>
      <c r="X293" s="138"/>
      <c r="AB293" s="138"/>
      <c r="AE293" s="138"/>
      <c r="AH293" s="138"/>
      <c r="AL293" s="138"/>
      <c r="AO293" s="138"/>
      <c r="AR293" s="138"/>
      <c r="AV293" s="138"/>
      <c r="AY293" s="138"/>
      <c r="BB293" s="138"/>
      <c r="BF293" s="138"/>
      <c r="BI293" s="138"/>
      <c r="BL293" s="138"/>
      <c r="BP293" s="138"/>
      <c r="BS293" s="138"/>
      <c r="BV293" s="138"/>
      <c r="BY293" s="138"/>
      <c r="CB293" s="138"/>
      <c r="CE293" s="138"/>
      <c r="CH293" s="138"/>
      <c r="CK293" s="138"/>
      <c r="CN293" s="138"/>
      <c r="CR293" s="138"/>
      <c r="CU293" s="138"/>
      <c r="CX293" s="138"/>
      <c r="DB293" s="138"/>
      <c r="DE293" s="138"/>
      <c r="DH293" s="138"/>
      <c r="DL293" s="138"/>
      <c r="DO293" s="138"/>
      <c r="DR293" s="138"/>
      <c r="DV293" s="138"/>
      <c r="DY293" s="138"/>
      <c r="EB293" s="138"/>
      <c r="EF293" s="138"/>
      <c r="EI293" s="138"/>
      <c r="EL293" s="138"/>
      <c r="EO293" s="138"/>
      <c r="ES293" s="138"/>
      <c r="EV293" s="138"/>
      <c r="EY293" s="138"/>
      <c r="FC293" s="138"/>
      <c r="FF293" s="138"/>
      <c r="FI293" s="138"/>
      <c r="FM293" s="138"/>
      <c r="FP293" s="138"/>
      <c r="FS293" s="138"/>
      <c r="FW293" s="138"/>
      <c r="FZ293" s="138"/>
      <c r="GC293" s="138"/>
      <c r="GG293" s="138"/>
      <c r="GJ293" s="138"/>
      <c r="GM293" s="138"/>
      <c r="GQ293" s="138"/>
      <c r="GT293" s="138"/>
      <c r="GW293" s="138"/>
      <c r="HA293" s="138"/>
      <c r="HD293" s="138"/>
      <c r="HG293" s="138"/>
      <c r="HK293" s="138"/>
      <c r="HN293" s="138"/>
      <c r="HQ293" s="138"/>
      <c r="HU293" s="138"/>
      <c r="HX293" s="138"/>
      <c r="IA293" s="138"/>
      <c r="IE293" s="138"/>
      <c r="IH293" s="138"/>
      <c r="IK293" s="138"/>
      <c r="IO293" s="138"/>
      <c r="IR293" s="138"/>
      <c r="IU293" s="138"/>
      <c r="IY293" s="138"/>
      <c r="JB293" s="138"/>
      <c r="JE293" s="138"/>
      <c r="JI293" s="138"/>
      <c r="JL293" s="138"/>
      <c r="JO293" s="138"/>
      <c r="JR293" s="138"/>
      <c r="JU293" s="138"/>
      <c r="JX293" s="138"/>
      <c r="KA293" s="138"/>
      <c r="KD293" s="138"/>
      <c r="KG293" s="138"/>
      <c r="KJ293" s="138"/>
      <c r="KM293" s="138"/>
      <c r="KP293" s="138"/>
      <c r="KS293" s="138"/>
      <c r="KV293" s="138"/>
      <c r="KY293" s="138"/>
      <c r="LB293" s="138"/>
      <c r="LE293" s="138"/>
      <c r="LF293" s="138"/>
      <c r="LG293" s="141"/>
      <c r="LI293" s="138"/>
      <c r="LJ293" s="141"/>
      <c r="LL293" s="138"/>
      <c r="LM293" s="141"/>
      <c r="LR293" s="138"/>
      <c r="LU293" s="138"/>
      <c r="LX293" s="138"/>
      <c r="LY293" s="138"/>
      <c r="LZ293" s="141"/>
      <c r="MB293" s="138"/>
      <c r="MC293" s="141"/>
      <c r="ME293" s="138"/>
      <c r="MF293" s="141"/>
      <c r="MJ293" s="138"/>
      <c r="MK293" s="139"/>
      <c r="ML293" s="53"/>
      <c r="MM293" s="53"/>
      <c r="MN293" s="53"/>
      <c r="MO293" s="53"/>
      <c r="MR293" s="140"/>
    </row>
    <row r="294" spans="2:356" s="10" customFormat="1" ht="18.75" customHeight="1">
      <c r="B294" s="137"/>
      <c r="H294" s="138"/>
      <c r="L294" s="138"/>
      <c r="O294" s="138"/>
      <c r="R294" s="138"/>
      <c r="U294" s="138"/>
      <c r="X294" s="138"/>
      <c r="AB294" s="138"/>
      <c r="AE294" s="138"/>
      <c r="AH294" s="138"/>
      <c r="AL294" s="138"/>
      <c r="AO294" s="138"/>
      <c r="AR294" s="138"/>
      <c r="AV294" s="138"/>
      <c r="AY294" s="138"/>
      <c r="BB294" s="138"/>
      <c r="BF294" s="138"/>
      <c r="BI294" s="138"/>
      <c r="BL294" s="138"/>
      <c r="BP294" s="138"/>
      <c r="BS294" s="138"/>
      <c r="BV294" s="138"/>
      <c r="BY294" s="138"/>
      <c r="CB294" s="138"/>
      <c r="CE294" s="138"/>
      <c r="CH294" s="138"/>
      <c r="CK294" s="138"/>
      <c r="CN294" s="138"/>
      <c r="CR294" s="138"/>
      <c r="CU294" s="138"/>
      <c r="CX294" s="138"/>
      <c r="DB294" s="138"/>
      <c r="DE294" s="138"/>
      <c r="DH294" s="138"/>
      <c r="DL294" s="138"/>
      <c r="DO294" s="138"/>
      <c r="DR294" s="138"/>
      <c r="DV294" s="138"/>
      <c r="DY294" s="138"/>
      <c r="EB294" s="138"/>
      <c r="EF294" s="138"/>
      <c r="EI294" s="138"/>
      <c r="EL294" s="138"/>
      <c r="EO294" s="138"/>
      <c r="ES294" s="138"/>
      <c r="EV294" s="138"/>
      <c r="EY294" s="138"/>
      <c r="FC294" s="138"/>
      <c r="FF294" s="138"/>
      <c r="FI294" s="138"/>
      <c r="FM294" s="138"/>
      <c r="FP294" s="138"/>
      <c r="FS294" s="138"/>
      <c r="FW294" s="138"/>
      <c r="FZ294" s="138"/>
      <c r="GC294" s="138"/>
      <c r="GG294" s="138"/>
      <c r="GJ294" s="138"/>
      <c r="GM294" s="138"/>
      <c r="GQ294" s="138"/>
      <c r="GT294" s="138"/>
      <c r="GW294" s="138"/>
      <c r="HA294" s="138"/>
      <c r="HD294" s="138"/>
      <c r="HG294" s="138"/>
      <c r="HK294" s="138"/>
      <c r="HN294" s="138"/>
      <c r="HQ294" s="138"/>
      <c r="HU294" s="138"/>
      <c r="HX294" s="138"/>
      <c r="IA294" s="138"/>
      <c r="IE294" s="138"/>
      <c r="IH294" s="138"/>
      <c r="IK294" s="138"/>
      <c r="IO294" s="138"/>
      <c r="IR294" s="138"/>
      <c r="IU294" s="138"/>
      <c r="IY294" s="138"/>
      <c r="JB294" s="138"/>
      <c r="JE294" s="138"/>
      <c r="JI294" s="138"/>
      <c r="JL294" s="138"/>
      <c r="JO294" s="138"/>
      <c r="JR294" s="138"/>
      <c r="JU294" s="138"/>
      <c r="JX294" s="138"/>
      <c r="KA294" s="138"/>
      <c r="KD294" s="138"/>
      <c r="KG294" s="138"/>
      <c r="KJ294" s="138"/>
      <c r="KM294" s="138"/>
      <c r="KP294" s="138"/>
      <c r="KS294" s="138"/>
      <c r="KV294" s="138"/>
      <c r="KY294" s="138"/>
      <c r="LB294" s="138"/>
      <c r="LE294" s="138"/>
      <c r="LF294" s="138"/>
      <c r="LG294" s="141"/>
      <c r="LI294" s="138"/>
      <c r="LJ294" s="141"/>
      <c r="LL294" s="138"/>
      <c r="LM294" s="141"/>
      <c r="LR294" s="138"/>
      <c r="LU294" s="138"/>
      <c r="LX294" s="138"/>
      <c r="LY294" s="138"/>
      <c r="LZ294" s="141"/>
      <c r="MB294" s="138"/>
      <c r="MC294" s="141"/>
      <c r="ME294" s="138"/>
      <c r="MF294" s="141"/>
      <c r="MJ294" s="138"/>
      <c r="MK294" s="139"/>
      <c r="ML294" s="53"/>
      <c r="MM294" s="53"/>
      <c r="MN294" s="53"/>
      <c r="MO294" s="53"/>
      <c r="MR294" s="140"/>
    </row>
    <row r="295" spans="2:356" s="10" customFormat="1">
      <c r="B295" s="137"/>
      <c r="H295" s="138"/>
      <c r="L295" s="138"/>
      <c r="O295" s="138"/>
      <c r="R295" s="138"/>
      <c r="U295" s="138"/>
      <c r="X295" s="138"/>
      <c r="AB295" s="138"/>
      <c r="AE295" s="138"/>
      <c r="AH295" s="138"/>
      <c r="AL295" s="138"/>
      <c r="AO295" s="138"/>
      <c r="AR295" s="138"/>
      <c r="AV295" s="138"/>
      <c r="AY295" s="138"/>
      <c r="BB295" s="138"/>
      <c r="BF295" s="138"/>
      <c r="BI295" s="138"/>
      <c r="BL295" s="138"/>
      <c r="BP295" s="138"/>
      <c r="BS295" s="138"/>
      <c r="BV295" s="138"/>
      <c r="BY295" s="138"/>
      <c r="CB295" s="138"/>
      <c r="CE295" s="138"/>
      <c r="CH295" s="138"/>
      <c r="CK295" s="138"/>
      <c r="CN295" s="138"/>
      <c r="CR295" s="138"/>
      <c r="CU295" s="138"/>
      <c r="CX295" s="138"/>
      <c r="DB295" s="138"/>
      <c r="DE295" s="138"/>
      <c r="DH295" s="138"/>
      <c r="DL295" s="138"/>
      <c r="DO295" s="138"/>
      <c r="DR295" s="138"/>
      <c r="DV295" s="138"/>
      <c r="DY295" s="138"/>
      <c r="EB295" s="138"/>
      <c r="EF295" s="138"/>
      <c r="EI295" s="138"/>
      <c r="EL295" s="138"/>
      <c r="EO295" s="138"/>
      <c r="ES295" s="138"/>
      <c r="EV295" s="138"/>
      <c r="EY295" s="138"/>
      <c r="FC295" s="138"/>
      <c r="FF295" s="138"/>
      <c r="FI295" s="138"/>
      <c r="FM295" s="138"/>
      <c r="FP295" s="138"/>
      <c r="FS295" s="138"/>
      <c r="FW295" s="138"/>
      <c r="FZ295" s="138"/>
      <c r="GC295" s="138"/>
      <c r="GG295" s="138"/>
      <c r="GJ295" s="138"/>
      <c r="GM295" s="138"/>
      <c r="GQ295" s="138"/>
      <c r="GT295" s="138"/>
      <c r="GW295" s="138"/>
      <c r="HA295" s="138"/>
      <c r="HD295" s="138"/>
      <c r="HG295" s="138"/>
      <c r="HK295" s="138"/>
      <c r="HN295" s="138"/>
      <c r="HQ295" s="138"/>
      <c r="HU295" s="138"/>
      <c r="HX295" s="138"/>
      <c r="IA295" s="138"/>
      <c r="IE295" s="138"/>
      <c r="IH295" s="138"/>
      <c r="IK295" s="138"/>
      <c r="IO295" s="138"/>
      <c r="IR295" s="138"/>
      <c r="IU295" s="138"/>
      <c r="IY295" s="138"/>
      <c r="JB295" s="138"/>
      <c r="JE295" s="138"/>
      <c r="JI295" s="138"/>
      <c r="JL295" s="138"/>
      <c r="JO295" s="138"/>
      <c r="JR295" s="138"/>
      <c r="JU295" s="138"/>
      <c r="JX295" s="138"/>
      <c r="KA295" s="138"/>
      <c r="KD295" s="138"/>
      <c r="KG295" s="138"/>
      <c r="KJ295" s="138"/>
      <c r="KM295" s="138"/>
      <c r="KP295" s="138"/>
      <c r="KS295" s="138"/>
      <c r="KV295" s="138"/>
      <c r="KY295" s="138"/>
      <c r="LB295" s="138"/>
      <c r="LE295" s="138"/>
      <c r="LF295" s="138"/>
      <c r="LG295" s="141"/>
      <c r="LI295" s="138"/>
      <c r="LJ295" s="141"/>
      <c r="LL295" s="138"/>
      <c r="LM295" s="141"/>
      <c r="LR295" s="138"/>
      <c r="LU295" s="138"/>
      <c r="LX295" s="138"/>
      <c r="LY295" s="138"/>
      <c r="LZ295" s="141"/>
      <c r="MB295" s="138"/>
      <c r="MC295" s="141"/>
      <c r="ME295" s="138"/>
      <c r="MF295" s="141"/>
      <c r="MJ295" s="138"/>
      <c r="MK295" s="139"/>
      <c r="ML295" s="53"/>
      <c r="MM295" s="53"/>
      <c r="MN295" s="53"/>
      <c r="MO295" s="53"/>
      <c r="MR295" s="140"/>
    </row>
    <row r="296" spans="2:356" s="10" customFormat="1" ht="18.75" customHeight="1">
      <c r="B296" s="137"/>
      <c r="H296" s="138"/>
      <c r="L296" s="138"/>
      <c r="O296" s="138"/>
      <c r="R296" s="138"/>
      <c r="U296" s="138"/>
      <c r="X296" s="138"/>
      <c r="AB296" s="138"/>
      <c r="AE296" s="138"/>
      <c r="AH296" s="138"/>
      <c r="AL296" s="138"/>
      <c r="AO296" s="138"/>
      <c r="AR296" s="138"/>
      <c r="AV296" s="138"/>
      <c r="AY296" s="138"/>
      <c r="BB296" s="138"/>
      <c r="BF296" s="138"/>
      <c r="BI296" s="138"/>
      <c r="BL296" s="138"/>
      <c r="BP296" s="138"/>
      <c r="BS296" s="138"/>
      <c r="BV296" s="138"/>
      <c r="BY296" s="138"/>
      <c r="CB296" s="138"/>
      <c r="CE296" s="138"/>
      <c r="CH296" s="138"/>
      <c r="CK296" s="138"/>
      <c r="CN296" s="138"/>
      <c r="CR296" s="138"/>
      <c r="CU296" s="138"/>
      <c r="CX296" s="138"/>
      <c r="DB296" s="138"/>
      <c r="DE296" s="138"/>
      <c r="DH296" s="138"/>
      <c r="DL296" s="138"/>
      <c r="DO296" s="138"/>
      <c r="DR296" s="138"/>
      <c r="DV296" s="138"/>
      <c r="DY296" s="138"/>
      <c r="EB296" s="138"/>
      <c r="EF296" s="138"/>
      <c r="EI296" s="138"/>
      <c r="EL296" s="138"/>
      <c r="EO296" s="138"/>
      <c r="ES296" s="138"/>
      <c r="EV296" s="138"/>
      <c r="EY296" s="138"/>
      <c r="FC296" s="138"/>
      <c r="FF296" s="138"/>
      <c r="FI296" s="138"/>
      <c r="FM296" s="138"/>
      <c r="FP296" s="138"/>
      <c r="FS296" s="138"/>
      <c r="FW296" s="138"/>
      <c r="FZ296" s="138"/>
      <c r="GC296" s="138"/>
      <c r="GG296" s="138"/>
      <c r="GJ296" s="138"/>
      <c r="GM296" s="138"/>
      <c r="GQ296" s="138"/>
      <c r="GT296" s="138"/>
      <c r="GW296" s="138"/>
      <c r="HA296" s="138"/>
      <c r="HD296" s="138"/>
      <c r="HG296" s="138"/>
      <c r="HK296" s="138"/>
      <c r="HN296" s="138"/>
      <c r="HQ296" s="138"/>
      <c r="HU296" s="138"/>
      <c r="HX296" s="138"/>
      <c r="IA296" s="138"/>
      <c r="IE296" s="138"/>
      <c r="IH296" s="138"/>
      <c r="IK296" s="138"/>
      <c r="IO296" s="138"/>
      <c r="IR296" s="138"/>
      <c r="IU296" s="138"/>
      <c r="IY296" s="138"/>
      <c r="JB296" s="138"/>
      <c r="JE296" s="138"/>
      <c r="JI296" s="138"/>
      <c r="JL296" s="138"/>
      <c r="JO296" s="138"/>
      <c r="JR296" s="138"/>
      <c r="JU296" s="138"/>
      <c r="JX296" s="138"/>
      <c r="KA296" s="138"/>
      <c r="KD296" s="138"/>
      <c r="KG296" s="138"/>
      <c r="KJ296" s="138"/>
      <c r="KM296" s="138"/>
      <c r="KP296" s="138"/>
      <c r="KS296" s="138"/>
      <c r="KV296" s="138"/>
      <c r="KY296" s="138"/>
      <c r="LB296" s="138"/>
      <c r="LE296" s="138"/>
      <c r="LF296" s="138"/>
      <c r="LG296" s="141"/>
      <c r="LI296" s="138"/>
      <c r="LJ296" s="141"/>
      <c r="LL296" s="138"/>
      <c r="LM296" s="141"/>
      <c r="LR296" s="138"/>
      <c r="LU296" s="138"/>
      <c r="LX296" s="138"/>
      <c r="LY296" s="138"/>
      <c r="LZ296" s="141"/>
      <c r="MB296" s="138"/>
      <c r="MC296" s="141"/>
      <c r="ME296" s="138"/>
      <c r="MF296" s="141"/>
      <c r="MJ296" s="138"/>
      <c r="MK296" s="139"/>
      <c r="ML296" s="53"/>
      <c r="MM296" s="53"/>
      <c r="MN296" s="53"/>
      <c r="MO296" s="53"/>
      <c r="MR296" s="140"/>
    </row>
    <row r="297" spans="2:356" s="10" customFormat="1">
      <c r="B297" s="137"/>
      <c r="H297" s="138"/>
      <c r="L297" s="138"/>
      <c r="O297" s="138"/>
      <c r="R297" s="138"/>
      <c r="U297" s="138"/>
      <c r="X297" s="138"/>
      <c r="AB297" s="138"/>
      <c r="AE297" s="138"/>
      <c r="AH297" s="138"/>
      <c r="AL297" s="138"/>
      <c r="AO297" s="138"/>
      <c r="AR297" s="138"/>
      <c r="AV297" s="138"/>
      <c r="AY297" s="138"/>
      <c r="BB297" s="138"/>
      <c r="BF297" s="138"/>
      <c r="BI297" s="138"/>
      <c r="BL297" s="138"/>
      <c r="BP297" s="138"/>
      <c r="BS297" s="138"/>
      <c r="BV297" s="138"/>
      <c r="BY297" s="138"/>
      <c r="CB297" s="138"/>
      <c r="CE297" s="138"/>
      <c r="CH297" s="138"/>
      <c r="CK297" s="138"/>
      <c r="CN297" s="138"/>
      <c r="CR297" s="138"/>
      <c r="CU297" s="138"/>
      <c r="CX297" s="138"/>
      <c r="DB297" s="138"/>
      <c r="DE297" s="138"/>
      <c r="DH297" s="138"/>
      <c r="DL297" s="138"/>
      <c r="DO297" s="138"/>
      <c r="DR297" s="138"/>
      <c r="DV297" s="138"/>
      <c r="DY297" s="138"/>
      <c r="EB297" s="138"/>
      <c r="EF297" s="138"/>
      <c r="EI297" s="138"/>
      <c r="EL297" s="138"/>
      <c r="EO297" s="138"/>
      <c r="ES297" s="138"/>
      <c r="EV297" s="138"/>
      <c r="EY297" s="138"/>
      <c r="FC297" s="138"/>
      <c r="FF297" s="138"/>
      <c r="FI297" s="138"/>
      <c r="FM297" s="138"/>
      <c r="FP297" s="138"/>
      <c r="FS297" s="138"/>
      <c r="FW297" s="138"/>
      <c r="FZ297" s="138"/>
      <c r="GC297" s="138"/>
      <c r="GG297" s="138"/>
      <c r="GJ297" s="138"/>
      <c r="GM297" s="138"/>
      <c r="GQ297" s="138"/>
      <c r="GT297" s="138"/>
      <c r="GW297" s="138"/>
      <c r="HA297" s="138"/>
      <c r="HD297" s="138"/>
      <c r="HG297" s="138"/>
      <c r="HK297" s="138"/>
      <c r="HN297" s="138"/>
      <c r="HQ297" s="138"/>
      <c r="HU297" s="138"/>
      <c r="HX297" s="138"/>
      <c r="IA297" s="138"/>
      <c r="IE297" s="138"/>
      <c r="IH297" s="138"/>
      <c r="IK297" s="138"/>
      <c r="IO297" s="138"/>
      <c r="IR297" s="138"/>
      <c r="IU297" s="138"/>
      <c r="IY297" s="138"/>
      <c r="JB297" s="138"/>
      <c r="JE297" s="138"/>
      <c r="JI297" s="138"/>
      <c r="JL297" s="138"/>
      <c r="JO297" s="138"/>
      <c r="JR297" s="138"/>
      <c r="JU297" s="138"/>
      <c r="JX297" s="138"/>
      <c r="KA297" s="138"/>
      <c r="KD297" s="138"/>
      <c r="KG297" s="138"/>
      <c r="KJ297" s="138"/>
      <c r="KM297" s="138"/>
      <c r="KP297" s="138"/>
      <c r="KS297" s="138"/>
      <c r="KV297" s="138"/>
      <c r="KY297" s="138"/>
      <c r="LB297" s="138"/>
      <c r="LE297" s="138"/>
      <c r="LF297" s="138"/>
      <c r="LG297" s="141"/>
      <c r="LI297" s="138"/>
      <c r="LJ297" s="141"/>
      <c r="LL297" s="138"/>
      <c r="LM297" s="141"/>
      <c r="LR297" s="138"/>
      <c r="LU297" s="138"/>
      <c r="LX297" s="138"/>
      <c r="LY297" s="138"/>
      <c r="LZ297" s="141"/>
      <c r="MB297" s="138"/>
      <c r="MC297" s="141"/>
      <c r="ME297" s="138"/>
      <c r="MF297" s="141"/>
      <c r="MJ297" s="138"/>
      <c r="MK297" s="139"/>
      <c r="ML297" s="53"/>
      <c r="MM297" s="53"/>
      <c r="MN297" s="53"/>
      <c r="MO297" s="53"/>
      <c r="MR297" s="140"/>
    </row>
    <row r="298" spans="2:356" s="10" customFormat="1" ht="18.75" customHeight="1">
      <c r="B298" s="137"/>
      <c r="H298" s="138"/>
      <c r="L298" s="138"/>
      <c r="O298" s="138"/>
      <c r="R298" s="138"/>
      <c r="U298" s="138"/>
      <c r="X298" s="138"/>
      <c r="AB298" s="138"/>
      <c r="AE298" s="138"/>
      <c r="AH298" s="138"/>
      <c r="AL298" s="138"/>
      <c r="AO298" s="138"/>
      <c r="AR298" s="138"/>
      <c r="AV298" s="138"/>
      <c r="AY298" s="138"/>
      <c r="BB298" s="138"/>
      <c r="BF298" s="138"/>
      <c r="BI298" s="138"/>
      <c r="BL298" s="138"/>
      <c r="BP298" s="138"/>
      <c r="BS298" s="138"/>
      <c r="BV298" s="138"/>
      <c r="BY298" s="138"/>
      <c r="CB298" s="138"/>
      <c r="CE298" s="138"/>
      <c r="CH298" s="138"/>
      <c r="CK298" s="138"/>
      <c r="CN298" s="138"/>
      <c r="CR298" s="138"/>
      <c r="CU298" s="138"/>
      <c r="CX298" s="138"/>
      <c r="DB298" s="138"/>
      <c r="DE298" s="138"/>
      <c r="DH298" s="138"/>
      <c r="DL298" s="138"/>
      <c r="DO298" s="138"/>
      <c r="DR298" s="138"/>
      <c r="DV298" s="138"/>
      <c r="DY298" s="138"/>
      <c r="EB298" s="138"/>
      <c r="EF298" s="138"/>
      <c r="EI298" s="138"/>
      <c r="EL298" s="138"/>
      <c r="EO298" s="138"/>
      <c r="ES298" s="138"/>
      <c r="EV298" s="138"/>
      <c r="EY298" s="138"/>
      <c r="FC298" s="138"/>
      <c r="FF298" s="138"/>
      <c r="FI298" s="138"/>
      <c r="FM298" s="138"/>
      <c r="FP298" s="138"/>
      <c r="FS298" s="138"/>
      <c r="FW298" s="138"/>
      <c r="FZ298" s="138"/>
      <c r="GC298" s="138"/>
      <c r="GG298" s="138"/>
      <c r="GJ298" s="138"/>
      <c r="GM298" s="138"/>
      <c r="GQ298" s="138"/>
      <c r="GT298" s="138"/>
      <c r="GW298" s="138"/>
      <c r="HA298" s="138"/>
      <c r="HD298" s="138"/>
      <c r="HG298" s="138"/>
      <c r="HK298" s="138"/>
      <c r="HN298" s="138"/>
      <c r="HQ298" s="138"/>
      <c r="HU298" s="138"/>
      <c r="HX298" s="138"/>
      <c r="IA298" s="138"/>
      <c r="IE298" s="138"/>
      <c r="IH298" s="138"/>
      <c r="IK298" s="138"/>
      <c r="IO298" s="138"/>
      <c r="IR298" s="138"/>
      <c r="IU298" s="138"/>
      <c r="IY298" s="138"/>
      <c r="JB298" s="138"/>
      <c r="JE298" s="138"/>
      <c r="JI298" s="138"/>
      <c r="JL298" s="138"/>
      <c r="JO298" s="138"/>
      <c r="JR298" s="138"/>
      <c r="JU298" s="138"/>
      <c r="JX298" s="138"/>
      <c r="KA298" s="138"/>
      <c r="KD298" s="138"/>
      <c r="KG298" s="138"/>
      <c r="KJ298" s="138"/>
      <c r="KM298" s="138"/>
      <c r="KP298" s="138"/>
      <c r="KS298" s="138"/>
      <c r="KV298" s="138"/>
      <c r="KY298" s="138"/>
      <c r="LB298" s="138"/>
      <c r="LE298" s="138"/>
      <c r="LF298" s="138"/>
      <c r="LG298" s="141"/>
      <c r="LI298" s="138"/>
      <c r="LJ298" s="141"/>
      <c r="LL298" s="138"/>
      <c r="LM298" s="141"/>
      <c r="LR298" s="138"/>
      <c r="LU298" s="138"/>
      <c r="LX298" s="138"/>
      <c r="LY298" s="138"/>
      <c r="LZ298" s="141"/>
      <c r="MB298" s="138"/>
      <c r="MC298" s="141"/>
      <c r="ME298" s="138"/>
      <c r="MF298" s="141"/>
      <c r="MJ298" s="138"/>
      <c r="MK298" s="139"/>
      <c r="ML298" s="53"/>
      <c r="MM298" s="53"/>
      <c r="MN298" s="53"/>
      <c r="MO298" s="53"/>
      <c r="MR298" s="140"/>
    </row>
    <row r="299" spans="2:356" s="10" customFormat="1">
      <c r="B299" s="137"/>
      <c r="H299" s="138"/>
      <c r="L299" s="138"/>
      <c r="O299" s="138"/>
      <c r="R299" s="138"/>
      <c r="U299" s="138"/>
      <c r="X299" s="138"/>
      <c r="AB299" s="138"/>
      <c r="AE299" s="138"/>
      <c r="AH299" s="138"/>
      <c r="AL299" s="138"/>
      <c r="AO299" s="138"/>
      <c r="AR299" s="138"/>
      <c r="AV299" s="138"/>
      <c r="AY299" s="138"/>
      <c r="BB299" s="138"/>
      <c r="BF299" s="138"/>
      <c r="BI299" s="138"/>
      <c r="BL299" s="138"/>
      <c r="BP299" s="138"/>
      <c r="BS299" s="138"/>
      <c r="BV299" s="138"/>
      <c r="BY299" s="138"/>
      <c r="CB299" s="138"/>
      <c r="CE299" s="138"/>
      <c r="CH299" s="138"/>
      <c r="CK299" s="138"/>
      <c r="CN299" s="138"/>
      <c r="CR299" s="138"/>
      <c r="CU299" s="138"/>
      <c r="CX299" s="138"/>
      <c r="DB299" s="138"/>
      <c r="DE299" s="138"/>
      <c r="DH299" s="138"/>
      <c r="DL299" s="138"/>
      <c r="DO299" s="138"/>
      <c r="DR299" s="138"/>
      <c r="DV299" s="138"/>
      <c r="DY299" s="138"/>
      <c r="EB299" s="138"/>
      <c r="EF299" s="138"/>
      <c r="EI299" s="138"/>
      <c r="EL299" s="138"/>
      <c r="EO299" s="138"/>
      <c r="ES299" s="138"/>
      <c r="EV299" s="138"/>
      <c r="EY299" s="138"/>
      <c r="FC299" s="138"/>
      <c r="FF299" s="138"/>
      <c r="FI299" s="138"/>
      <c r="FM299" s="138"/>
      <c r="FP299" s="138"/>
      <c r="FS299" s="138"/>
      <c r="FW299" s="138"/>
      <c r="FZ299" s="138"/>
      <c r="GC299" s="138"/>
      <c r="GG299" s="138"/>
      <c r="GJ299" s="138"/>
      <c r="GM299" s="138"/>
      <c r="GQ299" s="138"/>
      <c r="GT299" s="138"/>
      <c r="GW299" s="138"/>
      <c r="HA299" s="138"/>
      <c r="HD299" s="138"/>
      <c r="HG299" s="138"/>
      <c r="HK299" s="138"/>
      <c r="HN299" s="138"/>
      <c r="HQ299" s="138"/>
      <c r="HU299" s="138"/>
      <c r="HX299" s="138"/>
      <c r="IA299" s="138"/>
      <c r="IE299" s="138"/>
      <c r="IH299" s="138"/>
      <c r="IK299" s="138"/>
      <c r="IO299" s="138"/>
      <c r="IR299" s="138"/>
      <c r="IU299" s="138"/>
      <c r="IY299" s="138"/>
      <c r="JB299" s="138"/>
      <c r="JE299" s="138"/>
      <c r="JI299" s="138"/>
      <c r="JL299" s="138"/>
      <c r="JO299" s="138"/>
      <c r="JR299" s="138"/>
      <c r="JU299" s="138"/>
      <c r="JX299" s="138"/>
      <c r="KA299" s="138"/>
      <c r="KD299" s="138"/>
      <c r="KG299" s="138"/>
      <c r="KJ299" s="138"/>
      <c r="KM299" s="138"/>
      <c r="KP299" s="138"/>
      <c r="KS299" s="138"/>
      <c r="KV299" s="138"/>
      <c r="KY299" s="138"/>
      <c r="LB299" s="138"/>
      <c r="LE299" s="138"/>
      <c r="LF299" s="138"/>
      <c r="LG299" s="141"/>
      <c r="LI299" s="138"/>
      <c r="LJ299" s="141"/>
      <c r="LL299" s="138"/>
      <c r="LM299" s="141"/>
      <c r="LR299" s="138"/>
      <c r="LU299" s="138"/>
      <c r="LX299" s="138"/>
      <c r="LY299" s="138"/>
      <c r="LZ299" s="141"/>
      <c r="MB299" s="138"/>
      <c r="MC299" s="141"/>
      <c r="ME299" s="138"/>
      <c r="MF299" s="141"/>
      <c r="MJ299" s="138"/>
      <c r="MK299" s="139"/>
      <c r="ML299" s="53"/>
      <c r="MM299" s="53"/>
      <c r="MN299" s="53"/>
      <c r="MO299" s="53"/>
      <c r="MR299" s="140"/>
    </row>
    <row r="300" spans="2:356" s="10" customFormat="1" ht="18.75" customHeight="1">
      <c r="B300" s="137"/>
      <c r="H300" s="138"/>
      <c r="L300" s="138"/>
      <c r="O300" s="138"/>
      <c r="R300" s="138"/>
      <c r="U300" s="138"/>
      <c r="X300" s="138"/>
      <c r="AB300" s="138"/>
      <c r="AE300" s="138"/>
      <c r="AH300" s="138"/>
      <c r="AL300" s="138"/>
      <c r="AO300" s="138"/>
      <c r="AR300" s="138"/>
      <c r="AV300" s="138"/>
      <c r="AY300" s="138"/>
      <c r="BB300" s="138"/>
      <c r="BF300" s="138"/>
      <c r="BI300" s="138"/>
      <c r="BL300" s="138"/>
      <c r="BP300" s="138"/>
      <c r="BS300" s="138"/>
      <c r="BV300" s="138"/>
      <c r="BY300" s="138"/>
      <c r="CB300" s="138"/>
      <c r="CE300" s="138"/>
      <c r="CH300" s="138"/>
      <c r="CK300" s="138"/>
      <c r="CN300" s="138"/>
      <c r="CR300" s="138"/>
      <c r="CU300" s="138"/>
      <c r="CX300" s="138"/>
      <c r="DB300" s="138"/>
      <c r="DE300" s="138"/>
      <c r="DH300" s="138"/>
      <c r="DL300" s="138"/>
      <c r="DO300" s="138"/>
      <c r="DR300" s="138"/>
      <c r="DV300" s="138"/>
      <c r="DY300" s="138"/>
      <c r="EB300" s="138"/>
      <c r="EF300" s="138"/>
      <c r="EI300" s="138"/>
      <c r="EL300" s="138"/>
      <c r="EO300" s="138"/>
      <c r="ES300" s="138"/>
      <c r="EV300" s="138"/>
      <c r="EY300" s="138"/>
      <c r="FC300" s="138"/>
      <c r="FF300" s="138"/>
      <c r="FI300" s="138"/>
      <c r="FM300" s="138"/>
      <c r="FP300" s="138"/>
      <c r="FS300" s="138"/>
      <c r="FW300" s="138"/>
      <c r="FZ300" s="138"/>
      <c r="GC300" s="138"/>
      <c r="GG300" s="138"/>
      <c r="GJ300" s="138"/>
      <c r="GM300" s="138"/>
      <c r="GQ300" s="138"/>
      <c r="GT300" s="138"/>
      <c r="GW300" s="138"/>
      <c r="HA300" s="138"/>
      <c r="HD300" s="138"/>
      <c r="HG300" s="138"/>
      <c r="HK300" s="138"/>
      <c r="HN300" s="138"/>
      <c r="HQ300" s="138"/>
      <c r="HU300" s="138"/>
      <c r="HX300" s="138"/>
      <c r="IA300" s="138"/>
      <c r="IE300" s="138"/>
      <c r="IH300" s="138"/>
      <c r="IK300" s="138"/>
      <c r="IO300" s="138"/>
      <c r="IR300" s="138"/>
      <c r="IU300" s="138"/>
      <c r="IY300" s="138"/>
      <c r="JB300" s="138"/>
      <c r="JE300" s="138"/>
      <c r="JI300" s="138"/>
      <c r="JL300" s="138"/>
      <c r="JO300" s="138"/>
      <c r="JR300" s="138"/>
      <c r="JU300" s="138"/>
      <c r="JX300" s="138"/>
      <c r="KA300" s="138"/>
      <c r="KD300" s="138"/>
      <c r="KG300" s="138"/>
      <c r="KJ300" s="138"/>
      <c r="KM300" s="138"/>
      <c r="KP300" s="138"/>
      <c r="KS300" s="138"/>
      <c r="KV300" s="138"/>
      <c r="KY300" s="138"/>
      <c r="LB300" s="138"/>
      <c r="LE300" s="138"/>
      <c r="LF300" s="138"/>
      <c r="LG300" s="141"/>
      <c r="LI300" s="138"/>
      <c r="LJ300" s="141"/>
      <c r="LL300" s="138"/>
      <c r="LM300" s="141"/>
      <c r="LR300" s="138"/>
      <c r="LU300" s="138"/>
      <c r="LX300" s="138"/>
      <c r="LY300" s="138"/>
      <c r="LZ300" s="141"/>
      <c r="MB300" s="138"/>
      <c r="MC300" s="141"/>
      <c r="ME300" s="138"/>
      <c r="MF300" s="141"/>
      <c r="MJ300" s="138"/>
      <c r="MK300" s="139"/>
      <c r="ML300" s="53"/>
      <c r="MM300" s="53"/>
      <c r="MN300" s="53"/>
      <c r="MO300" s="53"/>
      <c r="MR300" s="140"/>
    </row>
    <row r="301" spans="2:356" s="10" customFormat="1">
      <c r="B301" s="137"/>
      <c r="H301" s="138"/>
      <c r="L301" s="138"/>
      <c r="O301" s="138"/>
      <c r="R301" s="138"/>
      <c r="U301" s="138"/>
      <c r="X301" s="138"/>
      <c r="AB301" s="138"/>
      <c r="AE301" s="138"/>
      <c r="AH301" s="138"/>
      <c r="AL301" s="138"/>
      <c r="AO301" s="138"/>
      <c r="AR301" s="138"/>
      <c r="AV301" s="138"/>
      <c r="AY301" s="138"/>
      <c r="BB301" s="138"/>
      <c r="BF301" s="138"/>
      <c r="BI301" s="138"/>
      <c r="BL301" s="138"/>
      <c r="BP301" s="138"/>
      <c r="BS301" s="138"/>
      <c r="BV301" s="138"/>
      <c r="BY301" s="138"/>
      <c r="CB301" s="138"/>
      <c r="CE301" s="138"/>
      <c r="CH301" s="138"/>
      <c r="CK301" s="138"/>
      <c r="CN301" s="138"/>
      <c r="CR301" s="138"/>
      <c r="CU301" s="138"/>
      <c r="CX301" s="138"/>
      <c r="DB301" s="138"/>
      <c r="DE301" s="138"/>
      <c r="DH301" s="138"/>
      <c r="DL301" s="138"/>
      <c r="DO301" s="138"/>
      <c r="DR301" s="138"/>
      <c r="DV301" s="138"/>
      <c r="DY301" s="138"/>
      <c r="EB301" s="138"/>
      <c r="EF301" s="138"/>
      <c r="EI301" s="138"/>
      <c r="EL301" s="138"/>
      <c r="EO301" s="138"/>
      <c r="ES301" s="138"/>
      <c r="EV301" s="138"/>
      <c r="EY301" s="138"/>
      <c r="FC301" s="138"/>
      <c r="FF301" s="138"/>
      <c r="FI301" s="138"/>
      <c r="FM301" s="138"/>
      <c r="FP301" s="138"/>
      <c r="FS301" s="138"/>
      <c r="FW301" s="138"/>
      <c r="FZ301" s="138"/>
      <c r="GC301" s="138"/>
      <c r="GG301" s="138"/>
      <c r="GJ301" s="138"/>
      <c r="GM301" s="138"/>
      <c r="GQ301" s="138"/>
      <c r="GT301" s="138"/>
      <c r="GW301" s="138"/>
      <c r="HA301" s="138"/>
      <c r="HD301" s="138"/>
      <c r="HG301" s="138"/>
      <c r="HK301" s="138"/>
      <c r="HN301" s="138"/>
      <c r="HQ301" s="138"/>
      <c r="HU301" s="138"/>
      <c r="HX301" s="138"/>
      <c r="IA301" s="138"/>
      <c r="IE301" s="138"/>
      <c r="IH301" s="138"/>
      <c r="IK301" s="138"/>
      <c r="IO301" s="138"/>
      <c r="IR301" s="138"/>
      <c r="IU301" s="138"/>
      <c r="IY301" s="138"/>
      <c r="JB301" s="138"/>
      <c r="JE301" s="138"/>
      <c r="JI301" s="138"/>
      <c r="JL301" s="138"/>
      <c r="JO301" s="138"/>
      <c r="JR301" s="138"/>
      <c r="JU301" s="138"/>
      <c r="JX301" s="138"/>
      <c r="KA301" s="138"/>
      <c r="KD301" s="138"/>
      <c r="KG301" s="138"/>
      <c r="KJ301" s="138"/>
      <c r="KM301" s="138"/>
      <c r="KP301" s="138"/>
      <c r="KS301" s="138"/>
      <c r="KV301" s="138"/>
      <c r="KY301" s="138"/>
      <c r="LB301" s="138"/>
      <c r="LE301" s="138"/>
      <c r="LF301" s="138"/>
      <c r="LG301" s="141"/>
      <c r="LI301" s="138"/>
      <c r="LJ301" s="141"/>
      <c r="LL301" s="138"/>
      <c r="LM301" s="141"/>
      <c r="LR301" s="138"/>
      <c r="LU301" s="138"/>
      <c r="LX301" s="138"/>
      <c r="LY301" s="138"/>
      <c r="LZ301" s="141"/>
      <c r="MB301" s="138"/>
      <c r="MC301" s="141"/>
      <c r="ME301" s="138"/>
      <c r="MF301" s="141"/>
      <c r="MJ301" s="138"/>
      <c r="MK301" s="139"/>
      <c r="ML301" s="53"/>
      <c r="MM301" s="53"/>
      <c r="MN301" s="53"/>
      <c r="MO301" s="53"/>
      <c r="MR301" s="140"/>
    </row>
    <row r="302" spans="2:356" s="10" customFormat="1" ht="18.75" customHeight="1">
      <c r="B302" s="137"/>
      <c r="H302" s="138"/>
      <c r="L302" s="138"/>
      <c r="O302" s="138"/>
      <c r="R302" s="138"/>
      <c r="U302" s="138"/>
      <c r="X302" s="138"/>
      <c r="AB302" s="138"/>
      <c r="AE302" s="138"/>
      <c r="AH302" s="138"/>
      <c r="AL302" s="138"/>
      <c r="AO302" s="138"/>
      <c r="AR302" s="138"/>
      <c r="AV302" s="138"/>
      <c r="AY302" s="138"/>
      <c r="BB302" s="138"/>
      <c r="BF302" s="138"/>
      <c r="BI302" s="138"/>
      <c r="BL302" s="138"/>
      <c r="BP302" s="138"/>
      <c r="BS302" s="138"/>
      <c r="BV302" s="138"/>
      <c r="BY302" s="138"/>
      <c r="CB302" s="138"/>
      <c r="CE302" s="138"/>
      <c r="CH302" s="138"/>
      <c r="CK302" s="138"/>
      <c r="CN302" s="138"/>
      <c r="CR302" s="138"/>
      <c r="CU302" s="138"/>
      <c r="CX302" s="138"/>
      <c r="DB302" s="138"/>
      <c r="DE302" s="138"/>
      <c r="DH302" s="138"/>
      <c r="DL302" s="138"/>
      <c r="DO302" s="138"/>
      <c r="DR302" s="138"/>
      <c r="DV302" s="138"/>
      <c r="DY302" s="138"/>
      <c r="EB302" s="138"/>
      <c r="EF302" s="138"/>
      <c r="EI302" s="138"/>
      <c r="EL302" s="138"/>
      <c r="EO302" s="138"/>
      <c r="ES302" s="138"/>
      <c r="EV302" s="138"/>
      <c r="EY302" s="138"/>
      <c r="FC302" s="138"/>
      <c r="FF302" s="138"/>
      <c r="FI302" s="138"/>
      <c r="FM302" s="138"/>
      <c r="FP302" s="138"/>
      <c r="FS302" s="138"/>
      <c r="FW302" s="138"/>
      <c r="FZ302" s="138"/>
      <c r="GC302" s="138"/>
      <c r="GG302" s="138"/>
      <c r="GJ302" s="138"/>
      <c r="GM302" s="138"/>
      <c r="GQ302" s="138"/>
      <c r="GT302" s="138"/>
      <c r="GW302" s="138"/>
      <c r="HA302" s="138"/>
      <c r="HD302" s="138"/>
      <c r="HG302" s="138"/>
      <c r="HK302" s="138"/>
      <c r="HN302" s="138"/>
      <c r="HQ302" s="138"/>
      <c r="HU302" s="138"/>
      <c r="HX302" s="138"/>
      <c r="IA302" s="138"/>
      <c r="IE302" s="138"/>
      <c r="IH302" s="138"/>
      <c r="IK302" s="138"/>
      <c r="IO302" s="138"/>
      <c r="IR302" s="138"/>
      <c r="IU302" s="138"/>
      <c r="IY302" s="138"/>
      <c r="JB302" s="138"/>
      <c r="JE302" s="138"/>
      <c r="JI302" s="138"/>
      <c r="JL302" s="138"/>
      <c r="JO302" s="138"/>
      <c r="JR302" s="138"/>
      <c r="JU302" s="138"/>
      <c r="JX302" s="138"/>
      <c r="KA302" s="138"/>
      <c r="KD302" s="138"/>
      <c r="KG302" s="138"/>
      <c r="KJ302" s="138"/>
      <c r="KM302" s="138"/>
      <c r="KP302" s="138"/>
      <c r="KS302" s="138"/>
      <c r="KV302" s="138"/>
      <c r="KY302" s="138"/>
      <c r="LB302" s="138"/>
      <c r="LE302" s="138"/>
      <c r="LF302" s="138"/>
      <c r="LG302" s="141"/>
      <c r="LI302" s="138"/>
      <c r="LJ302" s="141"/>
      <c r="LL302" s="138"/>
      <c r="LM302" s="141"/>
      <c r="LR302" s="138"/>
      <c r="LU302" s="138"/>
      <c r="LX302" s="138"/>
      <c r="LY302" s="138"/>
      <c r="LZ302" s="141"/>
      <c r="MB302" s="138"/>
      <c r="MC302" s="141"/>
      <c r="ME302" s="138"/>
      <c r="MF302" s="141"/>
      <c r="MJ302" s="138"/>
      <c r="MK302" s="139"/>
      <c r="ML302" s="53"/>
      <c r="MM302" s="53"/>
      <c r="MN302" s="53"/>
      <c r="MO302" s="53"/>
      <c r="MR302" s="140"/>
    </row>
    <row r="303" spans="2:356" s="10" customFormat="1">
      <c r="B303" s="137"/>
      <c r="H303" s="138"/>
      <c r="L303" s="138"/>
      <c r="O303" s="138"/>
      <c r="R303" s="138"/>
      <c r="U303" s="138"/>
      <c r="X303" s="138"/>
      <c r="AB303" s="138"/>
      <c r="AE303" s="138"/>
      <c r="AH303" s="138"/>
      <c r="AL303" s="138"/>
      <c r="AO303" s="138"/>
      <c r="AR303" s="138"/>
      <c r="AV303" s="138"/>
      <c r="AY303" s="138"/>
      <c r="BB303" s="138"/>
      <c r="BF303" s="138"/>
      <c r="BI303" s="138"/>
      <c r="BL303" s="138"/>
      <c r="BP303" s="138"/>
      <c r="BS303" s="138"/>
      <c r="BV303" s="138"/>
      <c r="BY303" s="138"/>
      <c r="CB303" s="138"/>
      <c r="CE303" s="138"/>
      <c r="CH303" s="138"/>
      <c r="CK303" s="138"/>
      <c r="CN303" s="138"/>
      <c r="CR303" s="138"/>
      <c r="CU303" s="138"/>
      <c r="CX303" s="138"/>
      <c r="DB303" s="138"/>
      <c r="DE303" s="138"/>
      <c r="DH303" s="138"/>
      <c r="DL303" s="138"/>
      <c r="DO303" s="138"/>
      <c r="DR303" s="138"/>
      <c r="DV303" s="138"/>
      <c r="DY303" s="138"/>
      <c r="EB303" s="138"/>
      <c r="EF303" s="138"/>
      <c r="EI303" s="138"/>
      <c r="EL303" s="138"/>
      <c r="EO303" s="138"/>
      <c r="ES303" s="138"/>
      <c r="EV303" s="138"/>
      <c r="EY303" s="138"/>
      <c r="FC303" s="138"/>
      <c r="FF303" s="138"/>
      <c r="FI303" s="138"/>
      <c r="FM303" s="138"/>
      <c r="FP303" s="138"/>
      <c r="FS303" s="138"/>
      <c r="FW303" s="138"/>
      <c r="FZ303" s="138"/>
      <c r="GC303" s="138"/>
      <c r="GG303" s="138"/>
      <c r="GJ303" s="138"/>
      <c r="GM303" s="138"/>
      <c r="GQ303" s="138"/>
      <c r="GT303" s="138"/>
      <c r="GW303" s="138"/>
      <c r="HA303" s="138"/>
      <c r="HD303" s="138"/>
      <c r="HG303" s="138"/>
      <c r="HK303" s="138"/>
      <c r="HN303" s="138"/>
      <c r="HQ303" s="138"/>
      <c r="HU303" s="138"/>
      <c r="HX303" s="138"/>
      <c r="IA303" s="138"/>
      <c r="IE303" s="138"/>
      <c r="IH303" s="138"/>
      <c r="IK303" s="138"/>
      <c r="IO303" s="138"/>
      <c r="IR303" s="138"/>
      <c r="IU303" s="138"/>
      <c r="IY303" s="138"/>
      <c r="JB303" s="138"/>
      <c r="JE303" s="138"/>
      <c r="JI303" s="138"/>
      <c r="JL303" s="138"/>
      <c r="JO303" s="138"/>
      <c r="JR303" s="138"/>
      <c r="JU303" s="138"/>
      <c r="JX303" s="138"/>
      <c r="KA303" s="138"/>
      <c r="KD303" s="138"/>
      <c r="KG303" s="138"/>
      <c r="KJ303" s="138"/>
      <c r="KM303" s="138"/>
      <c r="KP303" s="138"/>
      <c r="KS303" s="138"/>
      <c r="KV303" s="138"/>
      <c r="KY303" s="138"/>
      <c r="LB303" s="138"/>
      <c r="LE303" s="138"/>
      <c r="LF303" s="138"/>
      <c r="LG303" s="141"/>
      <c r="LI303" s="138"/>
      <c r="LJ303" s="141"/>
      <c r="LL303" s="138"/>
      <c r="LM303" s="141"/>
      <c r="LR303" s="138"/>
      <c r="LU303" s="138"/>
      <c r="LX303" s="138"/>
      <c r="LY303" s="138"/>
      <c r="LZ303" s="141"/>
      <c r="MB303" s="138"/>
      <c r="MC303" s="141"/>
      <c r="ME303" s="138"/>
      <c r="MF303" s="141"/>
      <c r="MJ303" s="138"/>
      <c r="MK303" s="139"/>
      <c r="ML303" s="53"/>
      <c r="MM303" s="53"/>
      <c r="MN303" s="53"/>
      <c r="MO303" s="53"/>
      <c r="MR303" s="140"/>
    </row>
    <row r="304" spans="2:356" s="10" customFormat="1" ht="18.75" customHeight="1">
      <c r="B304" s="137"/>
      <c r="H304" s="138"/>
      <c r="L304" s="138"/>
      <c r="O304" s="138"/>
      <c r="R304" s="138"/>
      <c r="U304" s="138"/>
      <c r="X304" s="138"/>
      <c r="AB304" s="138"/>
      <c r="AE304" s="138"/>
      <c r="AH304" s="138"/>
      <c r="AL304" s="138"/>
      <c r="AO304" s="138"/>
      <c r="AR304" s="138"/>
      <c r="AV304" s="138"/>
      <c r="AY304" s="138"/>
      <c r="BB304" s="138"/>
      <c r="BF304" s="138"/>
      <c r="BI304" s="138"/>
      <c r="BL304" s="138"/>
      <c r="BP304" s="138"/>
      <c r="BS304" s="138"/>
      <c r="BV304" s="138"/>
      <c r="BY304" s="138"/>
      <c r="CB304" s="138"/>
      <c r="CE304" s="138"/>
      <c r="CH304" s="138"/>
      <c r="CK304" s="138"/>
      <c r="CN304" s="138"/>
      <c r="CR304" s="138"/>
      <c r="CU304" s="138"/>
      <c r="CX304" s="138"/>
      <c r="DB304" s="138"/>
      <c r="DE304" s="138"/>
      <c r="DH304" s="138"/>
      <c r="DL304" s="138"/>
      <c r="DO304" s="138"/>
      <c r="DR304" s="138"/>
      <c r="DV304" s="138"/>
      <c r="DY304" s="138"/>
      <c r="EB304" s="138"/>
      <c r="EF304" s="138"/>
      <c r="EI304" s="138"/>
      <c r="EL304" s="138"/>
      <c r="EO304" s="138"/>
      <c r="ES304" s="138"/>
      <c r="EV304" s="138"/>
      <c r="EY304" s="138"/>
      <c r="FC304" s="138"/>
      <c r="FF304" s="138"/>
      <c r="FI304" s="138"/>
      <c r="FM304" s="138"/>
      <c r="FP304" s="138"/>
      <c r="FS304" s="138"/>
      <c r="FW304" s="138"/>
      <c r="FZ304" s="138"/>
      <c r="GC304" s="138"/>
      <c r="GG304" s="138"/>
      <c r="GJ304" s="138"/>
      <c r="GM304" s="138"/>
      <c r="GQ304" s="138"/>
      <c r="GT304" s="138"/>
      <c r="GW304" s="138"/>
      <c r="HA304" s="138"/>
      <c r="HD304" s="138"/>
      <c r="HG304" s="138"/>
      <c r="HK304" s="138"/>
      <c r="HN304" s="138"/>
      <c r="HQ304" s="138"/>
      <c r="HU304" s="138"/>
      <c r="HX304" s="138"/>
      <c r="IA304" s="138"/>
      <c r="IE304" s="138"/>
      <c r="IH304" s="138"/>
      <c r="IK304" s="138"/>
      <c r="IO304" s="138"/>
      <c r="IR304" s="138"/>
      <c r="IU304" s="138"/>
      <c r="IY304" s="138"/>
      <c r="JB304" s="138"/>
      <c r="JE304" s="138"/>
      <c r="JI304" s="138"/>
      <c r="JL304" s="138"/>
      <c r="JO304" s="138"/>
      <c r="JR304" s="138"/>
      <c r="JU304" s="138"/>
      <c r="JX304" s="138"/>
      <c r="KA304" s="138"/>
      <c r="KD304" s="138"/>
      <c r="KG304" s="138"/>
      <c r="KJ304" s="138"/>
      <c r="KM304" s="138"/>
      <c r="KP304" s="138"/>
      <c r="KS304" s="138"/>
      <c r="KV304" s="138"/>
      <c r="KY304" s="138"/>
      <c r="LB304" s="138"/>
      <c r="LE304" s="138"/>
      <c r="LF304" s="138"/>
      <c r="LG304" s="141"/>
      <c r="LI304" s="138"/>
      <c r="LJ304" s="141"/>
      <c r="LL304" s="138"/>
      <c r="LM304" s="141"/>
      <c r="LR304" s="138"/>
      <c r="LU304" s="138"/>
      <c r="LX304" s="138"/>
      <c r="LY304" s="138"/>
      <c r="LZ304" s="141"/>
      <c r="MB304" s="138"/>
      <c r="MC304" s="141"/>
      <c r="ME304" s="138"/>
      <c r="MF304" s="141"/>
      <c r="MJ304" s="138"/>
      <c r="MK304" s="139"/>
      <c r="ML304" s="53"/>
      <c r="MM304" s="53"/>
      <c r="MN304" s="53"/>
      <c r="MO304" s="53"/>
      <c r="MR304" s="140"/>
    </row>
    <row r="305" spans="2:356" s="10" customFormat="1">
      <c r="B305" s="137"/>
      <c r="H305" s="138"/>
      <c r="L305" s="138"/>
      <c r="O305" s="138"/>
      <c r="R305" s="138"/>
      <c r="U305" s="138"/>
      <c r="X305" s="138"/>
      <c r="AB305" s="138"/>
      <c r="AE305" s="138"/>
      <c r="AH305" s="138"/>
      <c r="AL305" s="138"/>
      <c r="AO305" s="138"/>
      <c r="AR305" s="138"/>
      <c r="AV305" s="138"/>
      <c r="AY305" s="138"/>
      <c r="BB305" s="138"/>
      <c r="BF305" s="138"/>
      <c r="BI305" s="138"/>
      <c r="BL305" s="138"/>
      <c r="BP305" s="138"/>
      <c r="BS305" s="138"/>
      <c r="BV305" s="138"/>
      <c r="BY305" s="138"/>
      <c r="CB305" s="138"/>
      <c r="CE305" s="138"/>
      <c r="CH305" s="138"/>
      <c r="CK305" s="138"/>
      <c r="CN305" s="138"/>
      <c r="CR305" s="138"/>
      <c r="CU305" s="138"/>
      <c r="CX305" s="138"/>
      <c r="DB305" s="138"/>
      <c r="DE305" s="138"/>
      <c r="DH305" s="138"/>
      <c r="DL305" s="138"/>
      <c r="DO305" s="138"/>
      <c r="DR305" s="138"/>
      <c r="DV305" s="138"/>
      <c r="DY305" s="138"/>
      <c r="EB305" s="138"/>
      <c r="EF305" s="138"/>
      <c r="EI305" s="138"/>
      <c r="EL305" s="138"/>
      <c r="EO305" s="138"/>
      <c r="ES305" s="138"/>
      <c r="EV305" s="138"/>
      <c r="EY305" s="138"/>
      <c r="FC305" s="138"/>
      <c r="FF305" s="138"/>
      <c r="FI305" s="138"/>
      <c r="FM305" s="138"/>
      <c r="FP305" s="138"/>
      <c r="FS305" s="138"/>
      <c r="FW305" s="138"/>
      <c r="FZ305" s="138"/>
      <c r="GC305" s="138"/>
      <c r="GG305" s="138"/>
      <c r="GJ305" s="138"/>
      <c r="GM305" s="138"/>
      <c r="GQ305" s="138"/>
      <c r="GT305" s="138"/>
      <c r="GW305" s="138"/>
      <c r="HA305" s="138"/>
      <c r="HD305" s="138"/>
      <c r="HG305" s="138"/>
      <c r="HK305" s="138"/>
      <c r="HN305" s="138"/>
      <c r="HQ305" s="138"/>
      <c r="HU305" s="138"/>
      <c r="HX305" s="138"/>
      <c r="IA305" s="138"/>
      <c r="IE305" s="138"/>
      <c r="IH305" s="138"/>
      <c r="IK305" s="138"/>
      <c r="IO305" s="138"/>
      <c r="IR305" s="138"/>
      <c r="IU305" s="138"/>
      <c r="IY305" s="138"/>
      <c r="JB305" s="138"/>
      <c r="JE305" s="138"/>
      <c r="JI305" s="138"/>
      <c r="JL305" s="138"/>
      <c r="JO305" s="138"/>
      <c r="JR305" s="138"/>
      <c r="JU305" s="138"/>
      <c r="JX305" s="138"/>
      <c r="KA305" s="138"/>
      <c r="KD305" s="138"/>
      <c r="KG305" s="138"/>
      <c r="KJ305" s="138"/>
      <c r="KM305" s="138"/>
      <c r="KP305" s="138"/>
      <c r="KS305" s="138"/>
      <c r="KV305" s="138"/>
      <c r="KY305" s="138"/>
      <c r="LB305" s="138"/>
      <c r="LE305" s="138"/>
      <c r="LF305" s="138"/>
      <c r="LG305" s="141"/>
      <c r="LI305" s="138"/>
      <c r="LJ305" s="141"/>
      <c r="LL305" s="138"/>
      <c r="LM305" s="141"/>
      <c r="LR305" s="138"/>
      <c r="LU305" s="138"/>
      <c r="LX305" s="138"/>
      <c r="LY305" s="138"/>
      <c r="LZ305" s="141"/>
      <c r="MB305" s="138"/>
      <c r="MC305" s="141"/>
      <c r="ME305" s="138"/>
      <c r="MF305" s="141"/>
      <c r="MJ305" s="138"/>
      <c r="MK305" s="139"/>
      <c r="ML305" s="53"/>
      <c r="MM305" s="53"/>
      <c r="MN305" s="53"/>
      <c r="MO305" s="53"/>
      <c r="MR305" s="140"/>
    </row>
    <row r="306" spans="2:356" s="10" customFormat="1" ht="18.75" customHeight="1">
      <c r="B306" s="137"/>
      <c r="H306" s="138"/>
      <c r="L306" s="138"/>
      <c r="O306" s="138"/>
      <c r="R306" s="138"/>
      <c r="U306" s="138"/>
      <c r="X306" s="138"/>
      <c r="AB306" s="138"/>
      <c r="AE306" s="138"/>
      <c r="AH306" s="138"/>
      <c r="AL306" s="138"/>
      <c r="AO306" s="138"/>
      <c r="AR306" s="138"/>
      <c r="AV306" s="138"/>
      <c r="AY306" s="138"/>
      <c r="BB306" s="138"/>
      <c r="BF306" s="138"/>
      <c r="BI306" s="138"/>
      <c r="BL306" s="138"/>
      <c r="BP306" s="138"/>
      <c r="BS306" s="138"/>
      <c r="BV306" s="138"/>
      <c r="BY306" s="138"/>
      <c r="CB306" s="138"/>
      <c r="CE306" s="138"/>
      <c r="CH306" s="138"/>
      <c r="CK306" s="138"/>
      <c r="CN306" s="138"/>
      <c r="CR306" s="138"/>
      <c r="CU306" s="138"/>
      <c r="CX306" s="138"/>
      <c r="DB306" s="138"/>
      <c r="DE306" s="138"/>
      <c r="DH306" s="138"/>
      <c r="DL306" s="138"/>
      <c r="DO306" s="138"/>
      <c r="DR306" s="138"/>
      <c r="DV306" s="138"/>
      <c r="DY306" s="138"/>
      <c r="EB306" s="138"/>
      <c r="EF306" s="138"/>
      <c r="EI306" s="138"/>
      <c r="EL306" s="138"/>
      <c r="EO306" s="138"/>
      <c r="ES306" s="138"/>
      <c r="EV306" s="138"/>
      <c r="EY306" s="138"/>
      <c r="FC306" s="138"/>
      <c r="FF306" s="138"/>
      <c r="FI306" s="138"/>
      <c r="FM306" s="138"/>
      <c r="FP306" s="138"/>
      <c r="FS306" s="138"/>
      <c r="FW306" s="138"/>
      <c r="FZ306" s="138"/>
      <c r="GC306" s="138"/>
      <c r="GG306" s="138"/>
      <c r="GJ306" s="138"/>
      <c r="GM306" s="138"/>
      <c r="GQ306" s="138"/>
      <c r="GT306" s="138"/>
      <c r="GW306" s="138"/>
      <c r="HA306" s="138"/>
      <c r="HD306" s="138"/>
      <c r="HG306" s="138"/>
      <c r="HK306" s="138"/>
      <c r="HN306" s="138"/>
      <c r="HQ306" s="138"/>
      <c r="HU306" s="138"/>
      <c r="HX306" s="138"/>
      <c r="IA306" s="138"/>
      <c r="IE306" s="138"/>
      <c r="IH306" s="138"/>
      <c r="IK306" s="138"/>
      <c r="IO306" s="138"/>
      <c r="IR306" s="138"/>
      <c r="IU306" s="138"/>
      <c r="IY306" s="138"/>
      <c r="JB306" s="138"/>
      <c r="JE306" s="138"/>
      <c r="JI306" s="138"/>
      <c r="JL306" s="138"/>
      <c r="JO306" s="138"/>
      <c r="JR306" s="138"/>
      <c r="JU306" s="138"/>
      <c r="JX306" s="138"/>
      <c r="KA306" s="138"/>
      <c r="KD306" s="138"/>
      <c r="KG306" s="138"/>
      <c r="KJ306" s="138"/>
      <c r="KM306" s="138"/>
      <c r="KP306" s="138"/>
      <c r="KS306" s="138"/>
      <c r="KV306" s="138"/>
      <c r="KY306" s="138"/>
      <c r="LB306" s="138"/>
      <c r="LE306" s="138"/>
      <c r="LF306" s="138"/>
      <c r="LG306" s="141"/>
      <c r="LI306" s="138"/>
      <c r="LJ306" s="141"/>
      <c r="LL306" s="138"/>
      <c r="LM306" s="141"/>
      <c r="LR306" s="138"/>
      <c r="LU306" s="138"/>
      <c r="LX306" s="138"/>
      <c r="LY306" s="138"/>
      <c r="LZ306" s="141"/>
      <c r="MB306" s="138"/>
      <c r="MC306" s="141"/>
      <c r="ME306" s="138"/>
      <c r="MF306" s="141"/>
      <c r="MJ306" s="138"/>
      <c r="MK306" s="139"/>
      <c r="ML306" s="53"/>
      <c r="MM306" s="53"/>
      <c r="MN306" s="53"/>
      <c r="MO306" s="53"/>
      <c r="MR306" s="140"/>
    </row>
    <row r="307" spans="2:356" s="10" customFormat="1">
      <c r="B307" s="137"/>
      <c r="H307" s="138"/>
      <c r="L307" s="138"/>
      <c r="O307" s="138"/>
      <c r="R307" s="138"/>
      <c r="U307" s="138"/>
      <c r="X307" s="138"/>
      <c r="AB307" s="138"/>
      <c r="AE307" s="138"/>
      <c r="AH307" s="138"/>
      <c r="AL307" s="138"/>
      <c r="AO307" s="138"/>
      <c r="AR307" s="138"/>
      <c r="AV307" s="138"/>
      <c r="AY307" s="138"/>
      <c r="BB307" s="138"/>
      <c r="BF307" s="138"/>
      <c r="BI307" s="138"/>
      <c r="BL307" s="138"/>
      <c r="BP307" s="138"/>
      <c r="BS307" s="138"/>
      <c r="BV307" s="138"/>
      <c r="BY307" s="138"/>
      <c r="CB307" s="138"/>
      <c r="CE307" s="138"/>
      <c r="CH307" s="138"/>
      <c r="CK307" s="138"/>
      <c r="CN307" s="138"/>
      <c r="CR307" s="138"/>
      <c r="CU307" s="138"/>
      <c r="CX307" s="138"/>
      <c r="DB307" s="138"/>
      <c r="DE307" s="138"/>
      <c r="DH307" s="138"/>
      <c r="DL307" s="138"/>
      <c r="DO307" s="138"/>
      <c r="DR307" s="138"/>
      <c r="DV307" s="138"/>
      <c r="DY307" s="138"/>
      <c r="EB307" s="138"/>
      <c r="EF307" s="138"/>
      <c r="EI307" s="138"/>
      <c r="EL307" s="138"/>
      <c r="EO307" s="138"/>
      <c r="ES307" s="138"/>
      <c r="EV307" s="138"/>
      <c r="EY307" s="138"/>
      <c r="FC307" s="138"/>
      <c r="FF307" s="138"/>
      <c r="FI307" s="138"/>
      <c r="FM307" s="138"/>
      <c r="FP307" s="138"/>
      <c r="FS307" s="138"/>
      <c r="FW307" s="138"/>
      <c r="FZ307" s="138"/>
      <c r="GC307" s="138"/>
      <c r="GG307" s="138"/>
      <c r="GJ307" s="138"/>
      <c r="GM307" s="138"/>
      <c r="GQ307" s="138"/>
      <c r="GT307" s="138"/>
      <c r="GW307" s="138"/>
      <c r="HA307" s="138"/>
      <c r="HD307" s="138"/>
      <c r="HG307" s="138"/>
      <c r="HK307" s="138"/>
      <c r="HN307" s="138"/>
      <c r="HQ307" s="138"/>
      <c r="HU307" s="138"/>
      <c r="HX307" s="138"/>
      <c r="IA307" s="138"/>
      <c r="IE307" s="138"/>
      <c r="IH307" s="138"/>
      <c r="IK307" s="138"/>
      <c r="IO307" s="138"/>
      <c r="IR307" s="138"/>
      <c r="IU307" s="138"/>
      <c r="IY307" s="138"/>
      <c r="JB307" s="138"/>
      <c r="JE307" s="138"/>
      <c r="JI307" s="138"/>
      <c r="JL307" s="138"/>
      <c r="JO307" s="138"/>
      <c r="JR307" s="138"/>
      <c r="JU307" s="138"/>
      <c r="JX307" s="138"/>
      <c r="KA307" s="138"/>
      <c r="KD307" s="138"/>
      <c r="KG307" s="138"/>
      <c r="KJ307" s="138"/>
      <c r="KM307" s="138"/>
      <c r="KP307" s="138"/>
      <c r="KS307" s="138"/>
      <c r="KV307" s="138"/>
      <c r="KY307" s="138"/>
      <c r="LB307" s="138"/>
      <c r="LE307" s="138"/>
      <c r="LF307" s="138"/>
      <c r="LG307" s="141"/>
      <c r="LI307" s="138"/>
      <c r="LJ307" s="141"/>
      <c r="LL307" s="138"/>
      <c r="LM307" s="141"/>
      <c r="LR307" s="138"/>
      <c r="LU307" s="138"/>
      <c r="LX307" s="138"/>
      <c r="LY307" s="138"/>
      <c r="LZ307" s="141"/>
      <c r="MB307" s="138"/>
      <c r="MC307" s="141"/>
      <c r="ME307" s="138"/>
      <c r="MF307" s="141"/>
      <c r="MJ307" s="138"/>
      <c r="MK307" s="139"/>
      <c r="ML307" s="53"/>
      <c r="MM307" s="53"/>
      <c r="MN307" s="53"/>
      <c r="MO307" s="53"/>
      <c r="MR307" s="140"/>
    </row>
    <row r="308" spans="2:356" s="10" customFormat="1" ht="18.75" customHeight="1">
      <c r="B308" s="137"/>
      <c r="H308" s="138"/>
      <c r="L308" s="138"/>
      <c r="O308" s="138"/>
      <c r="R308" s="138"/>
      <c r="U308" s="138"/>
      <c r="X308" s="138"/>
      <c r="AB308" s="138"/>
      <c r="AE308" s="138"/>
      <c r="AH308" s="138"/>
      <c r="AL308" s="138"/>
      <c r="AO308" s="138"/>
      <c r="AR308" s="138"/>
      <c r="AV308" s="138"/>
      <c r="AY308" s="138"/>
      <c r="BB308" s="138"/>
      <c r="BF308" s="138"/>
      <c r="BI308" s="138"/>
      <c r="BL308" s="138"/>
      <c r="BP308" s="138"/>
      <c r="BS308" s="138"/>
      <c r="BV308" s="138"/>
      <c r="BY308" s="138"/>
      <c r="CB308" s="138"/>
      <c r="CE308" s="138"/>
      <c r="CH308" s="138"/>
      <c r="CK308" s="138"/>
      <c r="CN308" s="138"/>
      <c r="CR308" s="138"/>
      <c r="CU308" s="138"/>
      <c r="CX308" s="138"/>
      <c r="DB308" s="138"/>
      <c r="DE308" s="138"/>
      <c r="DH308" s="138"/>
      <c r="DL308" s="138"/>
      <c r="DO308" s="138"/>
      <c r="DR308" s="138"/>
      <c r="DV308" s="138"/>
      <c r="DY308" s="138"/>
      <c r="EB308" s="138"/>
      <c r="EF308" s="138"/>
      <c r="EI308" s="138"/>
      <c r="EL308" s="138"/>
      <c r="EO308" s="138"/>
      <c r="ES308" s="138"/>
      <c r="EV308" s="138"/>
      <c r="EY308" s="138"/>
      <c r="FC308" s="138"/>
      <c r="FF308" s="138"/>
      <c r="FI308" s="138"/>
      <c r="FM308" s="138"/>
      <c r="FP308" s="138"/>
      <c r="FS308" s="138"/>
      <c r="FW308" s="138"/>
      <c r="FZ308" s="138"/>
      <c r="GC308" s="138"/>
      <c r="GG308" s="138"/>
      <c r="GJ308" s="138"/>
      <c r="GM308" s="138"/>
      <c r="GQ308" s="138"/>
      <c r="GT308" s="138"/>
      <c r="GW308" s="138"/>
      <c r="HA308" s="138"/>
      <c r="HD308" s="138"/>
      <c r="HG308" s="138"/>
      <c r="HK308" s="138"/>
      <c r="HN308" s="138"/>
      <c r="HQ308" s="138"/>
      <c r="HU308" s="138"/>
      <c r="HX308" s="138"/>
      <c r="IA308" s="138"/>
      <c r="IE308" s="138"/>
      <c r="IH308" s="138"/>
      <c r="IK308" s="138"/>
      <c r="IO308" s="138"/>
      <c r="IR308" s="138"/>
      <c r="IU308" s="138"/>
      <c r="IY308" s="138"/>
      <c r="JB308" s="138"/>
      <c r="JE308" s="138"/>
      <c r="JI308" s="138"/>
      <c r="JL308" s="138"/>
      <c r="JO308" s="138"/>
      <c r="JR308" s="138"/>
      <c r="JU308" s="138"/>
      <c r="JX308" s="138"/>
      <c r="KA308" s="138"/>
      <c r="KD308" s="138"/>
      <c r="KG308" s="138"/>
      <c r="KJ308" s="138"/>
      <c r="KM308" s="138"/>
      <c r="KP308" s="138"/>
      <c r="KS308" s="138"/>
      <c r="KV308" s="138"/>
      <c r="KY308" s="138"/>
      <c r="LB308" s="138"/>
      <c r="LE308" s="138"/>
      <c r="LF308" s="138"/>
      <c r="LG308" s="141"/>
      <c r="LI308" s="138"/>
      <c r="LJ308" s="141"/>
      <c r="LL308" s="138"/>
      <c r="LM308" s="141"/>
      <c r="LR308" s="138"/>
      <c r="LU308" s="138"/>
      <c r="LX308" s="138"/>
      <c r="LY308" s="138"/>
      <c r="LZ308" s="141"/>
      <c r="MB308" s="138"/>
      <c r="MC308" s="141"/>
      <c r="ME308" s="138"/>
      <c r="MF308" s="141"/>
      <c r="MJ308" s="138"/>
      <c r="MK308" s="139"/>
      <c r="ML308" s="53"/>
      <c r="MM308" s="53"/>
      <c r="MN308" s="53"/>
      <c r="MO308" s="53"/>
      <c r="MR308" s="140"/>
    </row>
    <row r="309" spans="2:356" s="10" customFormat="1">
      <c r="B309" s="137"/>
      <c r="H309" s="138"/>
      <c r="L309" s="138"/>
      <c r="O309" s="138"/>
      <c r="R309" s="138"/>
      <c r="U309" s="138"/>
      <c r="X309" s="138"/>
      <c r="AB309" s="138"/>
      <c r="AE309" s="138"/>
      <c r="AH309" s="138"/>
      <c r="AL309" s="138"/>
      <c r="AO309" s="138"/>
      <c r="AR309" s="138"/>
      <c r="AV309" s="138"/>
      <c r="AY309" s="138"/>
      <c r="BB309" s="138"/>
      <c r="BF309" s="138"/>
      <c r="BI309" s="138"/>
      <c r="BL309" s="138"/>
      <c r="BP309" s="138"/>
      <c r="BS309" s="138"/>
      <c r="BV309" s="138"/>
      <c r="BY309" s="138"/>
      <c r="CB309" s="138"/>
      <c r="CE309" s="138"/>
      <c r="CH309" s="138"/>
      <c r="CK309" s="138"/>
      <c r="CN309" s="138"/>
      <c r="CR309" s="138"/>
      <c r="CU309" s="138"/>
      <c r="CX309" s="138"/>
      <c r="DB309" s="138"/>
      <c r="DE309" s="138"/>
      <c r="DH309" s="138"/>
      <c r="DL309" s="138"/>
      <c r="DO309" s="138"/>
      <c r="DR309" s="138"/>
      <c r="DV309" s="138"/>
      <c r="DY309" s="138"/>
      <c r="EB309" s="138"/>
      <c r="EF309" s="138"/>
      <c r="EI309" s="138"/>
      <c r="EL309" s="138"/>
      <c r="EO309" s="138"/>
      <c r="ES309" s="138"/>
      <c r="EV309" s="138"/>
      <c r="EY309" s="138"/>
      <c r="FC309" s="138"/>
      <c r="FF309" s="138"/>
      <c r="FI309" s="138"/>
      <c r="FM309" s="138"/>
      <c r="FP309" s="138"/>
      <c r="FS309" s="138"/>
      <c r="FW309" s="138"/>
      <c r="FZ309" s="138"/>
      <c r="GC309" s="138"/>
      <c r="GG309" s="138"/>
      <c r="GJ309" s="138"/>
      <c r="GM309" s="138"/>
      <c r="GQ309" s="138"/>
      <c r="GT309" s="138"/>
      <c r="GW309" s="138"/>
      <c r="HA309" s="138"/>
      <c r="HD309" s="138"/>
      <c r="HG309" s="138"/>
      <c r="HK309" s="138"/>
      <c r="HN309" s="138"/>
      <c r="HQ309" s="138"/>
      <c r="HU309" s="138"/>
      <c r="HX309" s="138"/>
      <c r="IA309" s="138"/>
      <c r="IE309" s="138"/>
      <c r="IH309" s="138"/>
      <c r="IK309" s="138"/>
      <c r="IO309" s="138"/>
      <c r="IR309" s="138"/>
      <c r="IU309" s="138"/>
      <c r="IY309" s="138"/>
      <c r="JB309" s="138"/>
      <c r="JE309" s="138"/>
      <c r="JI309" s="138"/>
      <c r="JL309" s="138"/>
      <c r="JO309" s="138"/>
      <c r="JR309" s="138"/>
      <c r="JU309" s="138"/>
      <c r="JX309" s="138"/>
      <c r="KA309" s="138"/>
      <c r="KD309" s="138"/>
      <c r="KG309" s="138"/>
      <c r="KJ309" s="138"/>
      <c r="KM309" s="138"/>
      <c r="KP309" s="138"/>
      <c r="KS309" s="138"/>
      <c r="KV309" s="138"/>
      <c r="KY309" s="138"/>
      <c r="LB309" s="138"/>
      <c r="LE309" s="138"/>
      <c r="LF309" s="138"/>
      <c r="LG309" s="141"/>
      <c r="LI309" s="138"/>
      <c r="LJ309" s="141"/>
      <c r="LL309" s="138"/>
      <c r="LM309" s="141"/>
      <c r="LR309" s="138"/>
      <c r="LU309" s="138"/>
      <c r="LX309" s="138"/>
      <c r="LY309" s="138"/>
      <c r="LZ309" s="141"/>
      <c r="MB309" s="138"/>
      <c r="MC309" s="141"/>
      <c r="ME309" s="138"/>
      <c r="MF309" s="141"/>
      <c r="MJ309" s="138"/>
      <c r="MK309" s="139"/>
      <c r="ML309" s="53"/>
      <c r="MM309" s="53"/>
      <c r="MN309" s="53"/>
      <c r="MO309" s="53"/>
      <c r="MR309" s="140"/>
    </row>
    <row r="310" spans="2:356" s="10" customFormat="1" ht="18.75" customHeight="1">
      <c r="B310" s="137"/>
      <c r="H310" s="138"/>
      <c r="L310" s="138"/>
      <c r="O310" s="138"/>
      <c r="R310" s="138"/>
      <c r="U310" s="138"/>
      <c r="X310" s="138"/>
      <c r="AB310" s="138"/>
      <c r="AE310" s="138"/>
      <c r="AH310" s="138"/>
      <c r="AL310" s="138"/>
      <c r="AO310" s="138"/>
      <c r="AR310" s="138"/>
      <c r="AV310" s="138"/>
      <c r="AY310" s="138"/>
      <c r="BB310" s="138"/>
      <c r="BF310" s="138"/>
      <c r="BI310" s="138"/>
      <c r="BL310" s="138"/>
      <c r="BP310" s="138"/>
      <c r="BS310" s="138"/>
      <c r="BV310" s="138"/>
      <c r="BY310" s="138"/>
      <c r="CB310" s="138"/>
      <c r="CE310" s="138"/>
      <c r="CH310" s="138"/>
      <c r="CK310" s="138"/>
      <c r="CN310" s="138"/>
      <c r="CR310" s="138"/>
      <c r="CU310" s="138"/>
      <c r="CX310" s="138"/>
      <c r="DB310" s="138"/>
      <c r="DE310" s="138"/>
      <c r="DH310" s="138"/>
      <c r="DL310" s="138"/>
      <c r="DO310" s="138"/>
      <c r="DR310" s="138"/>
      <c r="DV310" s="138"/>
      <c r="DY310" s="138"/>
      <c r="EB310" s="138"/>
      <c r="EF310" s="138"/>
      <c r="EI310" s="138"/>
      <c r="EL310" s="138"/>
      <c r="EO310" s="138"/>
      <c r="ES310" s="138"/>
      <c r="EV310" s="138"/>
      <c r="EY310" s="138"/>
      <c r="FC310" s="138"/>
      <c r="FF310" s="138"/>
      <c r="FI310" s="138"/>
      <c r="FM310" s="138"/>
      <c r="FP310" s="138"/>
      <c r="FS310" s="138"/>
      <c r="FW310" s="138"/>
      <c r="FZ310" s="138"/>
      <c r="GC310" s="138"/>
      <c r="GG310" s="138"/>
      <c r="GJ310" s="138"/>
      <c r="GM310" s="138"/>
      <c r="GQ310" s="138"/>
      <c r="GT310" s="138"/>
      <c r="GW310" s="138"/>
      <c r="HA310" s="138"/>
      <c r="HD310" s="138"/>
      <c r="HG310" s="138"/>
      <c r="HK310" s="138"/>
      <c r="HN310" s="138"/>
      <c r="HQ310" s="138"/>
      <c r="HU310" s="138"/>
      <c r="HX310" s="138"/>
      <c r="IA310" s="138"/>
      <c r="IE310" s="138"/>
      <c r="IH310" s="138"/>
      <c r="IK310" s="138"/>
      <c r="IO310" s="138"/>
      <c r="IR310" s="138"/>
      <c r="IU310" s="138"/>
      <c r="IY310" s="138"/>
      <c r="JB310" s="138"/>
      <c r="JE310" s="138"/>
      <c r="JI310" s="138"/>
      <c r="JL310" s="138"/>
      <c r="JO310" s="138"/>
      <c r="JR310" s="138"/>
      <c r="JU310" s="138"/>
      <c r="JX310" s="138"/>
      <c r="KA310" s="138"/>
      <c r="KD310" s="138"/>
      <c r="KG310" s="138"/>
      <c r="KJ310" s="138"/>
      <c r="KM310" s="138"/>
      <c r="KP310" s="138"/>
      <c r="KS310" s="138"/>
      <c r="KV310" s="138"/>
      <c r="KY310" s="138"/>
      <c r="LB310" s="138"/>
      <c r="LE310" s="138"/>
      <c r="LF310" s="138"/>
      <c r="LG310" s="141"/>
      <c r="LI310" s="138"/>
      <c r="LJ310" s="141"/>
      <c r="LL310" s="138"/>
      <c r="LM310" s="141"/>
      <c r="LR310" s="138"/>
      <c r="LU310" s="138"/>
      <c r="LX310" s="138"/>
      <c r="LY310" s="138"/>
      <c r="LZ310" s="141"/>
      <c r="MB310" s="138"/>
      <c r="MC310" s="141"/>
      <c r="ME310" s="138"/>
      <c r="MF310" s="141"/>
      <c r="MJ310" s="138"/>
      <c r="MK310" s="139"/>
      <c r="ML310" s="53"/>
      <c r="MM310" s="53"/>
      <c r="MN310" s="53"/>
      <c r="MO310" s="53"/>
      <c r="MR310" s="140"/>
    </row>
    <row r="311" spans="2:356" s="10" customFormat="1">
      <c r="B311" s="137"/>
      <c r="H311" s="138"/>
      <c r="L311" s="138"/>
      <c r="O311" s="138"/>
      <c r="R311" s="138"/>
      <c r="U311" s="138"/>
      <c r="X311" s="138"/>
      <c r="AB311" s="138"/>
      <c r="AE311" s="138"/>
      <c r="AH311" s="138"/>
      <c r="AL311" s="138"/>
      <c r="AO311" s="138"/>
      <c r="AR311" s="138"/>
      <c r="AV311" s="138"/>
      <c r="AY311" s="138"/>
      <c r="BB311" s="138"/>
      <c r="BF311" s="138"/>
      <c r="BI311" s="138"/>
      <c r="BL311" s="138"/>
      <c r="BP311" s="138"/>
      <c r="BS311" s="138"/>
      <c r="BV311" s="138"/>
      <c r="BY311" s="138"/>
      <c r="CB311" s="138"/>
      <c r="CE311" s="138"/>
      <c r="CH311" s="138"/>
      <c r="CK311" s="138"/>
      <c r="CN311" s="138"/>
      <c r="CR311" s="138"/>
      <c r="CU311" s="138"/>
      <c r="CX311" s="138"/>
      <c r="DB311" s="138"/>
      <c r="DE311" s="138"/>
      <c r="DH311" s="138"/>
      <c r="DL311" s="138"/>
      <c r="DO311" s="138"/>
      <c r="DR311" s="138"/>
      <c r="DV311" s="138"/>
      <c r="DY311" s="138"/>
      <c r="EB311" s="138"/>
      <c r="EF311" s="138"/>
      <c r="EI311" s="138"/>
      <c r="EL311" s="138"/>
      <c r="EO311" s="138"/>
      <c r="ES311" s="138"/>
      <c r="EV311" s="138"/>
      <c r="EY311" s="138"/>
      <c r="FC311" s="138"/>
      <c r="FF311" s="138"/>
      <c r="FI311" s="138"/>
      <c r="FM311" s="138"/>
      <c r="FP311" s="138"/>
      <c r="FS311" s="138"/>
      <c r="FW311" s="138"/>
      <c r="FZ311" s="138"/>
      <c r="GC311" s="138"/>
      <c r="GG311" s="138"/>
      <c r="GJ311" s="138"/>
      <c r="GM311" s="138"/>
      <c r="GQ311" s="138"/>
      <c r="GT311" s="138"/>
      <c r="GW311" s="138"/>
      <c r="HA311" s="138"/>
      <c r="HD311" s="138"/>
      <c r="HG311" s="138"/>
      <c r="HK311" s="138"/>
      <c r="HN311" s="138"/>
      <c r="HQ311" s="138"/>
      <c r="HU311" s="138"/>
      <c r="HX311" s="138"/>
      <c r="IA311" s="138"/>
      <c r="IE311" s="138"/>
      <c r="IH311" s="138"/>
      <c r="IK311" s="138"/>
      <c r="IO311" s="138"/>
      <c r="IR311" s="138"/>
      <c r="IU311" s="138"/>
      <c r="IY311" s="138"/>
      <c r="JB311" s="138"/>
      <c r="JE311" s="138"/>
      <c r="JI311" s="138"/>
      <c r="JL311" s="138"/>
      <c r="JO311" s="138"/>
      <c r="JR311" s="138"/>
      <c r="JU311" s="138"/>
      <c r="JX311" s="138"/>
      <c r="KA311" s="138"/>
      <c r="KD311" s="138"/>
      <c r="KG311" s="138"/>
      <c r="KJ311" s="138"/>
      <c r="KM311" s="138"/>
      <c r="KP311" s="138"/>
      <c r="KS311" s="138"/>
      <c r="KV311" s="138"/>
      <c r="KY311" s="138"/>
      <c r="LB311" s="138"/>
      <c r="LE311" s="138"/>
      <c r="LF311" s="138"/>
      <c r="LG311" s="141"/>
      <c r="LI311" s="138"/>
      <c r="LJ311" s="141"/>
      <c r="LL311" s="138"/>
      <c r="LM311" s="141"/>
      <c r="LR311" s="138"/>
      <c r="LU311" s="138"/>
      <c r="LX311" s="138"/>
      <c r="LY311" s="138"/>
      <c r="LZ311" s="141"/>
      <c r="MB311" s="138"/>
      <c r="MC311" s="141"/>
      <c r="ME311" s="138"/>
      <c r="MF311" s="141"/>
      <c r="MJ311" s="138"/>
      <c r="MK311" s="139"/>
      <c r="ML311" s="53"/>
      <c r="MM311" s="53"/>
      <c r="MN311" s="53"/>
      <c r="MO311" s="53"/>
      <c r="MR311" s="140"/>
    </row>
    <row r="312" spans="2:356" s="10" customFormat="1" ht="18.75" customHeight="1">
      <c r="B312" s="137"/>
      <c r="H312" s="138"/>
      <c r="L312" s="138"/>
      <c r="O312" s="138"/>
      <c r="R312" s="138"/>
      <c r="U312" s="138"/>
      <c r="X312" s="138"/>
      <c r="AB312" s="138"/>
      <c r="AE312" s="138"/>
      <c r="AH312" s="138"/>
      <c r="AL312" s="138"/>
      <c r="AO312" s="138"/>
      <c r="AR312" s="138"/>
      <c r="AV312" s="138"/>
      <c r="AY312" s="138"/>
      <c r="BB312" s="138"/>
      <c r="BF312" s="138"/>
      <c r="BI312" s="138"/>
      <c r="BL312" s="138"/>
      <c r="BP312" s="138"/>
      <c r="BS312" s="138"/>
      <c r="BV312" s="138"/>
      <c r="BY312" s="138"/>
      <c r="CB312" s="138"/>
      <c r="CE312" s="138"/>
      <c r="CH312" s="138"/>
      <c r="CK312" s="138"/>
      <c r="CN312" s="138"/>
      <c r="CR312" s="138"/>
      <c r="CU312" s="138"/>
      <c r="CX312" s="138"/>
      <c r="DB312" s="138"/>
      <c r="DE312" s="138"/>
      <c r="DH312" s="138"/>
      <c r="DL312" s="138"/>
      <c r="DO312" s="138"/>
      <c r="DR312" s="138"/>
      <c r="DV312" s="138"/>
      <c r="DY312" s="138"/>
      <c r="EB312" s="138"/>
      <c r="EF312" s="138"/>
      <c r="EI312" s="138"/>
      <c r="EL312" s="138"/>
      <c r="EO312" s="138"/>
      <c r="ES312" s="138"/>
      <c r="EV312" s="138"/>
      <c r="EY312" s="138"/>
      <c r="FC312" s="138"/>
      <c r="FF312" s="138"/>
      <c r="FI312" s="138"/>
      <c r="FM312" s="138"/>
      <c r="FP312" s="138"/>
      <c r="FS312" s="138"/>
      <c r="FW312" s="138"/>
      <c r="FZ312" s="138"/>
      <c r="GC312" s="138"/>
      <c r="GG312" s="138"/>
      <c r="GJ312" s="138"/>
      <c r="GM312" s="138"/>
      <c r="GQ312" s="138"/>
      <c r="GT312" s="138"/>
      <c r="GW312" s="138"/>
      <c r="HA312" s="138"/>
      <c r="HD312" s="138"/>
      <c r="HG312" s="138"/>
      <c r="HK312" s="138"/>
      <c r="HN312" s="138"/>
      <c r="HQ312" s="138"/>
      <c r="HU312" s="138"/>
      <c r="HX312" s="138"/>
      <c r="IA312" s="138"/>
      <c r="IE312" s="138"/>
      <c r="IH312" s="138"/>
      <c r="IK312" s="138"/>
      <c r="IO312" s="138"/>
      <c r="IR312" s="138"/>
      <c r="IU312" s="138"/>
      <c r="IY312" s="138"/>
      <c r="JB312" s="138"/>
      <c r="JE312" s="138"/>
      <c r="JI312" s="138"/>
      <c r="JL312" s="138"/>
      <c r="JO312" s="138"/>
      <c r="JR312" s="138"/>
      <c r="JU312" s="138"/>
      <c r="JX312" s="138"/>
      <c r="KA312" s="138"/>
      <c r="KD312" s="138"/>
      <c r="KG312" s="138"/>
      <c r="KJ312" s="138"/>
      <c r="KM312" s="138"/>
      <c r="KP312" s="138"/>
      <c r="KS312" s="138"/>
      <c r="KV312" s="138"/>
      <c r="KY312" s="138"/>
      <c r="LB312" s="138"/>
      <c r="LE312" s="138"/>
      <c r="LF312" s="138"/>
      <c r="LG312" s="141"/>
      <c r="LI312" s="138"/>
      <c r="LJ312" s="141"/>
      <c r="LL312" s="138"/>
      <c r="LM312" s="141"/>
      <c r="LR312" s="138"/>
      <c r="LU312" s="138"/>
      <c r="LX312" s="138"/>
      <c r="LY312" s="138"/>
      <c r="LZ312" s="141"/>
      <c r="MB312" s="138"/>
      <c r="MC312" s="141"/>
      <c r="ME312" s="138"/>
      <c r="MF312" s="141"/>
      <c r="MJ312" s="138"/>
      <c r="MK312" s="139"/>
      <c r="ML312" s="53"/>
      <c r="MM312" s="53"/>
      <c r="MN312" s="53"/>
      <c r="MO312" s="53"/>
      <c r="MR312" s="140"/>
    </row>
    <row r="313" spans="2:356" s="10" customFormat="1">
      <c r="B313" s="137"/>
      <c r="H313" s="138"/>
      <c r="L313" s="138"/>
      <c r="O313" s="138"/>
      <c r="R313" s="138"/>
      <c r="U313" s="138"/>
      <c r="X313" s="138"/>
      <c r="AB313" s="138"/>
      <c r="AE313" s="138"/>
      <c r="AH313" s="138"/>
      <c r="AL313" s="138"/>
      <c r="AO313" s="138"/>
      <c r="AR313" s="138"/>
      <c r="AV313" s="138"/>
      <c r="AY313" s="138"/>
      <c r="BB313" s="138"/>
      <c r="BF313" s="138"/>
      <c r="BI313" s="138"/>
      <c r="BL313" s="138"/>
      <c r="BP313" s="138"/>
      <c r="BS313" s="138"/>
      <c r="BV313" s="138"/>
      <c r="BY313" s="138"/>
      <c r="CB313" s="138"/>
      <c r="CE313" s="138"/>
      <c r="CH313" s="138"/>
      <c r="CK313" s="138"/>
      <c r="CN313" s="138"/>
      <c r="CR313" s="138"/>
      <c r="CU313" s="138"/>
      <c r="CX313" s="138"/>
      <c r="DB313" s="138"/>
      <c r="DE313" s="138"/>
      <c r="DH313" s="138"/>
      <c r="DL313" s="138"/>
      <c r="DO313" s="138"/>
      <c r="DR313" s="138"/>
      <c r="DV313" s="138"/>
      <c r="DY313" s="138"/>
      <c r="EB313" s="138"/>
      <c r="EF313" s="138"/>
      <c r="EI313" s="138"/>
      <c r="EL313" s="138"/>
      <c r="EO313" s="138"/>
      <c r="ES313" s="138"/>
      <c r="EV313" s="138"/>
      <c r="EY313" s="138"/>
      <c r="FC313" s="138"/>
      <c r="FF313" s="138"/>
      <c r="FI313" s="138"/>
      <c r="FM313" s="138"/>
      <c r="FP313" s="138"/>
      <c r="FS313" s="138"/>
      <c r="FW313" s="138"/>
      <c r="FZ313" s="138"/>
      <c r="GC313" s="138"/>
      <c r="GG313" s="138"/>
      <c r="GJ313" s="138"/>
      <c r="GM313" s="138"/>
      <c r="GQ313" s="138"/>
      <c r="GT313" s="138"/>
      <c r="GW313" s="138"/>
      <c r="HA313" s="138"/>
      <c r="HD313" s="138"/>
      <c r="HG313" s="138"/>
      <c r="HK313" s="138"/>
      <c r="HN313" s="138"/>
      <c r="HQ313" s="138"/>
      <c r="HU313" s="138"/>
      <c r="HX313" s="138"/>
      <c r="IA313" s="138"/>
      <c r="IE313" s="138"/>
      <c r="IH313" s="138"/>
      <c r="IK313" s="138"/>
      <c r="IO313" s="138"/>
      <c r="IR313" s="138"/>
      <c r="IU313" s="138"/>
      <c r="IY313" s="138"/>
      <c r="JB313" s="138"/>
      <c r="JE313" s="138"/>
      <c r="JI313" s="138"/>
      <c r="JL313" s="138"/>
      <c r="JO313" s="138"/>
      <c r="JR313" s="138"/>
      <c r="JU313" s="138"/>
      <c r="JX313" s="138"/>
      <c r="KA313" s="138"/>
      <c r="KD313" s="138"/>
      <c r="KG313" s="138"/>
      <c r="KJ313" s="138"/>
      <c r="KM313" s="138"/>
      <c r="KP313" s="138"/>
      <c r="KS313" s="138"/>
      <c r="KV313" s="138"/>
      <c r="KY313" s="138"/>
      <c r="LB313" s="138"/>
      <c r="LE313" s="138"/>
      <c r="LF313" s="138"/>
      <c r="LG313" s="141"/>
      <c r="LI313" s="138"/>
      <c r="LJ313" s="141"/>
      <c r="LL313" s="138"/>
      <c r="LM313" s="141"/>
      <c r="LR313" s="138"/>
      <c r="LU313" s="138"/>
      <c r="LX313" s="138"/>
      <c r="LY313" s="138"/>
      <c r="LZ313" s="141"/>
      <c r="MB313" s="138"/>
      <c r="MC313" s="141"/>
      <c r="ME313" s="138"/>
      <c r="MF313" s="141"/>
      <c r="MJ313" s="138"/>
      <c r="MK313" s="139"/>
      <c r="ML313" s="53"/>
      <c r="MM313" s="53"/>
      <c r="MN313" s="53"/>
      <c r="MO313" s="53"/>
      <c r="MR313" s="140"/>
    </row>
    <row r="314" spans="2:356" s="10" customFormat="1" ht="18.75" customHeight="1">
      <c r="B314" s="137"/>
      <c r="H314" s="138"/>
      <c r="L314" s="138"/>
      <c r="O314" s="138"/>
      <c r="R314" s="138"/>
      <c r="U314" s="138"/>
      <c r="X314" s="138"/>
      <c r="AB314" s="138"/>
      <c r="AE314" s="138"/>
      <c r="AH314" s="138"/>
      <c r="AL314" s="138"/>
      <c r="AO314" s="138"/>
      <c r="AR314" s="138"/>
      <c r="AV314" s="138"/>
      <c r="AY314" s="138"/>
      <c r="BB314" s="138"/>
      <c r="BF314" s="138"/>
      <c r="BI314" s="138"/>
      <c r="BL314" s="138"/>
      <c r="BP314" s="138"/>
      <c r="BS314" s="138"/>
      <c r="BV314" s="138"/>
      <c r="BY314" s="138"/>
      <c r="CB314" s="138"/>
      <c r="CE314" s="138"/>
      <c r="CH314" s="138"/>
      <c r="CK314" s="138"/>
      <c r="CN314" s="138"/>
      <c r="CR314" s="138"/>
      <c r="CU314" s="138"/>
      <c r="CX314" s="138"/>
      <c r="DB314" s="138"/>
      <c r="DE314" s="138"/>
      <c r="DH314" s="138"/>
      <c r="DL314" s="138"/>
      <c r="DO314" s="138"/>
      <c r="DR314" s="138"/>
      <c r="DV314" s="138"/>
      <c r="DY314" s="138"/>
      <c r="EB314" s="138"/>
      <c r="EF314" s="138"/>
      <c r="EI314" s="138"/>
      <c r="EL314" s="138"/>
      <c r="EO314" s="138"/>
      <c r="ES314" s="138"/>
      <c r="EV314" s="138"/>
      <c r="EY314" s="138"/>
      <c r="FC314" s="138"/>
      <c r="FF314" s="138"/>
      <c r="FI314" s="138"/>
      <c r="FM314" s="138"/>
      <c r="FP314" s="138"/>
      <c r="FS314" s="138"/>
      <c r="FW314" s="138"/>
      <c r="FZ314" s="138"/>
      <c r="GC314" s="138"/>
      <c r="GG314" s="138"/>
      <c r="GJ314" s="138"/>
      <c r="GM314" s="138"/>
      <c r="GQ314" s="138"/>
      <c r="GT314" s="138"/>
      <c r="GW314" s="138"/>
      <c r="HA314" s="138"/>
      <c r="HD314" s="138"/>
      <c r="HG314" s="138"/>
      <c r="HK314" s="138"/>
      <c r="HN314" s="138"/>
      <c r="HQ314" s="138"/>
      <c r="HU314" s="138"/>
      <c r="HX314" s="138"/>
      <c r="IA314" s="138"/>
      <c r="IE314" s="138"/>
      <c r="IH314" s="138"/>
      <c r="IK314" s="138"/>
      <c r="IO314" s="138"/>
      <c r="IR314" s="138"/>
      <c r="IU314" s="138"/>
      <c r="IY314" s="138"/>
      <c r="JB314" s="138"/>
      <c r="JE314" s="138"/>
      <c r="JI314" s="138"/>
      <c r="JL314" s="138"/>
      <c r="JO314" s="138"/>
      <c r="JR314" s="138"/>
      <c r="JU314" s="138"/>
      <c r="JX314" s="138"/>
      <c r="KA314" s="138"/>
      <c r="KD314" s="138"/>
      <c r="KG314" s="138"/>
      <c r="KJ314" s="138"/>
      <c r="KM314" s="138"/>
      <c r="KP314" s="138"/>
      <c r="KS314" s="138"/>
      <c r="KV314" s="138"/>
      <c r="KY314" s="138"/>
      <c r="LB314" s="138"/>
      <c r="LE314" s="138"/>
      <c r="LF314" s="138"/>
      <c r="LG314" s="141"/>
      <c r="LI314" s="138"/>
      <c r="LJ314" s="141"/>
      <c r="LL314" s="138"/>
      <c r="LM314" s="141"/>
      <c r="LR314" s="138"/>
      <c r="LU314" s="138"/>
      <c r="LX314" s="138"/>
      <c r="LY314" s="138"/>
      <c r="LZ314" s="141"/>
      <c r="MB314" s="138"/>
      <c r="MC314" s="141"/>
      <c r="ME314" s="138"/>
      <c r="MF314" s="141"/>
      <c r="MJ314" s="138"/>
      <c r="MK314" s="139"/>
      <c r="ML314" s="53"/>
      <c r="MM314" s="53"/>
      <c r="MN314" s="53"/>
      <c r="MO314" s="53"/>
      <c r="MR314" s="140"/>
    </row>
    <row r="315" spans="2:356" s="10" customFormat="1">
      <c r="B315" s="137"/>
      <c r="H315" s="138"/>
      <c r="L315" s="138"/>
      <c r="O315" s="138"/>
      <c r="R315" s="138"/>
      <c r="U315" s="138"/>
      <c r="X315" s="138"/>
      <c r="AB315" s="138"/>
      <c r="AE315" s="138"/>
      <c r="AH315" s="138"/>
      <c r="AL315" s="138"/>
      <c r="AO315" s="138"/>
      <c r="AR315" s="138"/>
      <c r="AV315" s="138"/>
      <c r="AY315" s="138"/>
      <c r="BB315" s="138"/>
      <c r="BF315" s="138"/>
      <c r="BI315" s="138"/>
      <c r="BL315" s="138"/>
      <c r="BP315" s="138"/>
      <c r="BS315" s="138"/>
      <c r="BV315" s="138"/>
      <c r="BY315" s="138"/>
      <c r="CB315" s="138"/>
      <c r="CE315" s="138"/>
      <c r="CH315" s="138"/>
      <c r="CK315" s="138"/>
      <c r="CN315" s="138"/>
      <c r="CR315" s="138"/>
      <c r="CU315" s="138"/>
      <c r="CX315" s="138"/>
      <c r="DB315" s="138"/>
      <c r="DE315" s="138"/>
      <c r="DH315" s="138"/>
      <c r="DL315" s="138"/>
      <c r="DO315" s="138"/>
      <c r="DR315" s="138"/>
      <c r="DV315" s="138"/>
      <c r="DY315" s="138"/>
      <c r="EB315" s="138"/>
      <c r="EF315" s="138"/>
      <c r="EI315" s="138"/>
      <c r="EL315" s="138"/>
      <c r="EO315" s="138"/>
      <c r="ES315" s="138"/>
      <c r="EV315" s="138"/>
      <c r="EY315" s="138"/>
      <c r="FC315" s="138"/>
      <c r="FF315" s="138"/>
      <c r="FI315" s="138"/>
      <c r="FM315" s="138"/>
      <c r="FP315" s="138"/>
      <c r="FS315" s="138"/>
      <c r="FW315" s="138"/>
      <c r="FZ315" s="138"/>
      <c r="GC315" s="138"/>
      <c r="GG315" s="138"/>
      <c r="GJ315" s="138"/>
      <c r="GM315" s="138"/>
      <c r="GQ315" s="138"/>
      <c r="GT315" s="138"/>
      <c r="GW315" s="138"/>
      <c r="HA315" s="138"/>
      <c r="HD315" s="138"/>
      <c r="HG315" s="138"/>
      <c r="HK315" s="138"/>
      <c r="HN315" s="138"/>
      <c r="HQ315" s="138"/>
      <c r="HU315" s="138"/>
      <c r="HX315" s="138"/>
      <c r="IA315" s="138"/>
      <c r="IE315" s="138"/>
      <c r="IH315" s="138"/>
      <c r="IK315" s="138"/>
      <c r="IO315" s="138"/>
      <c r="IR315" s="138"/>
      <c r="IU315" s="138"/>
      <c r="IY315" s="138"/>
      <c r="JB315" s="138"/>
      <c r="JE315" s="138"/>
      <c r="JI315" s="138"/>
      <c r="JL315" s="138"/>
      <c r="JO315" s="138"/>
      <c r="JR315" s="138"/>
      <c r="JU315" s="138"/>
      <c r="JX315" s="138"/>
      <c r="KA315" s="138"/>
      <c r="KD315" s="138"/>
      <c r="KG315" s="138"/>
      <c r="KJ315" s="138"/>
      <c r="KM315" s="138"/>
      <c r="KP315" s="138"/>
      <c r="KS315" s="138"/>
      <c r="KV315" s="138"/>
      <c r="KY315" s="138"/>
      <c r="LB315" s="138"/>
      <c r="LE315" s="138"/>
      <c r="LF315" s="138"/>
      <c r="LG315" s="141"/>
      <c r="LI315" s="138"/>
      <c r="LJ315" s="141"/>
      <c r="LL315" s="138"/>
      <c r="LM315" s="141"/>
      <c r="LR315" s="138"/>
      <c r="LU315" s="138"/>
      <c r="LX315" s="138"/>
      <c r="LY315" s="138"/>
      <c r="LZ315" s="141"/>
      <c r="MB315" s="138"/>
      <c r="MC315" s="141"/>
      <c r="ME315" s="138"/>
      <c r="MF315" s="141"/>
      <c r="MJ315" s="138"/>
      <c r="MK315" s="139"/>
      <c r="ML315" s="53"/>
      <c r="MM315" s="53"/>
      <c r="MN315" s="53"/>
      <c r="MO315" s="53"/>
      <c r="MR315" s="140"/>
    </row>
    <row r="316" spans="2:356" s="10" customFormat="1" ht="18.75" customHeight="1">
      <c r="B316" s="137"/>
      <c r="H316" s="138"/>
      <c r="L316" s="138"/>
      <c r="O316" s="138"/>
      <c r="R316" s="138"/>
      <c r="U316" s="138"/>
      <c r="X316" s="138"/>
      <c r="AB316" s="138"/>
      <c r="AE316" s="138"/>
      <c r="AH316" s="138"/>
      <c r="AL316" s="138"/>
      <c r="AO316" s="138"/>
      <c r="AR316" s="138"/>
      <c r="AV316" s="138"/>
      <c r="AY316" s="138"/>
      <c r="BB316" s="138"/>
      <c r="BF316" s="138"/>
      <c r="BI316" s="138"/>
      <c r="BL316" s="138"/>
      <c r="BP316" s="138"/>
      <c r="BS316" s="138"/>
      <c r="BV316" s="138"/>
      <c r="BY316" s="138"/>
      <c r="CB316" s="138"/>
      <c r="CE316" s="138"/>
      <c r="CH316" s="138"/>
      <c r="CK316" s="138"/>
      <c r="CN316" s="138"/>
      <c r="CR316" s="138"/>
      <c r="CU316" s="138"/>
      <c r="CX316" s="138"/>
      <c r="DB316" s="138"/>
      <c r="DE316" s="138"/>
      <c r="DH316" s="138"/>
      <c r="DL316" s="138"/>
      <c r="DO316" s="138"/>
      <c r="DR316" s="138"/>
      <c r="DV316" s="138"/>
      <c r="DY316" s="138"/>
      <c r="EB316" s="138"/>
      <c r="EF316" s="138"/>
      <c r="EI316" s="138"/>
      <c r="EL316" s="138"/>
      <c r="EO316" s="138"/>
      <c r="ES316" s="138"/>
      <c r="EV316" s="138"/>
      <c r="EY316" s="138"/>
      <c r="FC316" s="138"/>
      <c r="FF316" s="138"/>
      <c r="FI316" s="138"/>
      <c r="FM316" s="138"/>
      <c r="FP316" s="138"/>
      <c r="FS316" s="138"/>
      <c r="FW316" s="138"/>
      <c r="FZ316" s="138"/>
      <c r="GC316" s="138"/>
      <c r="GG316" s="138"/>
      <c r="GJ316" s="138"/>
      <c r="GM316" s="138"/>
      <c r="GQ316" s="138"/>
      <c r="GT316" s="138"/>
      <c r="GW316" s="138"/>
      <c r="HA316" s="138"/>
      <c r="HD316" s="138"/>
      <c r="HG316" s="138"/>
      <c r="HK316" s="138"/>
      <c r="HN316" s="138"/>
      <c r="HQ316" s="138"/>
      <c r="HU316" s="138"/>
      <c r="HX316" s="138"/>
      <c r="IA316" s="138"/>
      <c r="IE316" s="138"/>
      <c r="IH316" s="138"/>
      <c r="IK316" s="138"/>
      <c r="IO316" s="138"/>
      <c r="IR316" s="138"/>
      <c r="IU316" s="138"/>
      <c r="IY316" s="138"/>
      <c r="JB316" s="138"/>
      <c r="JE316" s="138"/>
      <c r="JI316" s="138"/>
      <c r="JL316" s="138"/>
      <c r="JO316" s="138"/>
      <c r="JR316" s="138"/>
      <c r="JU316" s="138"/>
      <c r="JX316" s="138"/>
      <c r="KA316" s="138"/>
      <c r="KD316" s="138"/>
      <c r="KG316" s="138"/>
      <c r="KJ316" s="138"/>
      <c r="KM316" s="138"/>
      <c r="KP316" s="138"/>
      <c r="KS316" s="138"/>
      <c r="KV316" s="138"/>
      <c r="KY316" s="138"/>
      <c r="LB316" s="138"/>
      <c r="LE316" s="138"/>
      <c r="LF316" s="138"/>
      <c r="LG316" s="141"/>
      <c r="LI316" s="138"/>
      <c r="LJ316" s="141"/>
      <c r="LL316" s="138"/>
      <c r="LM316" s="141"/>
      <c r="LR316" s="138"/>
      <c r="LU316" s="138"/>
      <c r="LX316" s="138"/>
      <c r="LY316" s="138"/>
      <c r="LZ316" s="141"/>
      <c r="MB316" s="138"/>
      <c r="MC316" s="141"/>
      <c r="ME316" s="138"/>
      <c r="MF316" s="141"/>
      <c r="MJ316" s="138"/>
      <c r="MK316" s="139"/>
      <c r="ML316" s="53"/>
      <c r="MM316" s="53"/>
      <c r="MN316" s="53"/>
      <c r="MO316" s="53"/>
      <c r="MR316" s="140"/>
    </row>
    <row r="317" spans="2:356" s="10" customFormat="1">
      <c r="B317" s="137"/>
      <c r="H317" s="138"/>
      <c r="L317" s="138"/>
      <c r="O317" s="138"/>
      <c r="R317" s="138"/>
      <c r="U317" s="138"/>
      <c r="X317" s="138"/>
      <c r="AB317" s="138"/>
      <c r="AE317" s="138"/>
      <c r="AH317" s="138"/>
      <c r="AL317" s="138"/>
      <c r="AO317" s="138"/>
      <c r="AR317" s="138"/>
      <c r="AV317" s="138"/>
      <c r="AY317" s="138"/>
      <c r="BB317" s="138"/>
      <c r="BF317" s="138"/>
      <c r="BI317" s="138"/>
      <c r="BL317" s="138"/>
      <c r="BP317" s="138"/>
      <c r="BS317" s="138"/>
      <c r="BV317" s="138"/>
      <c r="BY317" s="138"/>
      <c r="CB317" s="138"/>
      <c r="CE317" s="138"/>
      <c r="CH317" s="138"/>
      <c r="CK317" s="138"/>
      <c r="CN317" s="138"/>
      <c r="CR317" s="138"/>
      <c r="CU317" s="138"/>
      <c r="CX317" s="138"/>
      <c r="DB317" s="138"/>
      <c r="DE317" s="138"/>
      <c r="DH317" s="138"/>
      <c r="DL317" s="138"/>
      <c r="DO317" s="138"/>
      <c r="DR317" s="138"/>
      <c r="DV317" s="138"/>
      <c r="DY317" s="138"/>
      <c r="EB317" s="138"/>
      <c r="EF317" s="138"/>
      <c r="EI317" s="138"/>
      <c r="EL317" s="138"/>
      <c r="EO317" s="138"/>
      <c r="ES317" s="138"/>
      <c r="EV317" s="138"/>
      <c r="EY317" s="138"/>
      <c r="FC317" s="138"/>
      <c r="FF317" s="138"/>
      <c r="FI317" s="138"/>
      <c r="FM317" s="138"/>
      <c r="FP317" s="138"/>
      <c r="FS317" s="138"/>
      <c r="FW317" s="138"/>
      <c r="FZ317" s="138"/>
      <c r="GC317" s="138"/>
      <c r="GG317" s="138"/>
      <c r="GJ317" s="138"/>
      <c r="GM317" s="138"/>
      <c r="GQ317" s="138"/>
      <c r="GT317" s="138"/>
      <c r="GW317" s="138"/>
      <c r="HA317" s="138"/>
      <c r="HD317" s="138"/>
      <c r="HG317" s="138"/>
      <c r="HK317" s="138"/>
      <c r="HN317" s="138"/>
      <c r="HQ317" s="138"/>
      <c r="HU317" s="138"/>
      <c r="HX317" s="138"/>
      <c r="IA317" s="138"/>
      <c r="IE317" s="138"/>
      <c r="IH317" s="138"/>
      <c r="IK317" s="138"/>
      <c r="IO317" s="138"/>
      <c r="IR317" s="138"/>
      <c r="IU317" s="138"/>
      <c r="IY317" s="138"/>
      <c r="JB317" s="138"/>
      <c r="JE317" s="138"/>
      <c r="JI317" s="138"/>
      <c r="JL317" s="138"/>
      <c r="JO317" s="138"/>
      <c r="JR317" s="138"/>
      <c r="JU317" s="138"/>
      <c r="JX317" s="138"/>
      <c r="KA317" s="138"/>
      <c r="KD317" s="138"/>
      <c r="KG317" s="138"/>
      <c r="KJ317" s="138"/>
      <c r="KM317" s="138"/>
      <c r="KP317" s="138"/>
      <c r="KS317" s="138"/>
      <c r="KV317" s="138"/>
      <c r="KY317" s="138"/>
      <c r="LB317" s="138"/>
      <c r="LE317" s="138"/>
      <c r="LF317" s="138"/>
      <c r="LG317" s="141"/>
      <c r="LI317" s="138"/>
      <c r="LJ317" s="141"/>
      <c r="LL317" s="138"/>
      <c r="LM317" s="141"/>
      <c r="LR317" s="138"/>
      <c r="LU317" s="138"/>
      <c r="LX317" s="138"/>
      <c r="LY317" s="138"/>
      <c r="LZ317" s="141"/>
      <c r="MB317" s="138"/>
      <c r="MC317" s="141"/>
      <c r="ME317" s="138"/>
      <c r="MF317" s="141"/>
      <c r="MJ317" s="138"/>
      <c r="MK317" s="139"/>
      <c r="ML317" s="53"/>
      <c r="MM317" s="53"/>
      <c r="MN317" s="53"/>
      <c r="MO317" s="53"/>
      <c r="MR317" s="140"/>
    </row>
    <row r="318" spans="2:356" s="10" customFormat="1" ht="18.75" customHeight="1">
      <c r="B318" s="137"/>
      <c r="H318" s="138"/>
      <c r="L318" s="138"/>
      <c r="O318" s="138"/>
      <c r="R318" s="138"/>
      <c r="U318" s="138"/>
      <c r="X318" s="138"/>
      <c r="AB318" s="138"/>
      <c r="AE318" s="138"/>
      <c r="AH318" s="138"/>
      <c r="AL318" s="138"/>
      <c r="AO318" s="138"/>
      <c r="AR318" s="138"/>
      <c r="AV318" s="138"/>
      <c r="AY318" s="138"/>
      <c r="BB318" s="138"/>
      <c r="BF318" s="138"/>
      <c r="BI318" s="138"/>
      <c r="BL318" s="138"/>
      <c r="BP318" s="138"/>
      <c r="BS318" s="138"/>
      <c r="BV318" s="138"/>
      <c r="BY318" s="138"/>
      <c r="CB318" s="138"/>
      <c r="CE318" s="138"/>
      <c r="CH318" s="138"/>
      <c r="CK318" s="138"/>
      <c r="CN318" s="138"/>
      <c r="CR318" s="138"/>
      <c r="CU318" s="138"/>
      <c r="CX318" s="138"/>
      <c r="DB318" s="138"/>
      <c r="DE318" s="138"/>
      <c r="DH318" s="138"/>
      <c r="DL318" s="138"/>
      <c r="DO318" s="138"/>
      <c r="DR318" s="138"/>
      <c r="DV318" s="138"/>
      <c r="DY318" s="138"/>
      <c r="EB318" s="138"/>
      <c r="EF318" s="138"/>
      <c r="EI318" s="138"/>
      <c r="EL318" s="138"/>
      <c r="EO318" s="138"/>
      <c r="ES318" s="138"/>
      <c r="EV318" s="138"/>
      <c r="EY318" s="138"/>
      <c r="FC318" s="138"/>
      <c r="FF318" s="138"/>
      <c r="FI318" s="138"/>
      <c r="FM318" s="138"/>
      <c r="FP318" s="138"/>
      <c r="FS318" s="138"/>
      <c r="FW318" s="138"/>
      <c r="FZ318" s="138"/>
      <c r="GC318" s="138"/>
      <c r="GG318" s="138"/>
      <c r="GJ318" s="138"/>
      <c r="GM318" s="138"/>
      <c r="GQ318" s="138"/>
      <c r="GT318" s="138"/>
      <c r="GW318" s="138"/>
      <c r="HA318" s="138"/>
      <c r="HD318" s="138"/>
      <c r="HG318" s="138"/>
      <c r="HK318" s="138"/>
      <c r="HN318" s="138"/>
      <c r="HQ318" s="138"/>
      <c r="HU318" s="138"/>
      <c r="HX318" s="138"/>
      <c r="IA318" s="138"/>
      <c r="IE318" s="138"/>
      <c r="IH318" s="138"/>
      <c r="IK318" s="138"/>
      <c r="IO318" s="138"/>
      <c r="IR318" s="138"/>
      <c r="IU318" s="138"/>
      <c r="IY318" s="138"/>
      <c r="JB318" s="138"/>
      <c r="JE318" s="138"/>
      <c r="JI318" s="138"/>
      <c r="JL318" s="138"/>
      <c r="JO318" s="138"/>
      <c r="JR318" s="138"/>
      <c r="JU318" s="138"/>
      <c r="JX318" s="138"/>
      <c r="KA318" s="138"/>
      <c r="KD318" s="138"/>
      <c r="KG318" s="138"/>
      <c r="KJ318" s="138"/>
      <c r="KM318" s="138"/>
      <c r="KP318" s="138"/>
      <c r="KS318" s="138"/>
      <c r="KV318" s="138"/>
      <c r="KY318" s="138"/>
      <c r="LB318" s="138"/>
      <c r="LE318" s="138"/>
      <c r="LF318" s="138"/>
      <c r="LG318" s="141"/>
      <c r="LI318" s="138"/>
      <c r="LJ318" s="141"/>
      <c r="LL318" s="138"/>
      <c r="LM318" s="141"/>
      <c r="LR318" s="138"/>
      <c r="LU318" s="138"/>
      <c r="LX318" s="138"/>
      <c r="LY318" s="138"/>
      <c r="LZ318" s="141"/>
      <c r="MB318" s="138"/>
      <c r="MC318" s="141"/>
      <c r="ME318" s="138"/>
      <c r="MF318" s="141"/>
      <c r="MJ318" s="138"/>
      <c r="MK318" s="139"/>
      <c r="ML318" s="53"/>
      <c r="MM318" s="53"/>
      <c r="MN318" s="53"/>
      <c r="MO318" s="53"/>
      <c r="MR318" s="140"/>
    </row>
    <row r="319" spans="2:356" s="10" customFormat="1">
      <c r="B319" s="137"/>
      <c r="H319" s="138"/>
      <c r="L319" s="138"/>
      <c r="O319" s="138"/>
      <c r="R319" s="138"/>
      <c r="U319" s="138"/>
      <c r="X319" s="138"/>
      <c r="AB319" s="138"/>
      <c r="AE319" s="138"/>
      <c r="AH319" s="138"/>
      <c r="AL319" s="138"/>
      <c r="AO319" s="138"/>
      <c r="AR319" s="138"/>
      <c r="AV319" s="138"/>
      <c r="AY319" s="138"/>
      <c r="BB319" s="138"/>
      <c r="BF319" s="138"/>
      <c r="BI319" s="138"/>
      <c r="BL319" s="138"/>
      <c r="BP319" s="138"/>
      <c r="BS319" s="138"/>
      <c r="BV319" s="138"/>
      <c r="BY319" s="138"/>
      <c r="CB319" s="138"/>
      <c r="CE319" s="138"/>
      <c r="CH319" s="138"/>
      <c r="CK319" s="138"/>
      <c r="CN319" s="138"/>
      <c r="CR319" s="138"/>
      <c r="CU319" s="138"/>
      <c r="CX319" s="138"/>
      <c r="DB319" s="138"/>
      <c r="DE319" s="138"/>
      <c r="DH319" s="138"/>
      <c r="DL319" s="138"/>
      <c r="DO319" s="138"/>
      <c r="DR319" s="138"/>
      <c r="DV319" s="138"/>
      <c r="DY319" s="138"/>
      <c r="EB319" s="138"/>
      <c r="EF319" s="138"/>
      <c r="EI319" s="138"/>
      <c r="EL319" s="138"/>
      <c r="EO319" s="138"/>
      <c r="ES319" s="138"/>
      <c r="EV319" s="138"/>
      <c r="EY319" s="138"/>
      <c r="FC319" s="138"/>
      <c r="FF319" s="138"/>
      <c r="FI319" s="138"/>
      <c r="FM319" s="138"/>
      <c r="FP319" s="138"/>
      <c r="FS319" s="138"/>
      <c r="FW319" s="138"/>
      <c r="FZ319" s="138"/>
      <c r="GC319" s="138"/>
      <c r="GG319" s="138"/>
      <c r="GJ319" s="138"/>
      <c r="GM319" s="138"/>
      <c r="GQ319" s="138"/>
      <c r="GT319" s="138"/>
      <c r="GW319" s="138"/>
      <c r="HA319" s="138"/>
      <c r="HD319" s="138"/>
      <c r="HG319" s="138"/>
      <c r="HK319" s="138"/>
      <c r="HN319" s="138"/>
      <c r="HQ319" s="138"/>
      <c r="HU319" s="138"/>
      <c r="HX319" s="138"/>
      <c r="IA319" s="138"/>
      <c r="IE319" s="138"/>
      <c r="IH319" s="138"/>
      <c r="IK319" s="138"/>
      <c r="IO319" s="138"/>
      <c r="IR319" s="138"/>
      <c r="IU319" s="138"/>
      <c r="IY319" s="138"/>
      <c r="JB319" s="138"/>
      <c r="JE319" s="138"/>
      <c r="JI319" s="138"/>
      <c r="JL319" s="138"/>
      <c r="JO319" s="138"/>
      <c r="JR319" s="138"/>
      <c r="JU319" s="138"/>
      <c r="JX319" s="138"/>
      <c r="KA319" s="138"/>
      <c r="KD319" s="138"/>
      <c r="KG319" s="138"/>
      <c r="KJ319" s="138"/>
      <c r="KM319" s="138"/>
      <c r="KP319" s="138"/>
      <c r="KS319" s="138"/>
      <c r="KV319" s="138"/>
      <c r="KY319" s="138"/>
      <c r="LB319" s="138"/>
      <c r="LE319" s="138"/>
      <c r="LF319" s="138"/>
      <c r="LG319" s="141"/>
      <c r="LI319" s="138"/>
      <c r="LJ319" s="141"/>
      <c r="LL319" s="138"/>
      <c r="LM319" s="141"/>
      <c r="LR319" s="138"/>
      <c r="LU319" s="138"/>
      <c r="LX319" s="138"/>
      <c r="LY319" s="138"/>
      <c r="LZ319" s="141"/>
      <c r="MB319" s="138"/>
      <c r="MC319" s="141"/>
      <c r="ME319" s="138"/>
      <c r="MF319" s="141"/>
      <c r="MJ319" s="138"/>
      <c r="MK319" s="139"/>
      <c r="ML319" s="53"/>
      <c r="MM319" s="53"/>
      <c r="MN319" s="53"/>
      <c r="MO319" s="53"/>
      <c r="MR319" s="140"/>
    </row>
    <row r="320" spans="2:356" s="10" customFormat="1" ht="18.75" customHeight="1">
      <c r="B320" s="137"/>
      <c r="H320" s="138"/>
      <c r="L320" s="138"/>
      <c r="O320" s="138"/>
      <c r="R320" s="138"/>
      <c r="U320" s="138"/>
      <c r="X320" s="138"/>
      <c r="AB320" s="138"/>
      <c r="AE320" s="138"/>
      <c r="AH320" s="138"/>
      <c r="AL320" s="138"/>
      <c r="AO320" s="138"/>
      <c r="AR320" s="138"/>
      <c r="AV320" s="138"/>
      <c r="AY320" s="138"/>
      <c r="BB320" s="138"/>
      <c r="BF320" s="138"/>
      <c r="BI320" s="138"/>
      <c r="BL320" s="138"/>
      <c r="BP320" s="138"/>
      <c r="BS320" s="138"/>
      <c r="BV320" s="138"/>
      <c r="BY320" s="138"/>
      <c r="CB320" s="138"/>
      <c r="CE320" s="138"/>
      <c r="CH320" s="138"/>
      <c r="CK320" s="138"/>
      <c r="CN320" s="138"/>
      <c r="CR320" s="138"/>
      <c r="CU320" s="138"/>
      <c r="CX320" s="138"/>
      <c r="DB320" s="138"/>
      <c r="DE320" s="138"/>
      <c r="DH320" s="138"/>
      <c r="DL320" s="138"/>
      <c r="DO320" s="138"/>
      <c r="DR320" s="138"/>
      <c r="DV320" s="138"/>
      <c r="DY320" s="138"/>
      <c r="EB320" s="138"/>
      <c r="EF320" s="138"/>
      <c r="EI320" s="138"/>
      <c r="EL320" s="138"/>
      <c r="EO320" s="138"/>
      <c r="ES320" s="138"/>
      <c r="EV320" s="138"/>
      <c r="EY320" s="138"/>
      <c r="FC320" s="138"/>
      <c r="FF320" s="138"/>
      <c r="FI320" s="138"/>
      <c r="FM320" s="138"/>
      <c r="FP320" s="138"/>
      <c r="FS320" s="138"/>
      <c r="FW320" s="138"/>
      <c r="FZ320" s="138"/>
      <c r="GC320" s="138"/>
      <c r="GG320" s="138"/>
      <c r="GJ320" s="138"/>
      <c r="GM320" s="138"/>
      <c r="GQ320" s="138"/>
      <c r="GT320" s="138"/>
      <c r="GW320" s="138"/>
      <c r="HA320" s="138"/>
      <c r="HD320" s="138"/>
      <c r="HG320" s="138"/>
      <c r="HK320" s="138"/>
      <c r="HN320" s="138"/>
      <c r="HQ320" s="138"/>
      <c r="HU320" s="138"/>
      <c r="HX320" s="138"/>
      <c r="IA320" s="138"/>
      <c r="IE320" s="138"/>
      <c r="IH320" s="138"/>
      <c r="IK320" s="138"/>
      <c r="IO320" s="138"/>
      <c r="IR320" s="138"/>
      <c r="IU320" s="138"/>
      <c r="IY320" s="138"/>
      <c r="JB320" s="138"/>
      <c r="JE320" s="138"/>
      <c r="JI320" s="138"/>
      <c r="JL320" s="138"/>
      <c r="JO320" s="138"/>
      <c r="JR320" s="138"/>
      <c r="JU320" s="138"/>
      <c r="JX320" s="138"/>
      <c r="KA320" s="138"/>
      <c r="KD320" s="138"/>
      <c r="KG320" s="138"/>
      <c r="KJ320" s="138"/>
      <c r="KM320" s="138"/>
      <c r="KP320" s="138"/>
      <c r="KS320" s="138"/>
      <c r="KV320" s="138"/>
      <c r="KY320" s="138"/>
      <c r="LB320" s="138"/>
      <c r="LE320" s="138"/>
      <c r="LF320" s="138"/>
      <c r="LG320" s="141"/>
      <c r="LI320" s="138"/>
      <c r="LJ320" s="141"/>
      <c r="LL320" s="138"/>
      <c r="LM320" s="141"/>
      <c r="LR320" s="138"/>
      <c r="LU320" s="138"/>
      <c r="LX320" s="138"/>
      <c r="LY320" s="138"/>
      <c r="LZ320" s="141"/>
      <c r="MB320" s="138"/>
      <c r="MC320" s="141"/>
      <c r="ME320" s="138"/>
      <c r="MF320" s="141"/>
      <c r="MJ320" s="138"/>
      <c r="MK320" s="139"/>
      <c r="ML320" s="53"/>
      <c r="MM320" s="53"/>
      <c r="MN320" s="53"/>
      <c r="MO320" s="53"/>
      <c r="MR320" s="140"/>
    </row>
    <row r="321" spans="2:356" s="10" customFormat="1">
      <c r="B321" s="137"/>
      <c r="H321" s="138"/>
      <c r="L321" s="138"/>
      <c r="O321" s="138"/>
      <c r="R321" s="138"/>
      <c r="U321" s="138"/>
      <c r="X321" s="138"/>
      <c r="AB321" s="138"/>
      <c r="AE321" s="138"/>
      <c r="AH321" s="138"/>
      <c r="AL321" s="138"/>
      <c r="AO321" s="138"/>
      <c r="AR321" s="138"/>
      <c r="AV321" s="138"/>
      <c r="AY321" s="138"/>
      <c r="BB321" s="138"/>
      <c r="BF321" s="138"/>
      <c r="BI321" s="138"/>
      <c r="BL321" s="138"/>
      <c r="BP321" s="138"/>
      <c r="BS321" s="138"/>
      <c r="BV321" s="138"/>
      <c r="BY321" s="138"/>
      <c r="CB321" s="138"/>
      <c r="CE321" s="138"/>
      <c r="CH321" s="138"/>
      <c r="CK321" s="138"/>
      <c r="CN321" s="138"/>
      <c r="CR321" s="138"/>
      <c r="CU321" s="138"/>
      <c r="CX321" s="138"/>
      <c r="DB321" s="138"/>
      <c r="DE321" s="138"/>
      <c r="DH321" s="138"/>
      <c r="DL321" s="138"/>
      <c r="DO321" s="138"/>
      <c r="DR321" s="138"/>
      <c r="DV321" s="138"/>
      <c r="DY321" s="138"/>
      <c r="EB321" s="138"/>
      <c r="EF321" s="138"/>
      <c r="EI321" s="138"/>
      <c r="EL321" s="138"/>
      <c r="EO321" s="138"/>
      <c r="ES321" s="138"/>
      <c r="EV321" s="138"/>
      <c r="EY321" s="138"/>
      <c r="FC321" s="138"/>
      <c r="FF321" s="138"/>
      <c r="FI321" s="138"/>
      <c r="FM321" s="138"/>
      <c r="FP321" s="138"/>
      <c r="FS321" s="138"/>
      <c r="FW321" s="138"/>
      <c r="FZ321" s="138"/>
      <c r="GC321" s="138"/>
      <c r="GG321" s="138"/>
      <c r="GJ321" s="138"/>
      <c r="GM321" s="138"/>
      <c r="GQ321" s="138"/>
      <c r="GT321" s="138"/>
      <c r="GW321" s="138"/>
      <c r="HA321" s="138"/>
      <c r="HD321" s="138"/>
      <c r="HG321" s="138"/>
      <c r="HK321" s="138"/>
      <c r="HN321" s="138"/>
      <c r="HQ321" s="138"/>
      <c r="HU321" s="138"/>
      <c r="HX321" s="138"/>
      <c r="IA321" s="138"/>
      <c r="IE321" s="138"/>
      <c r="IH321" s="138"/>
      <c r="IK321" s="138"/>
      <c r="IO321" s="138"/>
      <c r="IR321" s="138"/>
      <c r="IU321" s="138"/>
      <c r="IY321" s="138"/>
      <c r="JB321" s="138"/>
      <c r="JE321" s="138"/>
      <c r="JI321" s="138"/>
      <c r="JL321" s="138"/>
      <c r="JO321" s="138"/>
      <c r="JR321" s="138"/>
      <c r="JU321" s="138"/>
      <c r="JX321" s="138"/>
      <c r="KA321" s="138"/>
      <c r="KD321" s="138"/>
      <c r="KG321" s="138"/>
      <c r="KJ321" s="138"/>
      <c r="KM321" s="138"/>
      <c r="KP321" s="138"/>
      <c r="KS321" s="138"/>
      <c r="KV321" s="138"/>
      <c r="KY321" s="138"/>
      <c r="LB321" s="138"/>
      <c r="LE321" s="138"/>
      <c r="LF321" s="138"/>
      <c r="LG321" s="141"/>
      <c r="LI321" s="138"/>
      <c r="LJ321" s="141"/>
      <c r="LL321" s="138"/>
      <c r="LM321" s="141"/>
      <c r="LR321" s="138"/>
      <c r="LU321" s="138"/>
      <c r="LX321" s="138"/>
      <c r="LY321" s="138"/>
      <c r="LZ321" s="141"/>
      <c r="MB321" s="138"/>
      <c r="MC321" s="141"/>
      <c r="ME321" s="138"/>
      <c r="MF321" s="141"/>
      <c r="MJ321" s="138"/>
      <c r="MK321" s="139"/>
      <c r="ML321" s="53"/>
      <c r="MM321" s="53"/>
      <c r="MN321" s="53"/>
      <c r="MO321" s="53"/>
      <c r="MR321" s="140"/>
    </row>
    <row r="322" spans="2:356" s="10" customFormat="1" ht="18.75" customHeight="1">
      <c r="B322" s="137"/>
      <c r="H322" s="138"/>
      <c r="L322" s="138"/>
      <c r="O322" s="138"/>
      <c r="R322" s="138"/>
      <c r="U322" s="138"/>
      <c r="X322" s="138"/>
      <c r="AB322" s="138"/>
      <c r="AE322" s="138"/>
      <c r="AH322" s="138"/>
      <c r="AL322" s="138"/>
      <c r="AO322" s="138"/>
      <c r="AR322" s="138"/>
      <c r="AV322" s="138"/>
      <c r="AY322" s="138"/>
      <c r="BB322" s="138"/>
      <c r="BF322" s="138"/>
      <c r="BI322" s="138"/>
      <c r="BL322" s="138"/>
      <c r="BP322" s="138"/>
      <c r="BS322" s="138"/>
      <c r="BV322" s="138"/>
      <c r="BY322" s="138"/>
      <c r="CB322" s="138"/>
      <c r="CE322" s="138"/>
      <c r="CH322" s="138"/>
      <c r="CK322" s="138"/>
      <c r="CN322" s="138"/>
      <c r="CR322" s="138"/>
      <c r="CU322" s="138"/>
      <c r="CX322" s="138"/>
      <c r="DB322" s="138"/>
      <c r="DE322" s="138"/>
      <c r="DH322" s="138"/>
      <c r="DL322" s="138"/>
      <c r="DO322" s="138"/>
      <c r="DR322" s="138"/>
      <c r="DV322" s="138"/>
      <c r="DY322" s="138"/>
      <c r="EB322" s="138"/>
      <c r="EF322" s="138"/>
      <c r="EI322" s="138"/>
      <c r="EL322" s="138"/>
      <c r="EO322" s="138"/>
      <c r="ES322" s="138"/>
      <c r="EV322" s="138"/>
      <c r="EY322" s="138"/>
      <c r="FC322" s="138"/>
      <c r="FF322" s="138"/>
      <c r="FI322" s="138"/>
      <c r="FM322" s="138"/>
      <c r="FP322" s="138"/>
      <c r="FS322" s="138"/>
      <c r="FW322" s="138"/>
      <c r="FZ322" s="138"/>
      <c r="GC322" s="138"/>
      <c r="GG322" s="138"/>
      <c r="GJ322" s="138"/>
      <c r="GM322" s="138"/>
      <c r="GQ322" s="138"/>
      <c r="GT322" s="138"/>
      <c r="GW322" s="138"/>
      <c r="HA322" s="138"/>
      <c r="HD322" s="138"/>
      <c r="HG322" s="138"/>
      <c r="HK322" s="138"/>
      <c r="HN322" s="138"/>
      <c r="HQ322" s="138"/>
      <c r="HU322" s="138"/>
      <c r="HX322" s="138"/>
      <c r="IA322" s="138"/>
      <c r="IE322" s="138"/>
      <c r="IH322" s="138"/>
      <c r="IK322" s="138"/>
      <c r="IO322" s="138"/>
      <c r="IR322" s="138"/>
      <c r="IU322" s="138"/>
      <c r="IY322" s="138"/>
      <c r="JB322" s="138"/>
      <c r="JE322" s="138"/>
      <c r="JI322" s="138"/>
      <c r="JL322" s="138"/>
      <c r="JO322" s="138"/>
      <c r="JR322" s="138"/>
      <c r="JU322" s="138"/>
      <c r="JX322" s="138"/>
      <c r="KA322" s="138"/>
      <c r="KD322" s="138"/>
      <c r="KG322" s="138"/>
      <c r="KJ322" s="138"/>
      <c r="KM322" s="138"/>
      <c r="KP322" s="138"/>
      <c r="KS322" s="138"/>
      <c r="KV322" s="138"/>
      <c r="KY322" s="138"/>
      <c r="LB322" s="138"/>
      <c r="LE322" s="138"/>
      <c r="LF322" s="138"/>
      <c r="LG322" s="141"/>
      <c r="LI322" s="138"/>
      <c r="LJ322" s="141"/>
      <c r="LL322" s="138"/>
      <c r="LM322" s="141"/>
      <c r="LR322" s="138"/>
      <c r="LU322" s="138"/>
      <c r="LX322" s="138"/>
      <c r="LY322" s="138"/>
      <c r="LZ322" s="141"/>
      <c r="MB322" s="138"/>
      <c r="MC322" s="141"/>
      <c r="ME322" s="138"/>
      <c r="MF322" s="141"/>
      <c r="MJ322" s="138"/>
      <c r="MK322" s="139"/>
      <c r="ML322" s="53"/>
      <c r="MM322" s="53"/>
      <c r="MN322" s="53"/>
      <c r="MO322" s="53"/>
      <c r="MR322" s="140"/>
    </row>
    <row r="323" spans="2:356" s="10" customFormat="1">
      <c r="B323" s="137"/>
      <c r="H323" s="138"/>
      <c r="L323" s="138"/>
      <c r="O323" s="138"/>
      <c r="R323" s="138"/>
      <c r="U323" s="138"/>
      <c r="X323" s="138"/>
      <c r="AB323" s="138"/>
      <c r="AE323" s="138"/>
      <c r="AH323" s="138"/>
      <c r="AL323" s="138"/>
      <c r="AO323" s="138"/>
      <c r="AR323" s="138"/>
      <c r="AV323" s="138"/>
      <c r="AY323" s="138"/>
      <c r="BB323" s="138"/>
      <c r="BF323" s="138"/>
      <c r="BI323" s="138"/>
      <c r="BL323" s="138"/>
      <c r="BP323" s="138"/>
      <c r="BS323" s="138"/>
      <c r="BV323" s="138"/>
      <c r="BY323" s="138"/>
      <c r="CB323" s="138"/>
      <c r="CE323" s="138"/>
      <c r="CH323" s="138"/>
      <c r="CK323" s="138"/>
      <c r="CN323" s="138"/>
      <c r="CR323" s="138"/>
      <c r="CU323" s="138"/>
      <c r="CX323" s="138"/>
      <c r="DB323" s="138"/>
      <c r="DE323" s="138"/>
      <c r="DH323" s="138"/>
      <c r="DL323" s="138"/>
      <c r="DO323" s="138"/>
      <c r="DR323" s="138"/>
      <c r="DV323" s="138"/>
      <c r="DY323" s="138"/>
      <c r="EB323" s="138"/>
      <c r="EF323" s="138"/>
      <c r="EI323" s="138"/>
      <c r="EL323" s="138"/>
      <c r="EO323" s="138"/>
      <c r="ES323" s="138"/>
      <c r="EV323" s="138"/>
      <c r="EY323" s="138"/>
      <c r="FC323" s="138"/>
      <c r="FF323" s="138"/>
      <c r="FI323" s="138"/>
      <c r="FM323" s="138"/>
      <c r="FP323" s="138"/>
      <c r="FS323" s="138"/>
      <c r="FW323" s="138"/>
      <c r="FZ323" s="138"/>
      <c r="GC323" s="138"/>
      <c r="GG323" s="138"/>
      <c r="GJ323" s="138"/>
      <c r="GM323" s="138"/>
      <c r="GQ323" s="138"/>
      <c r="GT323" s="138"/>
      <c r="GW323" s="138"/>
      <c r="HA323" s="138"/>
      <c r="HD323" s="138"/>
      <c r="HG323" s="138"/>
      <c r="HK323" s="138"/>
      <c r="HN323" s="138"/>
      <c r="HQ323" s="138"/>
      <c r="HU323" s="138"/>
      <c r="HX323" s="138"/>
      <c r="IA323" s="138"/>
      <c r="IE323" s="138"/>
      <c r="IH323" s="138"/>
      <c r="IK323" s="138"/>
      <c r="IO323" s="138"/>
      <c r="IR323" s="138"/>
      <c r="IU323" s="138"/>
      <c r="IY323" s="138"/>
      <c r="JB323" s="138"/>
      <c r="JE323" s="138"/>
      <c r="JI323" s="138"/>
      <c r="JL323" s="138"/>
      <c r="JO323" s="138"/>
      <c r="JR323" s="138"/>
      <c r="JU323" s="138"/>
      <c r="JX323" s="138"/>
      <c r="KA323" s="138"/>
      <c r="KD323" s="138"/>
      <c r="KG323" s="138"/>
      <c r="KJ323" s="138"/>
      <c r="KM323" s="138"/>
      <c r="KP323" s="138"/>
      <c r="KS323" s="138"/>
      <c r="KV323" s="138"/>
      <c r="KY323" s="138"/>
      <c r="LB323" s="138"/>
      <c r="LE323" s="138"/>
      <c r="LF323" s="138"/>
      <c r="LG323" s="141"/>
      <c r="LI323" s="138"/>
      <c r="LJ323" s="141"/>
      <c r="LL323" s="138"/>
      <c r="LM323" s="141"/>
      <c r="LR323" s="138"/>
      <c r="LU323" s="138"/>
      <c r="LX323" s="138"/>
      <c r="LY323" s="138"/>
      <c r="LZ323" s="141"/>
      <c r="MB323" s="138"/>
      <c r="MC323" s="141"/>
      <c r="ME323" s="138"/>
      <c r="MF323" s="141"/>
      <c r="MJ323" s="138"/>
      <c r="MK323" s="139"/>
      <c r="ML323" s="53"/>
      <c r="MM323" s="53"/>
      <c r="MN323" s="53"/>
      <c r="MO323" s="53"/>
      <c r="MR323" s="140"/>
    </row>
    <row r="324" spans="2:356" s="10" customFormat="1" ht="18.75" customHeight="1">
      <c r="B324" s="137"/>
      <c r="H324" s="138"/>
      <c r="L324" s="138"/>
      <c r="O324" s="138"/>
      <c r="R324" s="138"/>
      <c r="U324" s="138"/>
      <c r="X324" s="138"/>
      <c r="AB324" s="138"/>
      <c r="AE324" s="138"/>
      <c r="AH324" s="138"/>
      <c r="AL324" s="138"/>
      <c r="AO324" s="138"/>
      <c r="AR324" s="138"/>
      <c r="AV324" s="138"/>
      <c r="AY324" s="138"/>
      <c r="BB324" s="138"/>
      <c r="BF324" s="138"/>
      <c r="BI324" s="138"/>
      <c r="BL324" s="138"/>
      <c r="BP324" s="138"/>
      <c r="BS324" s="138"/>
      <c r="BV324" s="138"/>
      <c r="BY324" s="138"/>
      <c r="CB324" s="138"/>
      <c r="CE324" s="138"/>
      <c r="CH324" s="138"/>
      <c r="CK324" s="138"/>
      <c r="CN324" s="138"/>
      <c r="CR324" s="138"/>
      <c r="CU324" s="138"/>
      <c r="CX324" s="138"/>
      <c r="DB324" s="138"/>
      <c r="DE324" s="138"/>
      <c r="DH324" s="138"/>
      <c r="DL324" s="138"/>
      <c r="DO324" s="138"/>
      <c r="DR324" s="138"/>
      <c r="DV324" s="138"/>
      <c r="DY324" s="138"/>
      <c r="EB324" s="138"/>
      <c r="EF324" s="138"/>
      <c r="EI324" s="138"/>
      <c r="EL324" s="138"/>
      <c r="EO324" s="138"/>
      <c r="ES324" s="138"/>
      <c r="EV324" s="138"/>
      <c r="EY324" s="138"/>
      <c r="FC324" s="138"/>
      <c r="FF324" s="138"/>
      <c r="FI324" s="138"/>
      <c r="FM324" s="138"/>
      <c r="FP324" s="138"/>
      <c r="FS324" s="138"/>
      <c r="FW324" s="138"/>
      <c r="FZ324" s="138"/>
      <c r="GC324" s="138"/>
      <c r="GG324" s="138"/>
      <c r="GJ324" s="138"/>
      <c r="GM324" s="138"/>
      <c r="GQ324" s="138"/>
      <c r="GT324" s="138"/>
      <c r="GW324" s="138"/>
      <c r="HA324" s="138"/>
      <c r="HD324" s="138"/>
      <c r="HG324" s="138"/>
      <c r="HK324" s="138"/>
      <c r="HN324" s="138"/>
      <c r="HQ324" s="138"/>
      <c r="HU324" s="138"/>
      <c r="HX324" s="138"/>
      <c r="IA324" s="138"/>
      <c r="IE324" s="138"/>
      <c r="IH324" s="138"/>
      <c r="IK324" s="138"/>
      <c r="IO324" s="138"/>
      <c r="IR324" s="138"/>
      <c r="IU324" s="138"/>
      <c r="IY324" s="138"/>
      <c r="JB324" s="138"/>
      <c r="JE324" s="138"/>
      <c r="JI324" s="138"/>
      <c r="JL324" s="138"/>
      <c r="JO324" s="138"/>
      <c r="JR324" s="138"/>
      <c r="JU324" s="138"/>
      <c r="JX324" s="138"/>
      <c r="KA324" s="138"/>
      <c r="KD324" s="138"/>
      <c r="KG324" s="138"/>
      <c r="KJ324" s="138"/>
      <c r="KM324" s="138"/>
      <c r="KP324" s="138"/>
      <c r="KS324" s="138"/>
      <c r="KV324" s="138"/>
      <c r="KY324" s="138"/>
      <c r="LB324" s="138"/>
      <c r="LE324" s="138"/>
      <c r="LF324" s="138"/>
      <c r="LG324" s="141"/>
      <c r="LI324" s="138"/>
      <c r="LJ324" s="141"/>
      <c r="LL324" s="138"/>
      <c r="LM324" s="141"/>
      <c r="LR324" s="138"/>
      <c r="LU324" s="138"/>
      <c r="LX324" s="138"/>
      <c r="LY324" s="138"/>
      <c r="LZ324" s="141"/>
      <c r="MB324" s="138"/>
      <c r="MC324" s="141"/>
      <c r="ME324" s="138"/>
      <c r="MF324" s="141"/>
      <c r="MJ324" s="138"/>
      <c r="MK324" s="139"/>
      <c r="ML324" s="53"/>
      <c r="MM324" s="53"/>
      <c r="MN324" s="53"/>
      <c r="MO324" s="53"/>
      <c r="MR324" s="140"/>
    </row>
    <row r="325" spans="2:356" s="10" customFormat="1">
      <c r="B325" s="137"/>
      <c r="H325" s="138"/>
      <c r="L325" s="138"/>
      <c r="O325" s="138"/>
      <c r="R325" s="138"/>
      <c r="U325" s="138"/>
      <c r="X325" s="138"/>
      <c r="AB325" s="138"/>
      <c r="AE325" s="138"/>
      <c r="AH325" s="138"/>
      <c r="AL325" s="138"/>
      <c r="AO325" s="138"/>
      <c r="AR325" s="138"/>
      <c r="AV325" s="138"/>
      <c r="AY325" s="138"/>
      <c r="BB325" s="138"/>
      <c r="BF325" s="138"/>
      <c r="BI325" s="138"/>
      <c r="BL325" s="138"/>
      <c r="BP325" s="138"/>
      <c r="BS325" s="138"/>
      <c r="BV325" s="138"/>
      <c r="BY325" s="138"/>
      <c r="CB325" s="138"/>
      <c r="CE325" s="138"/>
      <c r="CH325" s="138"/>
      <c r="CK325" s="138"/>
      <c r="CN325" s="138"/>
      <c r="CR325" s="138"/>
      <c r="CU325" s="138"/>
      <c r="CX325" s="138"/>
      <c r="DB325" s="138"/>
      <c r="DE325" s="138"/>
      <c r="DH325" s="138"/>
      <c r="DL325" s="138"/>
      <c r="DO325" s="138"/>
      <c r="DR325" s="138"/>
      <c r="DV325" s="138"/>
      <c r="DY325" s="138"/>
      <c r="EB325" s="138"/>
      <c r="EF325" s="138"/>
      <c r="EI325" s="138"/>
      <c r="EL325" s="138"/>
      <c r="EO325" s="138"/>
      <c r="ES325" s="138"/>
      <c r="EV325" s="138"/>
      <c r="EY325" s="138"/>
      <c r="FC325" s="138"/>
      <c r="FF325" s="138"/>
      <c r="FI325" s="138"/>
      <c r="FM325" s="138"/>
      <c r="FP325" s="138"/>
      <c r="FS325" s="138"/>
      <c r="FW325" s="138"/>
      <c r="FZ325" s="138"/>
      <c r="GC325" s="138"/>
      <c r="GG325" s="138"/>
      <c r="GJ325" s="138"/>
      <c r="GM325" s="138"/>
      <c r="GQ325" s="138"/>
      <c r="GT325" s="138"/>
      <c r="GW325" s="138"/>
      <c r="HA325" s="138"/>
      <c r="HD325" s="138"/>
      <c r="HG325" s="138"/>
      <c r="HK325" s="138"/>
      <c r="HN325" s="138"/>
      <c r="HQ325" s="138"/>
      <c r="HU325" s="138"/>
      <c r="HX325" s="138"/>
      <c r="IA325" s="138"/>
      <c r="IE325" s="138"/>
      <c r="IH325" s="138"/>
      <c r="IK325" s="138"/>
      <c r="IO325" s="138"/>
      <c r="IR325" s="138"/>
      <c r="IU325" s="138"/>
      <c r="IY325" s="138"/>
      <c r="JB325" s="138"/>
      <c r="JE325" s="138"/>
      <c r="JI325" s="138"/>
      <c r="JL325" s="138"/>
      <c r="JO325" s="138"/>
      <c r="JR325" s="138"/>
      <c r="JU325" s="138"/>
      <c r="JX325" s="138"/>
      <c r="KA325" s="138"/>
      <c r="KD325" s="138"/>
      <c r="KG325" s="138"/>
      <c r="KJ325" s="138"/>
      <c r="KM325" s="138"/>
      <c r="KP325" s="138"/>
      <c r="KS325" s="138"/>
      <c r="KV325" s="138"/>
      <c r="KY325" s="138"/>
      <c r="LB325" s="138"/>
      <c r="LE325" s="138"/>
      <c r="LF325" s="138"/>
      <c r="LG325" s="141"/>
      <c r="LI325" s="138"/>
      <c r="LJ325" s="141"/>
      <c r="LL325" s="138"/>
      <c r="LM325" s="141"/>
      <c r="LR325" s="138"/>
      <c r="LU325" s="138"/>
      <c r="LX325" s="138"/>
      <c r="LY325" s="138"/>
      <c r="LZ325" s="141"/>
      <c r="MB325" s="138"/>
      <c r="MC325" s="141"/>
      <c r="ME325" s="138"/>
      <c r="MF325" s="141"/>
      <c r="MJ325" s="138"/>
      <c r="MK325" s="139"/>
      <c r="ML325" s="53"/>
      <c r="MM325" s="53"/>
      <c r="MN325" s="53"/>
      <c r="MO325" s="53"/>
      <c r="MR325" s="140"/>
    </row>
    <row r="326" spans="2:356" s="10" customFormat="1" ht="18.75" customHeight="1">
      <c r="B326" s="137"/>
      <c r="H326" s="138"/>
      <c r="L326" s="138"/>
      <c r="O326" s="138"/>
      <c r="R326" s="138"/>
      <c r="U326" s="138"/>
      <c r="X326" s="138"/>
      <c r="AB326" s="138"/>
      <c r="AE326" s="138"/>
      <c r="AH326" s="138"/>
      <c r="AL326" s="138"/>
      <c r="AO326" s="138"/>
      <c r="AR326" s="138"/>
      <c r="AV326" s="138"/>
      <c r="AY326" s="138"/>
      <c r="BB326" s="138"/>
      <c r="BF326" s="138"/>
      <c r="BI326" s="138"/>
      <c r="BL326" s="138"/>
      <c r="BP326" s="138"/>
      <c r="BS326" s="138"/>
      <c r="BV326" s="138"/>
      <c r="BY326" s="138"/>
      <c r="CB326" s="138"/>
      <c r="CE326" s="138"/>
      <c r="CH326" s="138"/>
      <c r="CK326" s="138"/>
      <c r="CN326" s="138"/>
      <c r="CR326" s="138"/>
      <c r="CU326" s="138"/>
      <c r="CX326" s="138"/>
      <c r="DB326" s="138"/>
      <c r="DE326" s="138"/>
      <c r="DH326" s="138"/>
      <c r="DL326" s="138"/>
      <c r="DO326" s="138"/>
      <c r="DR326" s="138"/>
      <c r="DV326" s="138"/>
      <c r="DY326" s="138"/>
      <c r="EB326" s="138"/>
      <c r="EF326" s="138"/>
      <c r="EI326" s="138"/>
      <c r="EL326" s="138"/>
      <c r="EO326" s="138"/>
      <c r="ES326" s="138"/>
      <c r="EV326" s="138"/>
      <c r="EY326" s="138"/>
      <c r="FC326" s="138"/>
      <c r="FF326" s="138"/>
      <c r="FI326" s="138"/>
      <c r="FM326" s="138"/>
      <c r="FP326" s="138"/>
      <c r="FS326" s="138"/>
      <c r="FW326" s="138"/>
      <c r="FZ326" s="138"/>
      <c r="GC326" s="138"/>
      <c r="GG326" s="138"/>
      <c r="GJ326" s="138"/>
      <c r="GM326" s="138"/>
      <c r="GQ326" s="138"/>
      <c r="GT326" s="138"/>
      <c r="GW326" s="138"/>
      <c r="HA326" s="138"/>
      <c r="HD326" s="138"/>
      <c r="HG326" s="138"/>
      <c r="HK326" s="138"/>
      <c r="HN326" s="138"/>
      <c r="HQ326" s="138"/>
      <c r="HU326" s="138"/>
      <c r="HX326" s="138"/>
      <c r="IA326" s="138"/>
      <c r="IE326" s="138"/>
      <c r="IH326" s="138"/>
      <c r="IK326" s="138"/>
      <c r="IO326" s="138"/>
      <c r="IR326" s="138"/>
      <c r="IU326" s="138"/>
      <c r="IY326" s="138"/>
      <c r="JB326" s="138"/>
      <c r="JE326" s="138"/>
      <c r="JI326" s="138"/>
      <c r="JL326" s="138"/>
      <c r="JO326" s="138"/>
      <c r="JR326" s="138"/>
      <c r="JU326" s="138"/>
      <c r="JX326" s="138"/>
      <c r="KA326" s="138"/>
      <c r="KD326" s="138"/>
      <c r="KG326" s="138"/>
      <c r="KJ326" s="138"/>
      <c r="KM326" s="138"/>
      <c r="KP326" s="138"/>
      <c r="KS326" s="138"/>
      <c r="KV326" s="138"/>
      <c r="KY326" s="138"/>
      <c r="LB326" s="138"/>
      <c r="LE326" s="138"/>
      <c r="LF326" s="138"/>
      <c r="LG326" s="141"/>
      <c r="LI326" s="138"/>
      <c r="LJ326" s="141"/>
      <c r="LL326" s="138"/>
      <c r="LM326" s="141"/>
      <c r="LR326" s="138"/>
      <c r="LU326" s="138"/>
      <c r="LX326" s="138"/>
      <c r="LY326" s="138"/>
      <c r="LZ326" s="141"/>
      <c r="MB326" s="138"/>
      <c r="MC326" s="141"/>
      <c r="ME326" s="138"/>
      <c r="MF326" s="141"/>
      <c r="MJ326" s="138"/>
      <c r="MK326" s="139"/>
      <c r="ML326" s="53"/>
      <c r="MM326" s="53"/>
      <c r="MN326" s="53"/>
      <c r="MO326" s="53"/>
      <c r="MR326" s="140"/>
    </row>
    <row r="327" spans="2:356" s="10" customFormat="1">
      <c r="B327" s="137"/>
      <c r="H327" s="138"/>
      <c r="L327" s="138"/>
      <c r="O327" s="138"/>
      <c r="R327" s="138"/>
      <c r="U327" s="138"/>
      <c r="X327" s="138"/>
      <c r="AB327" s="138"/>
      <c r="AE327" s="138"/>
      <c r="AH327" s="138"/>
      <c r="AL327" s="138"/>
      <c r="AO327" s="138"/>
      <c r="AR327" s="138"/>
      <c r="AV327" s="138"/>
      <c r="AY327" s="138"/>
      <c r="BB327" s="138"/>
      <c r="BF327" s="138"/>
      <c r="BI327" s="138"/>
      <c r="BL327" s="138"/>
      <c r="BP327" s="138"/>
      <c r="BS327" s="138"/>
      <c r="BV327" s="138"/>
      <c r="BY327" s="138"/>
      <c r="CB327" s="138"/>
      <c r="CE327" s="138"/>
      <c r="CH327" s="138"/>
      <c r="CK327" s="138"/>
      <c r="CN327" s="138"/>
      <c r="CR327" s="138"/>
      <c r="CU327" s="138"/>
      <c r="CX327" s="138"/>
      <c r="DB327" s="138"/>
      <c r="DE327" s="138"/>
      <c r="DH327" s="138"/>
      <c r="DL327" s="138"/>
      <c r="DO327" s="138"/>
      <c r="DR327" s="138"/>
      <c r="DV327" s="138"/>
      <c r="DY327" s="138"/>
      <c r="EB327" s="138"/>
      <c r="EF327" s="138"/>
      <c r="EI327" s="138"/>
      <c r="EL327" s="138"/>
      <c r="EO327" s="138"/>
      <c r="ES327" s="138"/>
      <c r="EV327" s="138"/>
      <c r="EY327" s="138"/>
      <c r="FC327" s="138"/>
      <c r="FF327" s="138"/>
      <c r="FI327" s="138"/>
      <c r="FM327" s="138"/>
      <c r="FP327" s="138"/>
      <c r="FS327" s="138"/>
      <c r="FW327" s="138"/>
      <c r="FZ327" s="138"/>
      <c r="GC327" s="138"/>
      <c r="GG327" s="138"/>
      <c r="GJ327" s="138"/>
      <c r="GM327" s="138"/>
      <c r="GQ327" s="138"/>
      <c r="GT327" s="138"/>
      <c r="GW327" s="138"/>
      <c r="HA327" s="138"/>
      <c r="HD327" s="138"/>
      <c r="HG327" s="138"/>
      <c r="HK327" s="138"/>
      <c r="HN327" s="138"/>
      <c r="HQ327" s="138"/>
      <c r="HU327" s="138"/>
      <c r="HX327" s="138"/>
      <c r="IA327" s="138"/>
      <c r="IE327" s="138"/>
      <c r="IH327" s="138"/>
      <c r="IK327" s="138"/>
      <c r="IO327" s="138"/>
      <c r="IR327" s="138"/>
      <c r="IU327" s="138"/>
      <c r="IY327" s="138"/>
      <c r="JB327" s="138"/>
      <c r="JE327" s="138"/>
      <c r="JI327" s="138"/>
      <c r="JL327" s="138"/>
      <c r="JO327" s="138"/>
      <c r="JR327" s="138"/>
      <c r="JU327" s="138"/>
      <c r="JX327" s="138"/>
      <c r="KA327" s="138"/>
      <c r="KD327" s="138"/>
      <c r="KG327" s="138"/>
      <c r="KJ327" s="138"/>
      <c r="KM327" s="138"/>
      <c r="KP327" s="138"/>
      <c r="KS327" s="138"/>
      <c r="KV327" s="138"/>
      <c r="KY327" s="138"/>
      <c r="LB327" s="138"/>
      <c r="LE327" s="138"/>
      <c r="LF327" s="138"/>
      <c r="LG327" s="141"/>
      <c r="LI327" s="138"/>
      <c r="LJ327" s="141"/>
      <c r="LL327" s="138"/>
      <c r="LM327" s="141"/>
      <c r="LR327" s="138"/>
      <c r="LU327" s="138"/>
      <c r="LX327" s="138"/>
      <c r="LY327" s="138"/>
      <c r="LZ327" s="141"/>
      <c r="MB327" s="138"/>
      <c r="MC327" s="141"/>
      <c r="ME327" s="138"/>
      <c r="MF327" s="141"/>
      <c r="MJ327" s="138"/>
      <c r="MK327" s="139"/>
      <c r="ML327" s="53"/>
      <c r="MM327" s="53"/>
      <c r="MN327" s="53"/>
      <c r="MO327" s="53"/>
      <c r="MR327" s="140"/>
    </row>
    <row r="328" spans="2:356" s="10" customFormat="1" ht="18.75" customHeight="1">
      <c r="B328" s="137"/>
      <c r="H328" s="138"/>
      <c r="L328" s="138"/>
      <c r="O328" s="138"/>
      <c r="R328" s="138"/>
      <c r="U328" s="138"/>
      <c r="X328" s="138"/>
      <c r="AB328" s="138"/>
      <c r="AE328" s="138"/>
      <c r="AH328" s="138"/>
      <c r="AL328" s="138"/>
      <c r="AO328" s="138"/>
      <c r="AR328" s="138"/>
      <c r="AV328" s="138"/>
      <c r="AY328" s="138"/>
      <c r="BB328" s="138"/>
      <c r="BF328" s="138"/>
      <c r="BI328" s="138"/>
      <c r="BL328" s="138"/>
      <c r="BP328" s="138"/>
      <c r="BS328" s="138"/>
      <c r="BV328" s="138"/>
      <c r="BY328" s="138"/>
      <c r="CB328" s="138"/>
      <c r="CE328" s="138"/>
      <c r="CH328" s="138"/>
      <c r="CK328" s="138"/>
      <c r="CN328" s="138"/>
      <c r="CR328" s="138"/>
      <c r="CU328" s="138"/>
      <c r="CX328" s="138"/>
      <c r="DB328" s="138"/>
      <c r="DE328" s="138"/>
      <c r="DH328" s="138"/>
      <c r="DL328" s="138"/>
      <c r="DO328" s="138"/>
      <c r="DR328" s="138"/>
      <c r="DV328" s="138"/>
      <c r="DY328" s="138"/>
      <c r="EB328" s="138"/>
      <c r="EF328" s="138"/>
      <c r="EI328" s="138"/>
      <c r="EL328" s="138"/>
      <c r="EO328" s="138"/>
      <c r="ES328" s="138"/>
      <c r="EV328" s="138"/>
      <c r="EY328" s="138"/>
      <c r="FC328" s="138"/>
      <c r="FF328" s="138"/>
      <c r="FI328" s="138"/>
      <c r="FM328" s="138"/>
      <c r="FP328" s="138"/>
      <c r="FS328" s="138"/>
      <c r="FW328" s="138"/>
      <c r="FZ328" s="138"/>
      <c r="GC328" s="138"/>
      <c r="GG328" s="138"/>
      <c r="GJ328" s="138"/>
      <c r="GM328" s="138"/>
      <c r="GQ328" s="138"/>
      <c r="GT328" s="138"/>
      <c r="GW328" s="138"/>
      <c r="HA328" s="138"/>
      <c r="HD328" s="138"/>
      <c r="HG328" s="138"/>
      <c r="HK328" s="138"/>
      <c r="HN328" s="138"/>
      <c r="HQ328" s="138"/>
      <c r="HU328" s="138"/>
      <c r="HX328" s="138"/>
      <c r="IA328" s="138"/>
      <c r="IE328" s="138"/>
      <c r="IH328" s="138"/>
      <c r="IK328" s="138"/>
      <c r="IO328" s="138"/>
      <c r="IR328" s="138"/>
      <c r="IU328" s="138"/>
      <c r="IY328" s="138"/>
      <c r="JB328" s="138"/>
      <c r="JE328" s="138"/>
      <c r="JI328" s="138"/>
      <c r="JL328" s="138"/>
      <c r="JO328" s="138"/>
      <c r="JR328" s="138"/>
      <c r="JU328" s="138"/>
      <c r="JX328" s="138"/>
      <c r="KA328" s="138"/>
      <c r="KD328" s="138"/>
      <c r="KG328" s="138"/>
      <c r="KJ328" s="138"/>
      <c r="KM328" s="138"/>
      <c r="KP328" s="138"/>
      <c r="KS328" s="138"/>
      <c r="KV328" s="138"/>
      <c r="KY328" s="138"/>
      <c r="LB328" s="138"/>
      <c r="LE328" s="138"/>
      <c r="LF328" s="138"/>
      <c r="LG328" s="141"/>
      <c r="LI328" s="138"/>
      <c r="LJ328" s="141"/>
      <c r="LL328" s="138"/>
      <c r="LM328" s="141"/>
      <c r="LR328" s="138"/>
      <c r="LU328" s="138"/>
      <c r="LX328" s="138"/>
      <c r="LY328" s="138"/>
      <c r="LZ328" s="141"/>
      <c r="MB328" s="138"/>
      <c r="MC328" s="141"/>
      <c r="ME328" s="138"/>
      <c r="MF328" s="141"/>
      <c r="MJ328" s="138"/>
      <c r="MK328" s="139"/>
      <c r="ML328" s="53"/>
      <c r="MM328" s="53"/>
      <c r="MN328" s="53"/>
      <c r="MO328" s="53"/>
      <c r="MR328" s="140"/>
    </row>
    <row r="329" spans="2:356" s="10" customFormat="1">
      <c r="B329" s="137"/>
      <c r="H329" s="138"/>
      <c r="L329" s="138"/>
      <c r="O329" s="138"/>
      <c r="R329" s="138"/>
      <c r="U329" s="138"/>
      <c r="X329" s="138"/>
      <c r="AB329" s="138"/>
      <c r="AE329" s="138"/>
      <c r="AH329" s="138"/>
      <c r="AL329" s="138"/>
      <c r="AO329" s="138"/>
      <c r="AR329" s="138"/>
      <c r="AV329" s="138"/>
      <c r="AY329" s="138"/>
      <c r="BB329" s="138"/>
      <c r="BF329" s="138"/>
      <c r="BI329" s="138"/>
      <c r="BL329" s="138"/>
      <c r="BP329" s="138"/>
      <c r="BS329" s="138"/>
      <c r="BV329" s="138"/>
      <c r="BY329" s="138"/>
      <c r="CB329" s="138"/>
      <c r="CE329" s="138"/>
      <c r="CH329" s="138"/>
      <c r="CK329" s="138"/>
      <c r="CN329" s="138"/>
      <c r="CR329" s="138"/>
      <c r="CU329" s="138"/>
      <c r="CX329" s="138"/>
      <c r="DB329" s="138"/>
      <c r="DE329" s="138"/>
      <c r="DH329" s="138"/>
      <c r="DL329" s="138"/>
      <c r="DO329" s="138"/>
      <c r="DR329" s="138"/>
      <c r="DV329" s="138"/>
      <c r="DY329" s="138"/>
      <c r="EB329" s="138"/>
      <c r="EF329" s="138"/>
      <c r="EI329" s="138"/>
      <c r="EL329" s="138"/>
      <c r="EO329" s="138"/>
      <c r="ES329" s="138"/>
      <c r="EV329" s="138"/>
      <c r="EY329" s="138"/>
      <c r="FC329" s="138"/>
      <c r="FF329" s="138"/>
      <c r="FI329" s="138"/>
      <c r="FM329" s="138"/>
      <c r="FP329" s="138"/>
      <c r="FS329" s="138"/>
      <c r="FW329" s="138"/>
      <c r="FZ329" s="138"/>
      <c r="GC329" s="138"/>
      <c r="GG329" s="138"/>
      <c r="GJ329" s="138"/>
      <c r="GM329" s="138"/>
      <c r="GQ329" s="138"/>
      <c r="GT329" s="138"/>
      <c r="GW329" s="138"/>
      <c r="HA329" s="138"/>
      <c r="HD329" s="138"/>
      <c r="HG329" s="138"/>
      <c r="HK329" s="138"/>
      <c r="HN329" s="138"/>
      <c r="HQ329" s="138"/>
      <c r="HU329" s="138"/>
      <c r="HX329" s="138"/>
      <c r="IA329" s="138"/>
      <c r="IE329" s="138"/>
      <c r="IH329" s="138"/>
      <c r="IK329" s="138"/>
      <c r="IO329" s="138"/>
      <c r="IR329" s="138"/>
      <c r="IU329" s="138"/>
      <c r="IY329" s="138"/>
      <c r="JB329" s="138"/>
      <c r="JE329" s="138"/>
      <c r="JI329" s="138"/>
      <c r="JL329" s="138"/>
      <c r="JO329" s="138"/>
      <c r="JR329" s="138"/>
      <c r="JU329" s="138"/>
      <c r="JX329" s="138"/>
      <c r="KA329" s="138"/>
      <c r="KD329" s="138"/>
      <c r="KG329" s="138"/>
      <c r="KJ329" s="138"/>
      <c r="KM329" s="138"/>
      <c r="KP329" s="138"/>
      <c r="KS329" s="138"/>
      <c r="KV329" s="138"/>
      <c r="KY329" s="138"/>
      <c r="LB329" s="138"/>
      <c r="LE329" s="138"/>
      <c r="LF329" s="138"/>
      <c r="LG329" s="141"/>
      <c r="LI329" s="138"/>
      <c r="LJ329" s="141"/>
      <c r="LL329" s="138"/>
      <c r="LM329" s="141"/>
      <c r="LR329" s="138"/>
      <c r="LU329" s="138"/>
      <c r="LX329" s="138"/>
      <c r="LY329" s="138"/>
      <c r="LZ329" s="141"/>
      <c r="MB329" s="138"/>
      <c r="MC329" s="141"/>
      <c r="ME329" s="138"/>
      <c r="MF329" s="141"/>
      <c r="MJ329" s="138"/>
      <c r="MK329" s="139"/>
      <c r="ML329" s="53"/>
      <c r="MM329" s="53"/>
      <c r="MN329" s="53"/>
      <c r="MO329" s="53"/>
      <c r="MR329" s="140"/>
    </row>
    <row r="330" spans="2:356" s="10" customFormat="1" ht="18.75" customHeight="1">
      <c r="B330" s="137"/>
      <c r="H330" s="138"/>
      <c r="L330" s="138"/>
      <c r="O330" s="138"/>
      <c r="R330" s="138"/>
      <c r="U330" s="138"/>
      <c r="X330" s="138"/>
      <c r="AB330" s="138"/>
      <c r="AE330" s="138"/>
      <c r="AH330" s="138"/>
      <c r="AL330" s="138"/>
      <c r="AO330" s="138"/>
      <c r="AR330" s="138"/>
      <c r="AV330" s="138"/>
      <c r="AY330" s="138"/>
      <c r="BB330" s="138"/>
      <c r="BF330" s="138"/>
      <c r="BI330" s="138"/>
      <c r="BL330" s="138"/>
      <c r="BP330" s="138"/>
      <c r="BS330" s="138"/>
      <c r="BV330" s="138"/>
      <c r="BY330" s="138"/>
      <c r="CB330" s="138"/>
      <c r="CE330" s="138"/>
      <c r="CH330" s="138"/>
      <c r="CK330" s="138"/>
      <c r="CN330" s="138"/>
      <c r="CR330" s="138"/>
      <c r="CU330" s="138"/>
      <c r="CX330" s="138"/>
      <c r="DB330" s="138"/>
      <c r="DE330" s="138"/>
      <c r="DH330" s="138"/>
      <c r="DL330" s="138"/>
      <c r="DO330" s="138"/>
      <c r="DR330" s="138"/>
      <c r="DV330" s="138"/>
      <c r="DY330" s="138"/>
      <c r="EB330" s="138"/>
      <c r="EF330" s="138"/>
      <c r="EI330" s="138"/>
      <c r="EL330" s="138"/>
      <c r="EO330" s="138"/>
      <c r="ES330" s="138"/>
      <c r="EV330" s="138"/>
      <c r="EY330" s="138"/>
      <c r="FC330" s="138"/>
      <c r="FF330" s="138"/>
      <c r="FI330" s="138"/>
      <c r="FM330" s="138"/>
      <c r="FP330" s="138"/>
      <c r="FS330" s="138"/>
      <c r="FW330" s="138"/>
      <c r="FZ330" s="138"/>
      <c r="GC330" s="138"/>
      <c r="GG330" s="138"/>
      <c r="GJ330" s="138"/>
      <c r="GM330" s="138"/>
      <c r="GQ330" s="138"/>
      <c r="GT330" s="138"/>
      <c r="GW330" s="138"/>
      <c r="HA330" s="138"/>
      <c r="HD330" s="138"/>
      <c r="HG330" s="138"/>
      <c r="HK330" s="138"/>
      <c r="HN330" s="138"/>
      <c r="HQ330" s="138"/>
      <c r="HU330" s="138"/>
      <c r="HX330" s="138"/>
      <c r="IA330" s="138"/>
      <c r="IE330" s="138"/>
      <c r="IH330" s="138"/>
      <c r="IK330" s="138"/>
      <c r="IO330" s="138"/>
      <c r="IR330" s="138"/>
      <c r="IU330" s="138"/>
      <c r="IY330" s="138"/>
      <c r="JB330" s="138"/>
      <c r="JE330" s="138"/>
      <c r="JI330" s="138"/>
      <c r="JL330" s="138"/>
      <c r="JO330" s="138"/>
      <c r="JR330" s="138"/>
      <c r="JU330" s="138"/>
      <c r="JX330" s="138"/>
      <c r="KA330" s="138"/>
      <c r="KD330" s="138"/>
      <c r="KG330" s="138"/>
      <c r="KJ330" s="138"/>
      <c r="KM330" s="138"/>
      <c r="KP330" s="138"/>
      <c r="KS330" s="138"/>
      <c r="KV330" s="138"/>
      <c r="KY330" s="138"/>
      <c r="LB330" s="138"/>
      <c r="LE330" s="138"/>
      <c r="LF330" s="138"/>
      <c r="LG330" s="141"/>
      <c r="LI330" s="138"/>
      <c r="LJ330" s="141"/>
      <c r="LL330" s="138"/>
      <c r="LM330" s="141"/>
      <c r="LR330" s="138"/>
      <c r="LU330" s="138"/>
      <c r="LX330" s="138"/>
      <c r="LY330" s="138"/>
      <c r="LZ330" s="141"/>
      <c r="MB330" s="138"/>
      <c r="MC330" s="141"/>
      <c r="ME330" s="138"/>
      <c r="MF330" s="141"/>
      <c r="MJ330" s="138"/>
      <c r="MK330" s="139"/>
      <c r="ML330" s="53"/>
      <c r="MM330" s="53"/>
      <c r="MN330" s="53"/>
      <c r="MO330" s="53"/>
      <c r="MR330" s="140"/>
    </row>
    <row r="331" spans="2:356" s="10" customFormat="1">
      <c r="B331" s="137"/>
      <c r="H331" s="138"/>
      <c r="L331" s="138"/>
      <c r="O331" s="138"/>
      <c r="R331" s="138"/>
      <c r="U331" s="138"/>
      <c r="X331" s="138"/>
      <c r="AB331" s="138"/>
      <c r="AE331" s="138"/>
      <c r="AH331" s="138"/>
      <c r="AL331" s="138"/>
      <c r="AO331" s="138"/>
      <c r="AR331" s="138"/>
      <c r="AV331" s="138"/>
      <c r="AY331" s="138"/>
      <c r="BB331" s="138"/>
      <c r="BF331" s="138"/>
      <c r="BI331" s="138"/>
      <c r="BL331" s="138"/>
      <c r="BP331" s="138"/>
      <c r="BS331" s="138"/>
      <c r="BV331" s="138"/>
      <c r="BY331" s="138"/>
      <c r="CB331" s="138"/>
      <c r="CE331" s="138"/>
      <c r="CH331" s="138"/>
      <c r="CK331" s="138"/>
      <c r="CN331" s="138"/>
      <c r="CR331" s="138"/>
      <c r="CU331" s="138"/>
      <c r="CX331" s="138"/>
      <c r="DB331" s="138"/>
      <c r="DE331" s="138"/>
      <c r="DH331" s="138"/>
      <c r="DL331" s="138"/>
      <c r="DO331" s="138"/>
      <c r="DR331" s="138"/>
      <c r="DV331" s="138"/>
      <c r="DY331" s="138"/>
      <c r="EB331" s="138"/>
      <c r="EF331" s="138"/>
      <c r="EI331" s="138"/>
      <c r="EL331" s="138"/>
      <c r="EO331" s="138"/>
      <c r="ES331" s="138"/>
      <c r="EV331" s="138"/>
      <c r="EY331" s="138"/>
      <c r="FC331" s="138"/>
      <c r="FF331" s="138"/>
      <c r="FI331" s="138"/>
      <c r="FM331" s="138"/>
      <c r="FP331" s="138"/>
      <c r="FS331" s="138"/>
      <c r="FW331" s="138"/>
      <c r="FZ331" s="138"/>
      <c r="GC331" s="138"/>
      <c r="GG331" s="138"/>
      <c r="GJ331" s="138"/>
      <c r="GM331" s="138"/>
      <c r="GQ331" s="138"/>
      <c r="GT331" s="138"/>
      <c r="GW331" s="138"/>
      <c r="HA331" s="138"/>
      <c r="HD331" s="138"/>
      <c r="HG331" s="138"/>
      <c r="HK331" s="138"/>
      <c r="HN331" s="138"/>
      <c r="HQ331" s="138"/>
      <c r="HU331" s="138"/>
      <c r="HX331" s="138"/>
      <c r="IA331" s="138"/>
      <c r="IE331" s="138"/>
      <c r="IH331" s="138"/>
      <c r="IK331" s="138"/>
      <c r="IO331" s="138"/>
      <c r="IR331" s="138"/>
      <c r="IU331" s="138"/>
      <c r="IY331" s="138"/>
      <c r="JB331" s="138"/>
      <c r="JE331" s="138"/>
      <c r="JI331" s="138"/>
      <c r="JL331" s="138"/>
      <c r="JO331" s="138"/>
      <c r="JR331" s="138"/>
      <c r="JU331" s="138"/>
      <c r="JX331" s="138"/>
      <c r="KA331" s="138"/>
      <c r="KD331" s="138"/>
      <c r="KG331" s="138"/>
      <c r="KJ331" s="138"/>
      <c r="KM331" s="138"/>
      <c r="KP331" s="138"/>
      <c r="KS331" s="138"/>
      <c r="KV331" s="138"/>
      <c r="KY331" s="138"/>
      <c r="LB331" s="138"/>
      <c r="LE331" s="138"/>
      <c r="LF331" s="138"/>
      <c r="LG331" s="141"/>
      <c r="LI331" s="138"/>
      <c r="LJ331" s="141"/>
      <c r="LL331" s="138"/>
      <c r="LM331" s="141"/>
      <c r="LR331" s="138"/>
      <c r="LU331" s="138"/>
      <c r="LX331" s="138"/>
      <c r="LY331" s="138"/>
      <c r="LZ331" s="141"/>
      <c r="MB331" s="138"/>
      <c r="MC331" s="141"/>
      <c r="ME331" s="138"/>
      <c r="MF331" s="141"/>
      <c r="MJ331" s="138"/>
      <c r="MK331" s="139"/>
      <c r="ML331" s="53"/>
      <c r="MM331" s="53"/>
      <c r="MN331" s="53"/>
      <c r="MO331" s="53"/>
      <c r="MR331" s="140"/>
    </row>
    <row r="332" spans="2:356" s="10" customFormat="1" ht="18.75" customHeight="1">
      <c r="B332" s="137"/>
      <c r="H332" s="138"/>
      <c r="L332" s="138"/>
      <c r="O332" s="138"/>
      <c r="R332" s="138"/>
      <c r="U332" s="138"/>
      <c r="X332" s="138"/>
      <c r="AB332" s="138"/>
      <c r="AE332" s="138"/>
      <c r="AH332" s="138"/>
      <c r="AL332" s="138"/>
      <c r="AO332" s="138"/>
      <c r="AR332" s="138"/>
      <c r="AV332" s="138"/>
      <c r="AY332" s="138"/>
      <c r="BB332" s="138"/>
      <c r="BF332" s="138"/>
      <c r="BI332" s="138"/>
      <c r="BL332" s="138"/>
      <c r="BP332" s="138"/>
      <c r="BS332" s="138"/>
      <c r="BV332" s="138"/>
      <c r="BY332" s="138"/>
      <c r="CB332" s="138"/>
      <c r="CE332" s="138"/>
      <c r="CH332" s="138"/>
      <c r="CK332" s="138"/>
      <c r="CN332" s="138"/>
      <c r="CR332" s="138"/>
      <c r="CU332" s="138"/>
      <c r="CX332" s="138"/>
      <c r="DB332" s="138"/>
      <c r="DE332" s="138"/>
      <c r="DH332" s="138"/>
      <c r="DL332" s="138"/>
      <c r="DO332" s="138"/>
      <c r="DR332" s="138"/>
      <c r="DV332" s="138"/>
      <c r="DY332" s="138"/>
      <c r="EB332" s="138"/>
      <c r="EF332" s="138"/>
      <c r="EI332" s="138"/>
      <c r="EL332" s="138"/>
      <c r="EO332" s="138"/>
      <c r="ES332" s="138"/>
      <c r="EV332" s="138"/>
      <c r="EY332" s="138"/>
      <c r="FC332" s="138"/>
      <c r="FF332" s="138"/>
      <c r="FI332" s="138"/>
      <c r="FM332" s="138"/>
      <c r="FP332" s="138"/>
      <c r="FS332" s="138"/>
      <c r="FW332" s="138"/>
      <c r="FZ332" s="138"/>
      <c r="GC332" s="138"/>
      <c r="GG332" s="138"/>
      <c r="GJ332" s="138"/>
      <c r="GM332" s="138"/>
      <c r="GQ332" s="138"/>
      <c r="GT332" s="138"/>
      <c r="GW332" s="138"/>
      <c r="HA332" s="138"/>
      <c r="HD332" s="138"/>
      <c r="HG332" s="138"/>
      <c r="HK332" s="138"/>
      <c r="HN332" s="138"/>
      <c r="HQ332" s="138"/>
      <c r="HU332" s="138"/>
      <c r="HX332" s="138"/>
      <c r="IA332" s="138"/>
      <c r="IE332" s="138"/>
      <c r="IH332" s="138"/>
      <c r="IK332" s="138"/>
      <c r="IO332" s="138"/>
      <c r="IR332" s="138"/>
      <c r="IU332" s="138"/>
      <c r="IY332" s="138"/>
      <c r="JB332" s="138"/>
      <c r="JE332" s="138"/>
      <c r="JI332" s="138"/>
      <c r="JL332" s="138"/>
      <c r="JO332" s="138"/>
      <c r="JR332" s="138"/>
      <c r="JU332" s="138"/>
      <c r="JX332" s="138"/>
      <c r="KA332" s="138"/>
      <c r="KD332" s="138"/>
      <c r="KG332" s="138"/>
      <c r="KJ332" s="138"/>
      <c r="KM332" s="138"/>
      <c r="KP332" s="138"/>
      <c r="KS332" s="138"/>
      <c r="KV332" s="138"/>
      <c r="KY332" s="138"/>
      <c r="LB332" s="138"/>
      <c r="LE332" s="138"/>
      <c r="LF332" s="138"/>
      <c r="LG332" s="141"/>
      <c r="LI332" s="138"/>
      <c r="LJ332" s="141"/>
      <c r="LL332" s="138"/>
      <c r="LM332" s="141"/>
      <c r="LR332" s="138"/>
      <c r="LU332" s="138"/>
      <c r="LX332" s="138"/>
      <c r="LY332" s="138"/>
      <c r="LZ332" s="141"/>
      <c r="MB332" s="138"/>
      <c r="MC332" s="141"/>
      <c r="ME332" s="138"/>
      <c r="MF332" s="141"/>
      <c r="MJ332" s="138"/>
      <c r="MK332" s="139"/>
      <c r="ML332" s="53"/>
      <c r="MM332" s="53"/>
      <c r="MN332" s="53"/>
      <c r="MO332" s="53"/>
      <c r="MR332" s="140"/>
    </row>
    <row r="333" spans="2:356" s="10" customFormat="1">
      <c r="B333" s="137"/>
      <c r="H333" s="138"/>
      <c r="L333" s="138"/>
      <c r="O333" s="138"/>
      <c r="R333" s="138"/>
      <c r="U333" s="138"/>
      <c r="X333" s="138"/>
      <c r="AB333" s="138"/>
      <c r="AE333" s="138"/>
      <c r="AH333" s="138"/>
      <c r="AL333" s="138"/>
      <c r="AO333" s="138"/>
      <c r="AR333" s="138"/>
      <c r="AV333" s="138"/>
      <c r="AY333" s="138"/>
      <c r="BB333" s="138"/>
      <c r="BF333" s="138"/>
      <c r="BI333" s="138"/>
      <c r="BL333" s="138"/>
      <c r="BP333" s="138"/>
      <c r="BS333" s="138"/>
      <c r="BV333" s="138"/>
      <c r="BY333" s="138"/>
      <c r="CB333" s="138"/>
      <c r="CE333" s="138"/>
      <c r="CH333" s="138"/>
      <c r="CK333" s="138"/>
      <c r="CN333" s="138"/>
      <c r="CR333" s="138"/>
      <c r="CU333" s="138"/>
      <c r="CX333" s="138"/>
      <c r="DB333" s="138"/>
      <c r="DE333" s="138"/>
      <c r="DH333" s="138"/>
      <c r="DL333" s="138"/>
      <c r="DO333" s="138"/>
      <c r="DR333" s="138"/>
      <c r="DV333" s="138"/>
      <c r="DY333" s="138"/>
      <c r="EB333" s="138"/>
      <c r="EF333" s="138"/>
      <c r="EI333" s="138"/>
      <c r="EL333" s="138"/>
      <c r="EO333" s="138"/>
      <c r="ES333" s="138"/>
      <c r="EV333" s="138"/>
      <c r="EY333" s="138"/>
      <c r="FC333" s="138"/>
      <c r="FF333" s="138"/>
      <c r="FI333" s="138"/>
      <c r="FM333" s="138"/>
      <c r="FP333" s="138"/>
      <c r="FS333" s="138"/>
      <c r="FW333" s="138"/>
      <c r="FZ333" s="138"/>
      <c r="GC333" s="138"/>
      <c r="GG333" s="138"/>
      <c r="GJ333" s="138"/>
      <c r="GM333" s="138"/>
      <c r="GQ333" s="138"/>
      <c r="GT333" s="138"/>
      <c r="GW333" s="138"/>
      <c r="HA333" s="138"/>
      <c r="HD333" s="138"/>
      <c r="HG333" s="138"/>
      <c r="HK333" s="138"/>
      <c r="HN333" s="138"/>
      <c r="HQ333" s="138"/>
      <c r="HU333" s="138"/>
      <c r="HX333" s="138"/>
      <c r="IA333" s="138"/>
      <c r="IE333" s="138"/>
      <c r="IH333" s="138"/>
      <c r="IK333" s="138"/>
      <c r="IO333" s="138"/>
      <c r="IR333" s="138"/>
      <c r="IU333" s="138"/>
      <c r="IY333" s="138"/>
      <c r="JB333" s="138"/>
      <c r="JE333" s="138"/>
      <c r="JI333" s="138"/>
      <c r="JL333" s="138"/>
      <c r="JO333" s="138"/>
      <c r="JR333" s="138"/>
      <c r="JU333" s="138"/>
      <c r="JX333" s="138"/>
      <c r="KA333" s="138"/>
      <c r="KD333" s="138"/>
      <c r="KG333" s="138"/>
      <c r="KJ333" s="138"/>
      <c r="KM333" s="138"/>
      <c r="KP333" s="138"/>
      <c r="KS333" s="138"/>
      <c r="KV333" s="138"/>
      <c r="KY333" s="138"/>
      <c r="LB333" s="138"/>
      <c r="LE333" s="138"/>
      <c r="LF333" s="138"/>
      <c r="LG333" s="141"/>
      <c r="LI333" s="138"/>
      <c r="LJ333" s="141"/>
      <c r="LL333" s="138"/>
      <c r="LM333" s="141"/>
      <c r="LR333" s="138"/>
      <c r="LU333" s="138"/>
      <c r="LX333" s="138"/>
      <c r="LY333" s="138"/>
      <c r="LZ333" s="141"/>
      <c r="MB333" s="138"/>
      <c r="MC333" s="141"/>
      <c r="ME333" s="138"/>
      <c r="MF333" s="141"/>
      <c r="MJ333" s="138"/>
      <c r="MK333" s="139"/>
      <c r="ML333" s="53"/>
      <c r="MM333" s="53"/>
      <c r="MN333" s="53"/>
      <c r="MO333" s="53"/>
      <c r="MR333" s="140"/>
    </row>
    <row r="334" spans="2:356" s="10" customFormat="1" ht="18.75" customHeight="1">
      <c r="B334" s="137"/>
      <c r="H334" s="138"/>
      <c r="L334" s="138"/>
      <c r="O334" s="138"/>
      <c r="R334" s="138"/>
      <c r="U334" s="138"/>
      <c r="X334" s="138"/>
      <c r="AB334" s="138"/>
      <c r="AE334" s="138"/>
      <c r="AH334" s="138"/>
      <c r="AL334" s="138"/>
      <c r="AO334" s="138"/>
      <c r="AR334" s="138"/>
      <c r="AV334" s="138"/>
      <c r="AY334" s="138"/>
      <c r="BB334" s="138"/>
      <c r="BF334" s="138"/>
      <c r="BI334" s="138"/>
      <c r="BL334" s="138"/>
      <c r="BP334" s="138"/>
      <c r="BS334" s="138"/>
      <c r="BV334" s="138"/>
      <c r="BY334" s="138"/>
      <c r="CB334" s="138"/>
      <c r="CE334" s="138"/>
      <c r="CH334" s="138"/>
      <c r="CK334" s="138"/>
      <c r="CN334" s="138"/>
      <c r="CR334" s="138"/>
      <c r="CU334" s="138"/>
      <c r="CX334" s="138"/>
      <c r="DB334" s="138"/>
      <c r="DE334" s="138"/>
      <c r="DH334" s="138"/>
      <c r="DL334" s="138"/>
      <c r="DO334" s="138"/>
      <c r="DR334" s="138"/>
      <c r="DV334" s="138"/>
      <c r="DY334" s="138"/>
      <c r="EB334" s="138"/>
      <c r="EF334" s="138"/>
      <c r="EI334" s="138"/>
      <c r="EL334" s="138"/>
      <c r="EO334" s="138"/>
      <c r="ES334" s="138"/>
      <c r="EV334" s="138"/>
      <c r="EY334" s="138"/>
      <c r="FC334" s="138"/>
      <c r="FF334" s="138"/>
      <c r="FI334" s="138"/>
      <c r="FM334" s="138"/>
      <c r="FP334" s="138"/>
      <c r="FS334" s="138"/>
      <c r="FW334" s="138"/>
      <c r="FZ334" s="138"/>
      <c r="GC334" s="138"/>
      <c r="GG334" s="138"/>
      <c r="GJ334" s="138"/>
      <c r="GM334" s="138"/>
      <c r="GQ334" s="138"/>
      <c r="GT334" s="138"/>
      <c r="GW334" s="138"/>
      <c r="HA334" s="138"/>
      <c r="HD334" s="138"/>
      <c r="HG334" s="138"/>
      <c r="HK334" s="138"/>
      <c r="HN334" s="138"/>
      <c r="HQ334" s="138"/>
      <c r="HU334" s="138"/>
      <c r="HX334" s="138"/>
      <c r="IA334" s="138"/>
      <c r="IE334" s="138"/>
      <c r="IH334" s="138"/>
      <c r="IK334" s="138"/>
      <c r="IO334" s="138"/>
      <c r="IR334" s="138"/>
      <c r="IU334" s="138"/>
      <c r="IY334" s="138"/>
      <c r="JB334" s="138"/>
      <c r="JE334" s="138"/>
      <c r="JI334" s="138"/>
      <c r="JL334" s="138"/>
      <c r="JO334" s="138"/>
      <c r="JR334" s="138"/>
      <c r="JU334" s="138"/>
      <c r="JX334" s="138"/>
      <c r="KA334" s="138"/>
      <c r="KD334" s="138"/>
      <c r="KG334" s="138"/>
      <c r="KJ334" s="138"/>
      <c r="KM334" s="138"/>
      <c r="KP334" s="138"/>
      <c r="KS334" s="138"/>
      <c r="KV334" s="138"/>
      <c r="KY334" s="138"/>
      <c r="LB334" s="138"/>
      <c r="LE334" s="138"/>
      <c r="LF334" s="138"/>
      <c r="LG334" s="141"/>
      <c r="LI334" s="138"/>
      <c r="LJ334" s="141"/>
      <c r="LL334" s="138"/>
      <c r="LM334" s="141"/>
      <c r="LR334" s="138"/>
      <c r="LU334" s="138"/>
      <c r="LX334" s="138"/>
      <c r="LY334" s="138"/>
      <c r="LZ334" s="141"/>
      <c r="MB334" s="138"/>
      <c r="MC334" s="141"/>
      <c r="ME334" s="138"/>
      <c r="MF334" s="141"/>
      <c r="MJ334" s="138"/>
      <c r="MK334" s="139"/>
      <c r="ML334" s="53"/>
      <c r="MM334" s="53"/>
      <c r="MN334" s="53"/>
      <c r="MO334" s="53"/>
      <c r="MR334" s="140"/>
    </row>
    <row r="335" spans="2:356" s="10" customFormat="1">
      <c r="B335" s="137"/>
      <c r="H335" s="138"/>
      <c r="L335" s="138"/>
      <c r="O335" s="138"/>
      <c r="R335" s="138"/>
      <c r="U335" s="138"/>
      <c r="X335" s="138"/>
      <c r="AB335" s="138"/>
      <c r="AE335" s="138"/>
      <c r="AH335" s="138"/>
      <c r="AL335" s="138"/>
      <c r="AO335" s="138"/>
      <c r="AR335" s="138"/>
      <c r="AV335" s="138"/>
      <c r="AY335" s="138"/>
      <c r="BB335" s="138"/>
      <c r="BF335" s="138"/>
      <c r="BI335" s="138"/>
      <c r="BL335" s="138"/>
      <c r="BP335" s="138"/>
      <c r="BS335" s="138"/>
      <c r="BV335" s="138"/>
      <c r="BY335" s="138"/>
      <c r="CB335" s="138"/>
      <c r="CE335" s="138"/>
      <c r="CH335" s="138"/>
      <c r="CK335" s="138"/>
      <c r="CN335" s="138"/>
      <c r="CR335" s="138"/>
      <c r="CU335" s="138"/>
      <c r="CX335" s="138"/>
      <c r="DB335" s="138"/>
      <c r="DE335" s="138"/>
      <c r="DH335" s="138"/>
      <c r="DL335" s="138"/>
      <c r="DO335" s="138"/>
      <c r="DR335" s="138"/>
      <c r="DV335" s="138"/>
      <c r="DY335" s="138"/>
      <c r="EB335" s="138"/>
      <c r="EF335" s="138"/>
      <c r="EI335" s="138"/>
      <c r="EL335" s="138"/>
      <c r="EO335" s="138"/>
      <c r="ES335" s="138"/>
      <c r="EV335" s="138"/>
      <c r="EY335" s="138"/>
      <c r="FC335" s="138"/>
      <c r="FF335" s="138"/>
      <c r="FI335" s="138"/>
      <c r="FM335" s="138"/>
      <c r="FP335" s="138"/>
      <c r="FS335" s="138"/>
      <c r="FW335" s="138"/>
      <c r="FZ335" s="138"/>
      <c r="GC335" s="138"/>
      <c r="GG335" s="138"/>
      <c r="GJ335" s="138"/>
      <c r="GM335" s="138"/>
      <c r="GQ335" s="138"/>
      <c r="GT335" s="138"/>
      <c r="GW335" s="138"/>
      <c r="HA335" s="138"/>
      <c r="HD335" s="138"/>
      <c r="HG335" s="138"/>
      <c r="HK335" s="138"/>
      <c r="HN335" s="138"/>
      <c r="HQ335" s="138"/>
      <c r="HU335" s="138"/>
      <c r="HX335" s="138"/>
      <c r="IA335" s="138"/>
      <c r="IE335" s="138"/>
      <c r="IH335" s="138"/>
      <c r="IK335" s="138"/>
      <c r="IO335" s="138"/>
      <c r="IR335" s="138"/>
      <c r="IU335" s="138"/>
      <c r="IY335" s="138"/>
      <c r="JB335" s="138"/>
      <c r="JE335" s="138"/>
      <c r="JI335" s="138"/>
      <c r="JL335" s="138"/>
      <c r="JO335" s="138"/>
      <c r="JR335" s="138"/>
      <c r="JU335" s="138"/>
      <c r="JX335" s="138"/>
      <c r="KA335" s="138"/>
      <c r="KD335" s="138"/>
      <c r="KG335" s="138"/>
      <c r="KJ335" s="138"/>
      <c r="KM335" s="138"/>
      <c r="KP335" s="138"/>
      <c r="KS335" s="138"/>
      <c r="KV335" s="138"/>
      <c r="KY335" s="138"/>
      <c r="LB335" s="138"/>
      <c r="LE335" s="138"/>
      <c r="LF335" s="138"/>
      <c r="LG335" s="141"/>
      <c r="LI335" s="138"/>
      <c r="LJ335" s="141"/>
      <c r="LL335" s="138"/>
      <c r="LM335" s="141"/>
      <c r="LR335" s="138"/>
      <c r="LU335" s="138"/>
      <c r="LX335" s="138"/>
      <c r="LY335" s="138"/>
      <c r="LZ335" s="141"/>
      <c r="MB335" s="138"/>
      <c r="MC335" s="141"/>
      <c r="ME335" s="138"/>
      <c r="MF335" s="141"/>
      <c r="MJ335" s="138"/>
      <c r="MK335" s="139"/>
      <c r="ML335" s="53"/>
      <c r="MM335" s="53"/>
      <c r="MN335" s="53"/>
      <c r="MO335" s="53"/>
      <c r="MR335" s="140"/>
    </row>
    <row r="336" spans="2:356" s="10" customFormat="1" ht="18.75" customHeight="1">
      <c r="B336" s="137"/>
      <c r="H336" s="138"/>
      <c r="L336" s="138"/>
      <c r="O336" s="138"/>
      <c r="R336" s="138"/>
      <c r="U336" s="138"/>
      <c r="X336" s="138"/>
      <c r="AB336" s="138"/>
      <c r="AE336" s="138"/>
      <c r="AH336" s="138"/>
      <c r="AL336" s="138"/>
      <c r="AO336" s="138"/>
      <c r="AR336" s="138"/>
      <c r="AV336" s="138"/>
      <c r="AY336" s="138"/>
      <c r="BB336" s="138"/>
      <c r="BF336" s="138"/>
      <c r="BI336" s="138"/>
      <c r="BL336" s="138"/>
      <c r="BP336" s="138"/>
      <c r="BS336" s="138"/>
      <c r="BV336" s="138"/>
      <c r="BY336" s="138"/>
      <c r="CB336" s="138"/>
      <c r="CE336" s="138"/>
      <c r="CH336" s="138"/>
      <c r="CK336" s="138"/>
      <c r="CN336" s="138"/>
      <c r="CR336" s="138"/>
      <c r="CU336" s="138"/>
      <c r="CX336" s="138"/>
      <c r="DB336" s="138"/>
      <c r="DE336" s="138"/>
      <c r="DH336" s="138"/>
      <c r="DL336" s="138"/>
      <c r="DO336" s="138"/>
      <c r="DR336" s="138"/>
      <c r="DV336" s="138"/>
      <c r="DY336" s="138"/>
      <c r="EB336" s="138"/>
      <c r="EF336" s="138"/>
      <c r="EI336" s="138"/>
      <c r="EL336" s="138"/>
      <c r="EO336" s="138"/>
      <c r="ES336" s="138"/>
      <c r="EV336" s="138"/>
      <c r="EY336" s="138"/>
      <c r="FC336" s="138"/>
      <c r="FF336" s="138"/>
      <c r="FI336" s="138"/>
      <c r="FM336" s="138"/>
      <c r="FP336" s="138"/>
      <c r="FS336" s="138"/>
      <c r="FW336" s="138"/>
      <c r="FZ336" s="138"/>
      <c r="GC336" s="138"/>
      <c r="GG336" s="138"/>
      <c r="GJ336" s="138"/>
      <c r="GM336" s="138"/>
      <c r="GQ336" s="138"/>
      <c r="GT336" s="138"/>
      <c r="GW336" s="138"/>
      <c r="HA336" s="138"/>
      <c r="HD336" s="138"/>
      <c r="HG336" s="138"/>
      <c r="HK336" s="138"/>
      <c r="HN336" s="138"/>
      <c r="HQ336" s="138"/>
      <c r="HU336" s="138"/>
      <c r="HX336" s="138"/>
      <c r="IA336" s="138"/>
      <c r="IE336" s="138"/>
      <c r="IH336" s="138"/>
      <c r="IK336" s="138"/>
      <c r="IO336" s="138"/>
      <c r="IR336" s="138"/>
      <c r="IU336" s="138"/>
      <c r="IY336" s="138"/>
      <c r="JB336" s="138"/>
      <c r="JE336" s="138"/>
      <c r="JI336" s="138"/>
      <c r="JL336" s="138"/>
      <c r="JO336" s="138"/>
      <c r="JR336" s="138"/>
      <c r="JU336" s="138"/>
      <c r="JX336" s="138"/>
      <c r="KA336" s="138"/>
      <c r="KD336" s="138"/>
      <c r="KG336" s="138"/>
      <c r="KJ336" s="138"/>
      <c r="KM336" s="138"/>
      <c r="KP336" s="138"/>
      <c r="KS336" s="138"/>
      <c r="KV336" s="138"/>
      <c r="KY336" s="138"/>
      <c r="LB336" s="138"/>
      <c r="LE336" s="138"/>
      <c r="LF336" s="138"/>
      <c r="LG336" s="141"/>
      <c r="LI336" s="138"/>
      <c r="LJ336" s="141"/>
      <c r="LL336" s="138"/>
      <c r="LM336" s="141"/>
      <c r="LR336" s="138"/>
      <c r="LU336" s="138"/>
      <c r="LX336" s="138"/>
      <c r="LY336" s="138"/>
      <c r="LZ336" s="141"/>
      <c r="MB336" s="138"/>
      <c r="MC336" s="141"/>
      <c r="ME336" s="138"/>
      <c r="MF336" s="141"/>
      <c r="MJ336" s="138"/>
      <c r="MK336" s="139"/>
      <c r="ML336" s="53"/>
      <c r="MM336" s="53"/>
      <c r="MN336" s="53"/>
      <c r="MO336" s="53"/>
      <c r="MR336" s="140"/>
    </row>
    <row r="337" spans="2:356" s="10" customFormat="1">
      <c r="B337" s="137"/>
      <c r="H337" s="138"/>
      <c r="L337" s="138"/>
      <c r="O337" s="138"/>
      <c r="R337" s="138"/>
      <c r="U337" s="138"/>
      <c r="X337" s="138"/>
      <c r="AB337" s="138"/>
      <c r="AE337" s="138"/>
      <c r="AH337" s="138"/>
      <c r="AL337" s="138"/>
      <c r="AO337" s="138"/>
      <c r="AR337" s="138"/>
      <c r="AV337" s="138"/>
      <c r="AY337" s="138"/>
      <c r="BB337" s="138"/>
      <c r="BF337" s="138"/>
      <c r="BI337" s="138"/>
      <c r="BL337" s="138"/>
      <c r="BP337" s="138"/>
      <c r="BS337" s="138"/>
      <c r="BV337" s="138"/>
      <c r="BY337" s="138"/>
      <c r="CB337" s="138"/>
      <c r="CE337" s="138"/>
      <c r="CH337" s="138"/>
      <c r="CK337" s="138"/>
      <c r="CN337" s="138"/>
      <c r="CR337" s="138"/>
      <c r="CU337" s="138"/>
      <c r="CX337" s="138"/>
      <c r="DB337" s="138"/>
      <c r="DE337" s="138"/>
      <c r="DH337" s="138"/>
      <c r="DL337" s="138"/>
      <c r="DO337" s="138"/>
      <c r="DR337" s="138"/>
      <c r="DV337" s="138"/>
      <c r="DY337" s="138"/>
      <c r="EB337" s="138"/>
      <c r="EF337" s="138"/>
      <c r="EI337" s="138"/>
      <c r="EL337" s="138"/>
      <c r="EO337" s="138"/>
      <c r="ES337" s="138"/>
      <c r="EV337" s="138"/>
      <c r="EY337" s="138"/>
      <c r="FC337" s="138"/>
      <c r="FF337" s="138"/>
      <c r="FI337" s="138"/>
      <c r="FM337" s="138"/>
      <c r="FP337" s="138"/>
      <c r="FS337" s="138"/>
      <c r="FW337" s="138"/>
      <c r="FZ337" s="138"/>
      <c r="GC337" s="138"/>
      <c r="GG337" s="138"/>
      <c r="GJ337" s="138"/>
      <c r="GM337" s="138"/>
      <c r="GQ337" s="138"/>
      <c r="GT337" s="138"/>
      <c r="GW337" s="138"/>
      <c r="HA337" s="138"/>
      <c r="HD337" s="138"/>
      <c r="HG337" s="138"/>
      <c r="HK337" s="138"/>
      <c r="HN337" s="138"/>
      <c r="HQ337" s="138"/>
      <c r="HU337" s="138"/>
      <c r="HX337" s="138"/>
      <c r="IA337" s="138"/>
      <c r="IE337" s="138"/>
      <c r="IH337" s="138"/>
      <c r="IK337" s="138"/>
      <c r="IO337" s="138"/>
      <c r="IR337" s="138"/>
      <c r="IU337" s="138"/>
      <c r="IY337" s="138"/>
      <c r="JB337" s="138"/>
      <c r="JE337" s="138"/>
      <c r="JI337" s="138"/>
      <c r="JL337" s="138"/>
      <c r="JO337" s="138"/>
      <c r="JR337" s="138"/>
      <c r="JU337" s="138"/>
      <c r="JX337" s="138"/>
      <c r="KA337" s="138"/>
      <c r="KD337" s="138"/>
      <c r="KG337" s="138"/>
      <c r="KJ337" s="138"/>
      <c r="KM337" s="138"/>
      <c r="KP337" s="138"/>
      <c r="KS337" s="138"/>
      <c r="KV337" s="138"/>
      <c r="KY337" s="138"/>
      <c r="LB337" s="138"/>
      <c r="LE337" s="138"/>
      <c r="LF337" s="138"/>
      <c r="LG337" s="141"/>
      <c r="LI337" s="138"/>
      <c r="LJ337" s="141"/>
      <c r="LL337" s="138"/>
      <c r="LM337" s="141"/>
      <c r="LR337" s="138"/>
      <c r="LU337" s="138"/>
      <c r="LX337" s="138"/>
      <c r="LY337" s="138"/>
      <c r="LZ337" s="141"/>
      <c r="MB337" s="138"/>
      <c r="MC337" s="141"/>
      <c r="ME337" s="138"/>
      <c r="MF337" s="141"/>
      <c r="MJ337" s="138"/>
      <c r="MK337" s="139"/>
      <c r="ML337" s="53"/>
      <c r="MM337" s="53"/>
      <c r="MN337" s="53"/>
      <c r="MO337" s="53"/>
      <c r="MR337" s="140"/>
    </row>
    <row r="338" spans="2:356" s="10" customFormat="1" ht="18.75" customHeight="1">
      <c r="B338" s="137"/>
      <c r="H338" s="138"/>
      <c r="L338" s="138"/>
      <c r="O338" s="138"/>
      <c r="R338" s="138"/>
      <c r="U338" s="138"/>
      <c r="X338" s="138"/>
      <c r="AB338" s="138"/>
      <c r="AE338" s="138"/>
      <c r="AH338" s="138"/>
      <c r="AL338" s="138"/>
      <c r="AO338" s="138"/>
      <c r="AR338" s="138"/>
      <c r="AV338" s="138"/>
      <c r="AY338" s="138"/>
      <c r="BB338" s="138"/>
      <c r="BF338" s="138"/>
      <c r="BI338" s="138"/>
      <c r="BL338" s="138"/>
      <c r="BP338" s="138"/>
      <c r="BS338" s="138"/>
      <c r="BV338" s="138"/>
      <c r="BY338" s="138"/>
      <c r="CB338" s="138"/>
      <c r="CE338" s="138"/>
      <c r="CH338" s="138"/>
      <c r="CK338" s="138"/>
      <c r="CN338" s="138"/>
      <c r="CR338" s="138"/>
      <c r="CU338" s="138"/>
      <c r="CX338" s="138"/>
      <c r="DB338" s="138"/>
      <c r="DE338" s="138"/>
      <c r="DH338" s="138"/>
      <c r="DL338" s="138"/>
      <c r="DO338" s="138"/>
      <c r="DR338" s="138"/>
      <c r="DV338" s="138"/>
      <c r="DY338" s="138"/>
      <c r="EB338" s="138"/>
      <c r="EF338" s="138"/>
      <c r="EI338" s="138"/>
      <c r="EL338" s="138"/>
      <c r="EO338" s="138"/>
      <c r="ES338" s="138"/>
      <c r="EV338" s="138"/>
      <c r="EY338" s="138"/>
      <c r="FC338" s="138"/>
      <c r="FF338" s="138"/>
      <c r="FI338" s="138"/>
      <c r="FM338" s="138"/>
      <c r="FP338" s="138"/>
      <c r="FS338" s="138"/>
      <c r="FW338" s="138"/>
      <c r="FZ338" s="138"/>
      <c r="GC338" s="138"/>
      <c r="GG338" s="138"/>
      <c r="GJ338" s="138"/>
      <c r="GM338" s="138"/>
      <c r="GQ338" s="138"/>
      <c r="GT338" s="138"/>
      <c r="GW338" s="138"/>
      <c r="HA338" s="138"/>
      <c r="HD338" s="138"/>
      <c r="HG338" s="138"/>
      <c r="HK338" s="138"/>
      <c r="HN338" s="138"/>
      <c r="HQ338" s="138"/>
      <c r="HU338" s="138"/>
      <c r="HX338" s="138"/>
      <c r="IA338" s="138"/>
      <c r="IE338" s="138"/>
      <c r="IH338" s="138"/>
      <c r="IK338" s="138"/>
      <c r="IO338" s="138"/>
      <c r="IR338" s="138"/>
      <c r="IU338" s="138"/>
      <c r="IY338" s="138"/>
      <c r="JB338" s="138"/>
      <c r="JE338" s="138"/>
      <c r="JI338" s="138"/>
      <c r="JL338" s="138"/>
      <c r="JO338" s="138"/>
      <c r="JR338" s="138"/>
      <c r="JU338" s="138"/>
      <c r="JX338" s="138"/>
      <c r="KA338" s="138"/>
      <c r="KD338" s="138"/>
      <c r="KG338" s="138"/>
      <c r="KJ338" s="138"/>
      <c r="KM338" s="138"/>
      <c r="KP338" s="138"/>
      <c r="KS338" s="138"/>
      <c r="KV338" s="138"/>
      <c r="KY338" s="138"/>
      <c r="LB338" s="138"/>
      <c r="LE338" s="138"/>
      <c r="LF338" s="138"/>
      <c r="LG338" s="141"/>
      <c r="LI338" s="138"/>
      <c r="LJ338" s="141"/>
      <c r="LL338" s="138"/>
      <c r="LM338" s="141"/>
      <c r="LR338" s="138"/>
      <c r="LU338" s="138"/>
      <c r="LX338" s="138"/>
      <c r="LY338" s="138"/>
      <c r="LZ338" s="141"/>
      <c r="MB338" s="138"/>
      <c r="MC338" s="141"/>
      <c r="ME338" s="138"/>
      <c r="MF338" s="141"/>
      <c r="MJ338" s="138"/>
      <c r="MK338" s="139"/>
      <c r="ML338" s="53"/>
      <c r="MM338" s="53"/>
      <c r="MN338" s="53"/>
      <c r="MO338" s="53"/>
      <c r="MR338" s="140"/>
    </row>
    <row r="339" spans="2:356" s="10" customFormat="1">
      <c r="B339" s="137"/>
      <c r="H339" s="138"/>
      <c r="L339" s="138"/>
      <c r="O339" s="138"/>
      <c r="R339" s="138"/>
      <c r="U339" s="138"/>
      <c r="X339" s="138"/>
      <c r="AB339" s="138"/>
      <c r="AE339" s="138"/>
      <c r="AH339" s="138"/>
      <c r="AL339" s="138"/>
      <c r="AO339" s="138"/>
      <c r="AR339" s="138"/>
      <c r="AV339" s="138"/>
      <c r="AY339" s="138"/>
      <c r="BB339" s="138"/>
      <c r="BF339" s="138"/>
      <c r="BI339" s="138"/>
      <c r="BL339" s="138"/>
      <c r="BP339" s="138"/>
      <c r="BS339" s="138"/>
      <c r="BV339" s="138"/>
      <c r="BY339" s="138"/>
      <c r="CB339" s="138"/>
      <c r="CE339" s="138"/>
      <c r="CH339" s="138"/>
      <c r="CK339" s="138"/>
      <c r="CN339" s="138"/>
      <c r="CR339" s="138"/>
      <c r="CU339" s="138"/>
      <c r="CX339" s="138"/>
      <c r="DB339" s="138"/>
      <c r="DE339" s="138"/>
      <c r="DH339" s="138"/>
      <c r="DL339" s="138"/>
      <c r="DO339" s="138"/>
      <c r="DR339" s="138"/>
      <c r="DV339" s="138"/>
      <c r="DY339" s="138"/>
      <c r="EB339" s="138"/>
      <c r="EF339" s="138"/>
      <c r="EI339" s="138"/>
      <c r="EL339" s="138"/>
      <c r="EO339" s="138"/>
      <c r="ES339" s="138"/>
      <c r="EV339" s="138"/>
      <c r="EY339" s="138"/>
      <c r="FC339" s="138"/>
      <c r="FF339" s="138"/>
      <c r="FI339" s="138"/>
      <c r="FM339" s="138"/>
      <c r="FP339" s="138"/>
      <c r="FS339" s="138"/>
      <c r="FW339" s="138"/>
      <c r="FZ339" s="138"/>
      <c r="GC339" s="138"/>
      <c r="GG339" s="138"/>
      <c r="GJ339" s="138"/>
      <c r="GM339" s="138"/>
      <c r="GQ339" s="138"/>
      <c r="GT339" s="138"/>
      <c r="GW339" s="138"/>
      <c r="HA339" s="138"/>
      <c r="HD339" s="138"/>
      <c r="HG339" s="138"/>
      <c r="HK339" s="138"/>
      <c r="HN339" s="138"/>
      <c r="HQ339" s="138"/>
      <c r="HU339" s="138"/>
      <c r="HX339" s="138"/>
      <c r="IA339" s="138"/>
      <c r="IE339" s="138"/>
      <c r="IH339" s="138"/>
      <c r="IK339" s="138"/>
      <c r="IO339" s="138"/>
      <c r="IR339" s="138"/>
      <c r="IU339" s="138"/>
      <c r="IY339" s="138"/>
      <c r="JB339" s="138"/>
      <c r="JE339" s="138"/>
      <c r="JI339" s="138"/>
      <c r="JL339" s="138"/>
      <c r="JO339" s="138"/>
      <c r="JR339" s="138"/>
      <c r="JU339" s="138"/>
      <c r="JX339" s="138"/>
      <c r="KA339" s="138"/>
      <c r="KD339" s="138"/>
      <c r="KG339" s="138"/>
      <c r="KJ339" s="138"/>
      <c r="KM339" s="138"/>
      <c r="KP339" s="138"/>
      <c r="KS339" s="138"/>
      <c r="KV339" s="138"/>
      <c r="KY339" s="138"/>
      <c r="LB339" s="138"/>
      <c r="LE339" s="138"/>
      <c r="LF339" s="138"/>
      <c r="LG339" s="141"/>
      <c r="LI339" s="138"/>
      <c r="LJ339" s="141"/>
      <c r="LL339" s="138"/>
      <c r="LM339" s="141"/>
      <c r="LR339" s="138"/>
      <c r="LU339" s="138"/>
      <c r="LX339" s="138"/>
      <c r="LY339" s="138"/>
      <c r="LZ339" s="141"/>
      <c r="MB339" s="138"/>
      <c r="MC339" s="141"/>
      <c r="ME339" s="138"/>
      <c r="MF339" s="141"/>
      <c r="MJ339" s="138"/>
      <c r="MK339" s="139"/>
      <c r="ML339" s="53"/>
      <c r="MM339" s="53"/>
      <c r="MN339" s="53"/>
      <c r="MO339" s="53"/>
      <c r="MR339" s="140"/>
    </row>
    <row r="340" spans="2:356" s="10" customFormat="1" ht="18.75" customHeight="1">
      <c r="B340" s="137"/>
      <c r="H340" s="138"/>
      <c r="L340" s="138"/>
      <c r="O340" s="138"/>
      <c r="R340" s="138"/>
      <c r="U340" s="138"/>
      <c r="X340" s="138"/>
      <c r="AB340" s="138"/>
      <c r="AE340" s="138"/>
      <c r="AH340" s="138"/>
      <c r="AL340" s="138"/>
      <c r="AO340" s="138"/>
      <c r="AR340" s="138"/>
      <c r="AV340" s="138"/>
      <c r="AY340" s="138"/>
      <c r="BB340" s="138"/>
      <c r="BF340" s="138"/>
      <c r="BI340" s="138"/>
      <c r="BL340" s="138"/>
      <c r="BP340" s="138"/>
      <c r="BS340" s="138"/>
      <c r="BV340" s="138"/>
      <c r="BY340" s="138"/>
      <c r="CB340" s="138"/>
      <c r="CE340" s="138"/>
      <c r="CH340" s="138"/>
      <c r="CK340" s="138"/>
      <c r="CN340" s="138"/>
      <c r="CR340" s="138"/>
      <c r="CU340" s="138"/>
      <c r="CX340" s="138"/>
      <c r="DB340" s="138"/>
      <c r="DE340" s="138"/>
      <c r="DH340" s="138"/>
      <c r="DL340" s="138"/>
      <c r="DO340" s="138"/>
      <c r="DR340" s="138"/>
      <c r="DV340" s="138"/>
      <c r="DY340" s="138"/>
      <c r="EB340" s="138"/>
      <c r="EF340" s="138"/>
      <c r="EI340" s="138"/>
      <c r="EL340" s="138"/>
      <c r="EO340" s="138"/>
      <c r="ES340" s="138"/>
      <c r="EV340" s="138"/>
      <c r="EY340" s="138"/>
      <c r="FC340" s="138"/>
      <c r="FF340" s="138"/>
      <c r="FI340" s="138"/>
      <c r="FM340" s="138"/>
      <c r="FP340" s="138"/>
      <c r="FS340" s="138"/>
      <c r="FW340" s="138"/>
      <c r="FZ340" s="138"/>
      <c r="GC340" s="138"/>
      <c r="GG340" s="138"/>
      <c r="GJ340" s="138"/>
      <c r="GM340" s="138"/>
      <c r="GQ340" s="138"/>
      <c r="GT340" s="138"/>
      <c r="GW340" s="138"/>
      <c r="HA340" s="138"/>
      <c r="HD340" s="138"/>
      <c r="HG340" s="138"/>
      <c r="HK340" s="138"/>
      <c r="HN340" s="138"/>
      <c r="HQ340" s="138"/>
      <c r="HU340" s="138"/>
      <c r="HX340" s="138"/>
      <c r="IA340" s="138"/>
      <c r="IE340" s="138"/>
      <c r="IH340" s="138"/>
      <c r="IK340" s="138"/>
      <c r="IO340" s="138"/>
      <c r="IR340" s="138"/>
      <c r="IU340" s="138"/>
      <c r="IY340" s="138"/>
      <c r="JB340" s="138"/>
      <c r="JE340" s="138"/>
      <c r="JI340" s="138"/>
      <c r="JL340" s="138"/>
      <c r="JO340" s="138"/>
      <c r="JR340" s="138"/>
      <c r="JU340" s="138"/>
      <c r="JX340" s="138"/>
      <c r="KA340" s="138"/>
      <c r="KD340" s="138"/>
      <c r="KG340" s="138"/>
      <c r="KJ340" s="138"/>
      <c r="KM340" s="138"/>
      <c r="KP340" s="138"/>
      <c r="KS340" s="138"/>
      <c r="KV340" s="138"/>
      <c r="KY340" s="138"/>
      <c r="LB340" s="138"/>
      <c r="LE340" s="138"/>
      <c r="LF340" s="138"/>
      <c r="LG340" s="141"/>
      <c r="LI340" s="138"/>
      <c r="LJ340" s="141"/>
      <c r="LL340" s="138"/>
      <c r="LM340" s="141"/>
      <c r="LR340" s="138"/>
      <c r="LU340" s="138"/>
      <c r="LX340" s="138"/>
      <c r="LY340" s="138"/>
      <c r="LZ340" s="141"/>
      <c r="MB340" s="138"/>
      <c r="MC340" s="141"/>
      <c r="ME340" s="138"/>
      <c r="MF340" s="141"/>
      <c r="MJ340" s="138"/>
      <c r="MK340" s="139"/>
      <c r="ML340" s="53"/>
      <c r="MM340" s="53"/>
      <c r="MN340" s="53"/>
      <c r="MO340" s="53"/>
      <c r="MR340" s="140"/>
    </row>
    <row r="341" spans="2:356" s="10" customFormat="1">
      <c r="B341" s="137"/>
      <c r="H341" s="138"/>
      <c r="L341" s="138"/>
      <c r="O341" s="138"/>
      <c r="R341" s="138"/>
      <c r="U341" s="138"/>
      <c r="X341" s="138"/>
      <c r="AB341" s="138"/>
      <c r="AE341" s="138"/>
      <c r="AH341" s="138"/>
      <c r="AL341" s="138"/>
      <c r="AO341" s="138"/>
      <c r="AR341" s="138"/>
      <c r="AV341" s="138"/>
      <c r="AY341" s="138"/>
      <c r="BB341" s="138"/>
      <c r="BF341" s="138"/>
      <c r="BI341" s="138"/>
      <c r="BL341" s="138"/>
      <c r="BP341" s="138"/>
      <c r="BS341" s="138"/>
      <c r="BV341" s="138"/>
      <c r="BY341" s="138"/>
      <c r="CB341" s="138"/>
      <c r="CE341" s="138"/>
      <c r="CH341" s="138"/>
      <c r="CK341" s="138"/>
      <c r="CN341" s="138"/>
      <c r="CR341" s="138"/>
      <c r="CU341" s="138"/>
      <c r="CX341" s="138"/>
      <c r="DB341" s="138"/>
      <c r="DE341" s="138"/>
      <c r="DH341" s="138"/>
      <c r="DL341" s="138"/>
      <c r="DO341" s="138"/>
      <c r="DR341" s="138"/>
      <c r="DV341" s="138"/>
      <c r="DY341" s="138"/>
      <c r="EB341" s="138"/>
      <c r="EF341" s="138"/>
      <c r="EI341" s="138"/>
      <c r="EL341" s="138"/>
      <c r="EO341" s="138"/>
      <c r="ES341" s="138"/>
      <c r="EV341" s="138"/>
      <c r="EY341" s="138"/>
      <c r="FC341" s="138"/>
      <c r="FF341" s="138"/>
      <c r="FI341" s="138"/>
      <c r="FM341" s="138"/>
      <c r="FP341" s="138"/>
      <c r="FS341" s="138"/>
      <c r="FW341" s="138"/>
      <c r="FZ341" s="138"/>
      <c r="GC341" s="138"/>
      <c r="GG341" s="138"/>
      <c r="GJ341" s="138"/>
      <c r="GM341" s="138"/>
      <c r="GQ341" s="138"/>
      <c r="GT341" s="138"/>
      <c r="GW341" s="138"/>
      <c r="HA341" s="138"/>
      <c r="HD341" s="138"/>
      <c r="HG341" s="138"/>
      <c r="HK341" s="138"/>
      <c r="HN341" s="138"/>
      <c r="HQ341" s="138"/>
      <c r="HU341" s="138"/>
      <c r="HX341" s="138"/>
      <c r="IA341" s="138"/>
      <c r="IE341" s="138"/>
      <c r="IH341" s="138"/>
      <c r="IK341" s="138"/>
      <c r="IO341" s="138"/>
      <c r="IR341" s="138"/>
      <c r="IU341" s="138"/>
      <c r="IY341" s="138"/>
      <c r="JB341" s="138"/>
      <c r="JE341" s="138"/>
      <c r="JI341" s="138"/>
      <c r="JL341" s="138"/>
      <c r="JO341" s="138"/>
      <c r="JR341" s="138"/>
      <c r="JU341" s="138"/>
      <c r="JX341" s="138"/>
      <c r="KA341" s="138"/>
      <c r="KD341" s="138"/>
      <c r="KG341" s="138"/>
      <c r="KJ341" s="138"/>
      <c r="KM341" s="138"/>
      <c r="KP341" s="138"/>
      <c r="KS341" s="138"/>
      <c r="KV341" s="138"/>
      <c r="KY341" s="138"/>
      <c r="LB341" s="138"/>
      <c r="LE341" s="138"/>
      <c r="LF341" s="138"/>
      <c r="LG341" s="141"/>
      <c r="LI341" s="138"/>
      <c r="LJ341" s="141"/>
      <c r="LL341" s="138"/>
      <c r="LM341" s="141"/>
      <c r="LR341" s="138"/>
      <c r="LU341" s="138"/>
      <c r="LX341" s="138"/>
      <c r="LY341" s="138"/>
      <c r="LZ341" s="141"/>
      <c r="MB341" s="138"/>
      <c r="MC341" s="141"/>
      <c r="ME341" s="138"/>
      <c r="MF341" s="141"/>
      <c r="MJ341" s="138"/>
      <c r="MK341" s="139"/>
      <c r="ML341" s="53"/>
      <c r="MM341" s="53"/>
      <c r="MN341" s="53"/>
      <c r="MO341" s="53"/>
      <c r="MR341" s="140"/>
    </row>
    <row r="342" spans="2:356" s="10" customFormat="1" ht="18.75" customHeight="1">
      <c r="B342" s="137"/>
      <c r="H342" s="138"/>
      <c r="L342" s="138"/>
      <c r="O342" s="138"/>
      <c r="R342" s="138"/>
      <c r="U342" s="138"/>
      <c r="X342" s="138"/>
      <c r="AB342" s="138"/>
      <c r="AE342" s="138"/>
      <c r="AH342" s="138"/>
      <c r="AL342" s="138"/>
      <c r="AO342" s="138"/>
      <c r="AR342" s="138"/>
      <c r="AV342" s="138"/>
      <c r="AY342" s="138"/>
      <c r="BB342" s="138"/>
      <c r="BF342" s="138"/>
      <c r="BI342" s="138"/>
      <c r="BL342" s="138"/>
      <c r="BP342" s="138"/>
      <c r="BS342" s="138"/>
      <c r="BV342" s="138"/>
      <c r="BY342" s="138"/>
      <c r="CB342" s="138"/>
      <c r="CE342" s="138"/>
      <c r="CH342" s="138"/>
      <c r="CK342" s="138"/>
      <c r="CN342" s="138"/>
      <c r="CR342" s="138"/>
      <c r="CU342" s="138"/>
      <c r="CX342" s="138"/>
      <c r="DB342" s="138"/>
      <c r="DE342" s="138"/>
      <c r="DH342" s="138"/>
      <c r="DL342" s="138"/>
      <c r="DO342" s="138"/>
      <c r="DR342" s="138"/>
      <c r="DV342" s="138"/>
      <c r="DY342" s="138"/>
      <c r="EB342" s="138"/>
      <c r="EF342" s="138"/>
      <c r="EI342" s="138"/>
      <c r="EL342" s="138"/>
      <c r="EO342" s="138"/>
      <c r="ES342" s="138"/>
      <c r="EV342" s="138"/>
      <c r="EY342" s="138"/>
      <c r="FC342" s="138"/>
      <c r="FF342" s="138"/>
      <c r="FI342" s="138"/>
      <c r="FM342" s="138"/>
      <c r="FP342" s="138"/>
      <c r="FS342" s="138"/>
      <c r="FW342" s="138"/>
      <c r="FZ342" s="138"/>
      <c r="GC342" s="138"/>
      <c r="GG342" s="138"/>
      <c r="GJ342" s="138"/>
      <c r="GM342" s="138"/>
      <c r="GQ342" s="138"/>
      <c r="GT342" s="138"/>
      <c r="GW342" s="138"/>
      <c r="HA342" s="138"/>
      <c r="HD342" s="138"/>
      <c r="HG342" s="138"/>
      <c r="HK342" s="138"/>
      <c r="HN342" s="138"/>
      <c r="HQ342" s="138"/>
      <c r="HU342" s="138"/>
      <c r="HX342" s="138"/>
      <c r="IA342" s="138"/>
      <c r="IE342" s="138"/>
      <c r="IH342" s="138"/>
      <c r="IK342" s="138"/>
      <c r="IO342" s="138"/>
      <c r="IR342" s="138"/>
      <c r="IU342" s="138"/>
      <c r="IY342" s="138"/>
      <c r="JB342" s="138"/>
      <c r="JE342" s="138"/>
      <c r="JI342" s="138"/>
      <c r="JL342" s="138"/>
      <c r="JO342" s="138"/>
      <c r="JR342" s="138"/>
      <c r="JU342" s="138"/>
      <c r="JX342" s="138"/>
      <c r="KA342" s="138"/>
      <c r="KD342" s="138"/>
      <c r="KG342" s="138"/>
      <c r="KJ342" s="138"/>
      <c r="KM342" s="138"/>
      <c r="KP342" s="138"/>
      <c r="KS342" s="138"/>
      <c r="KV342" s="138"/>
      <c r="KY342" s="138"/>
      <c r="LB342" s="138"/>
      <c r="LE342" s="138"/>
      <c r="LF342" s="138"/>
      <c r="LG342" s="141"/>
      <c r="LI342" s="138"/>
      <c r="LJ342" s="141"/>
      <c r="LL342" s="138"/>
      <c r="LM342" s="141"/>
      <c r="LR342" s="138"/>
      <c r="LU342" s="138"/>
      <c r="LX342" s="138"/>
      <c r="LY342" s="138"/>
      <c r="LZ342" s="141"/>
      <c r="MB342" s="138"/>
      <c r="MC342" s="141"/>
      <c r="ME342" s="138"/>
      <c r="MF342" s="141"/>
      <c r="MJ342" s="138"/>
      <c r="MK342" s="139"/>
      <c r="ML342" s="53"/>
      <c r="MM342" s="53"/>
      <c r="MN342" s="53"/>
      <c r="MO342" s="53"/>
      <c r="MR342" s="140"/>
    </row>
    <row r="343" spans="2:356" s="10" customFormat="1">
      <c r="B343" s="137"/>
      <c r="H343" s="138"/>
      <c r="L343" s="138"/>
      <c r="O343" s="138"/>
      <c r="R343" s="138"/>
      <c r="U343" s="138"/>
      <c r="X343" s="138"/>
      <c r="AB343" s="138"/>
      <c r="AE343" s="138"/>
      <c r="AH343" s="138"/>
      <c r="AL343" s="138"/>
      <c r="AO343" s="138"/>
      <c r="AR343" s="138"/>
      <c r="AV343" s="138"/>
      <c r="AY343" s="138"/>
      <c r="BB343" s="138"/>
      <c r="BF343" s="138"/>
      <c r="BI343" s="138"/>
      <c r="BL343" s="138"/>
      <c r="BP343" s="138"/>
      <c r="BS343" s="138"/>
      <c r="BV343" s="138"/>
      <c r="BY343" s="138"/>
      <c r="CB343" s="138"/>
      <c r="CE343" s="138"/>
      <c r="CH343" s="138"/>
      <c r="CK343" s="138"/>
      <c r="CN343" s="138"/>
      <c r="CR343" s="138"/>
      <c r="CU343" s="138"/>
      <c r="CX343" s="138"/>
      <c r="DB343" s="138"/>
      <c r="DE343" s="138"/>
      <c r="DH343" s="138"/>
      <c r="DL343" s="138"/>
      <c r="DO343" s="138"/>
      <c r="DR343" s="138"/>
      <c r="DV343" s="138"/>
      <c r="DY343" s="138"/>
      <c r="EB343" s="138"/>
      <c r="EF343" s="138"/>
      <c r="EI343" s="138"/>
      <c r="EL343" s="138"/>
      <c r="EO343" s="138"/>
      <c r="ES343" s="138"/>
      <c r="EV343" s="138"/>
      <c r="EY343" s="138"/>
      <c r="FC343" s="138"/>
      <c r="FF343" s="138"/>
      <c r="FI343" s="138"/>
      <c r="FM343" s="138"/>
      <c r="FP343" s="138"/>
      <c r="FS343" s="138"/>
      <c r="FW343" s="138"/>
      <c r="FZ343" s="138"/>
      <c r="GC343" s="138"/>
      <c r="GG343" s="138"/>
      <c r="GJ343" s="138"/>
      <c r="GM343" s="138"/>
      <c r="GQ343" s="138"/>
      <c r="GT343" s="138"/>
      <c r="GW343" s="138"/>
      <c r="HA343" s="138"/>
      <c r="HD343" s="138"/>
      <c r="HG343" s="138"/>
      <c r="HK343" s="138"/>
      <c r="HN343" s="138"/>
      <c r="HQ343" s="138"/>
      <c r="HU343" s="138"/>
      <c r="HX343" s="138"/>
      <c r="IA343" s="138"/>
      <c r="IE343" s="138"/>
      <c r="IH343" s="138"/>
      <c r="IK343" s="138"/>
      <c r="IO343" s="138"/>
      <c r="IR343" s="138"/>
      <c r="IU343" s="138"/>
      <c r="IY343" s="138"/>
      <c r="JB343" s="138"/>
      <c r="JE343" s="138"/>
      <c r="JI343" s="138"/>
      <c r="JL343" s="138"/>
      <c r="JO343" s="138"/>
      <c r="JR343" s="138"/>
      <c r="JU343" s="138"/>
      <c r="JX343" s="138"/>
      <c r="KA343" s="138"/>
      <c r="KD343" s="138"/>
      <c r="KG343" s="138"/>
      <c r="KJ343" s="138"/>
      <c r="KM343" s="138"/>
      <c r="KP343" s="138"/>
      <c r="KS343" s="138"/>
      <c r="KV343" s="138"/>
      <c r="KY343" s="138"/>
      <c r="LB343" s="138"/>
      <c r="LE343" s="138"/>
      <c r="LF343" s="138"/>
      <c r="LG343" s="141"/>
      <c r="LI343" s="138"/>
      <c r="LJ343" s="141"/>
      <c r="LL343" s="138"/>
      <c r="LM343" s="141"/>
      <c r="LR343" s="138"/>
      <c r="LU343" s="138"/>
      <c r="LX343" s="138"/>
      <c r="LY343" s="138"/>
      <c r="LZ343" s="141"/>
      <c r="MB343" s="138"/>
      <c r="MC343" s="141"/>
      <c r="ME343" s="138"/>
      <c r="MF343" s="141"/>
      <c r="MJ343" s="138"/>
      <c r="MK343" s="139"/>
      <c r="ML343" s="53"/>
      <c r="MM343" s="53"/>
      <c r="MN343" s="53"/>
      <c r="MO343" s="53"/>
      <c r="MR343" s="140"/>
    </row>
    <row r="344" spans="2:356" s="10" customFormat="1" ht="18.75" customHeight="1">
      <c r="B344" s="137"/>
      <c r="H344" s="138"/>
      <c r="L344" s="138"/>
      <c r="O344" s="138"/>
      <c r="R344" s="138"/>
      <c r="U344" s="138"/>
      <c r="X344" s="138"/>
      <c r="AB344" s="138"/>
      <c r="AE344" s="138"/>
      <c r="AH344" s="138"/>
      <c r="AL344" s="138"/>
      <c r="AO344" s="138"/>
      <c r="AR344" s="138"/>
      <c r="AV344" s="138"/>
      <c r="AY344" s="138"/>
      <c r="BB344" s="138"/>
      <c r="BF344" s="138"/>
      <c r="BI344" s="138"/>
      <c r="BL344" s="138"/>
      <c r="BP344" s="138"/>
      <c r="BS344" s="138"/>
      <c r="BV344" s="138"/>
      <c r="BY344" s="138"/>
      <c r="CB344" s="138"/>
      <c r="CE344" s="138"/>
      <c r="CH344" s="138"/>
      <c r="CK344" s="138"/>
      <c r="CN344" s="138"/>
      <c r="CR344" s="138"/>
      <c r="CU344" s="138"/>
      <c r="CX344" s="138"/>
      <c r="DB344" s="138"/>
      <c r="DE344" s="138"/>
      <c r="DH344" s="138"/>
      <c r="DL344" s="138"/>
      <c r="DO344" s="138"/>
      <c r="DR344" s="138"/>
      <c r="DV344" s="138"/>
      <c r="DY344" s="138"/>
      <c r="EB344" s="138"/>
      <c r="EF344" s="138"/>
      <c r="EI344" s="138"/>
      <c r="EL344" s="138"/>
      <c r="EO344" s="138"/>
      <c r="ES344" s="138"/>
      <c r="EV344" s="138"/>
      <c r="EY344" s="138"/>
      <c r="FC344" s="138"/>
      <c r="FF344" s="138"/>
      <c r="FI344" s="138"/>
      <c r="FM344" s="138"/>
      <c r="FP344" s="138"/>
      <c r="FS344" s="138"/>
      <c r="FW344" s="138"/>
      <c r="FZ344" s="138"/>
      <c r="GC344" s="138"/>
      <c r="GG344" s="138"/>
      <c r="GJ344" s="138"/>
      <c r="GM344" s="138"/>
      <c r="GQ344" s="138"/>
      <c r="GT344" s="138"/>
      <c r="GW344" s="138"/>
      <c r="HA344" s="138"/>
      <c r="HD344" s="138"/>
      <c r="HG344" s="138"/>
      <c r="HK344" s="138"/>
      <c r="HN344" s="138"/>
      <c r="HQ344" s="138"/>
      <c r="HU344" s="138"/>
      <c r="HX344" s="138"/>
      <c r="IA344" s="138"/>
      <c r="IE344" s="138"/>
      <c r="IH344" s="138"/>
      <c r="IK344" s="138"/>
      <c r="IO344" s="138"/>
      <c r="IR344" s="138"/>
      <c r="IU344" s="138"/>
      <c r="IY344" s="138"/>
      <c r="JB344" s="138"/>
      <c r="JE344" s="138"/>
      <c r="JI344" s="138"/>
      <c r="JL344" s="138"/>
      <c r="JO344" s="138"/>
      <c r="JR344" s="138"/>
      <c r="JU344" s="138"/>
      <c r="JX344" s="138"/>
      <c r="KA344" s="138"/>
      <c r="KD344" s="138"/>
      <c r="KG344" s="138"/>
      <c r="KJ344" s="138"/>
      <c r="KM344" s="138"/>
      <c r="KP344" s="138"/>
      <c r="KS344" s="138"/>
      <c r="KV344" s="138"/>
      <c r="KY344" s="138"/>
      <c r="LB344" s="138"/>
      <c r="LE344" s="138"/>
      <c r="LF344" s="138"/>
      <c r="LG344" s="141"/>
      <c r="LI344" s="138"/>
      <c r="LJ344" s="141"/>
      <c r="LL344" s="138"/>
      <c r="LM344" s="141"/>
      <c r="LR344" s="138"/>
      <c r="LU344" s="138"/>
      <c r="LX344" s="138"/>
      <c r="LY344" s="138"/>
      <c r="LZ344" s="141"/>
      <c r="MB344" s="138"/>
      <c r="MC344" s="141"/>
      <c r="ME344" s="138"/>
      <c r="MF344" s="141"/>
      <c r="MJ344" s="138"/>
      <c r="MK344" s="139"/>
      <c r="ML344" s="53"/>
      <c r="MM344" s="53"/>
      <c r="MN344" s="53"/>
      <c r="MO344" s="53"/>
      <c r="MR344" s="140"/>
    </row>
    <row r="345" spans="2:356" s="10" customFormat="1">
      <c r="B345" s="137"/>
      <c r="H345" s="138"/>
      <c r="L345" s="138"/>
      <c r="O345" s="138"/>
      <c r="R345" s="138"/>
      <c r="U345" s="138"/>
      <c r="X345" s="138"/>
      <c r="AB345" s="138"/>
      <c r="AE345" s="138"/>
      <c r="AH345" s="138"/>
      <c r="AL345" s="138"/>
      <c r="AO345" s="138"/>
      <c r="AR345" s="138"/>
      <c r="AV345" s="138"/>
      <c r="AY345" s="138"/>
      <c r="BB345" s="138"/>
      <c r="BF345" s="138"/>
      <c r="BI345" s="138"/>
      <c r="BL345" s="138"/>
      <c r="BP345" s="138"/>
      <c r="BS345" s="138"/>
      <c r="BV345" s="138"/>
      <c r="BY345" s="138"/>
      <c r="CB345" s="138"/>
      <c r="CE345" s="138"/>
      <c r="CH345" s="138"/>
      <c r="CK345" s="138"/>
      <c r="CN345" s="138"/>
      <c r="CR345" s="138"/>
      <c r="CU345" s="138"/>
      <c r="CX345" s="138"/>
      <c r="DB345" s="138"/>
      <c r="DE345" s="138"/>
      <c r="DH345" s="138"/>
      <c r="DL345" s="138"/>
      <c r="DO345" s="138"/>
      <c r="DR345" s="138"/>
      <c r="DV345" s="138"/>
      <c r="DY345" s="138"/>
      <c r="EB345" s="138"/>
      <c r="EF345" s="138"/>
      <c r="EI345" s="138"/>
      <c r="EL345" s="138"/>
      <c r="EO345" s="138"/>
      <c r="ES345" s="138"/>
      <c r="EV345" s="138"/>
      <c r="EY345" s="138"/>
      <c r="FC345" s="138"/>
      <c r="FF345" s="138"/>
      <c r="FI345" s="138"/>
      <c r="FM345" s="138"/>
      <c r="FP345" s="138"/>
      <c r="FS345" s="138"/>
      <c r="FW345" s="138"/>
      <c r="FZ345" s="138"/>
      <c r="GC345" s="138"/>
      <c r="GG345" s="138"/>
      <c r="GJ345" s="138"/>
      <c r="GM345" s="138"/>
      <c r="GQ345" s="138"/>
      <c r="GT345" s="138"/>
      <c r="GW345" s="138"/>
      <c r="HA345" s="138"/>
      <c r="HD345" s="138"/>
      <c r="HG345" s="138"/>
      <c r="HK345" s="138"/>
      <c r="HN345" s="138"/>
      <c r="HQ345" s="138"/>
      <c r="HU345" s="138"/>
      <c r="HX345" s="138"/>
      <c r="IA345" s="138"/>
      <c r="IE345" s="138"/>
      <c r="IH345" s="138"/>
      <c r="IK345" s="138"/>
      <c r="IO345" s="138"/>
      <c r="IR345" s="138"/>
      <c r="IU345" s="138"/>
      <c r="IY345" s="138"/>
      <c r="JB345" s="138"/>
      <c r="JE345" s="138"/>
      <c r="JI345" s="138"/>
      <c r="JL345" s="138"/>
      <c r="JO345" s="138"/>
      <c r="JR345" s="138"/>
      <c r="JU345" s="138"/>
      <c r="JX345" s="138"/>
      <c r="KA345" s="138"/>
      <c r="KD345" s="138"/>
      <c r="KG345" s="138"/>
      <c r="KJ345" s="138"/>
      <c r="KM345" s="138"/>
      <c r="KP345" s="138"/>
      <c r="KS345" s="138"/>
      <c r="KV345" s="138"/>
      <c r="KY345" s="138"/>
      <c r="LB345" s="138"/>
      <c r="LE345" s="138"/>
      <c r="LF345" s="138"/>
      <c r="LG345" s="141"/>
      <c r="LI345" s="138"/>
      <c r="LJ345" s="141"/>
      <c r="LL345" s="138"/>
      <c r="LM345" s="141"/>
      <c r="LR345" s="138"/>
      <c r="LU345" s="138"/>
      <c r="LX345" s="138"/>
      <c r="LY345" s="138"/>
      <c r="LZ345" s="141"/>
      <c r="MB345" s="138"/>
      <c r="MC345" s="141"/>
      <c r="ME345" s="138"/>
      <c r="MF345" s="141"/>
      <c r="MJ345" s="138"/>
      <c r="MK345" s="139"/>
      <c r="ML345" s="53"/>
      <c r="MM345" s="53"/>
      <c r="MN345" s="53"/>
      <c r="MO345" s="53"/>
      <c r="MR345" s="140"/>
    </row>
    <row r="346" spans="2:356" s="10" customFormat="1" ht="18.75" customHeight="1">
      <c r="B346" s="137"/>
      <c r="H346" s="138"/>
      <c r="L346" s="138"/>
      <c r="O346" s="138"/>
      <c r="R346" s="138"/>
      <c r="U346" s="138"/>
      <c r="X346" s="138"/>
      <c r="AB346" s="138"/>
      <c r="AE346" s="138"/>
      <c r="AH346" s="138"/>
      <c r="AL346" s="138"/>
      <c r="AO346" s="138"/>
      <c r="AR346" s="138"/>
      <c r="AV346" s="138"/>
      <c r="AY346" s="138"/>
      <c r="BB346" s="138"/>
      <c r="BF346" s="138"/>
      <c r="BI346" s="138"/>
      <c r="BL346" s="138"/>
      <c r="BP346" s="138"/>
      <c r="BS346" s="138"/>
      <c r="BV346" s="138"/>
      <c r="BY346" s="138"/>
      <c r="CB346" s="138"/>
      <c r="CE346" s="138"/>
      <c r="CH346" s="138"/>
      <c r="CK346" s="138"/>
      <c r="CN346" s="138"/>
      <c r="CR346" s="138"/>
      <c r="CU346" s="138"/>
      <c r="CX346" s="138"/>
      <c r="DB346" s="138"/>
      <c r="DE346" s="138"/>
      <c r="DH346" s="138"/>
      <c r="DL346" s="138"/>
      <c r="DO346" s="138"/>
      <c r="DR346" s="138"/>
      <c r="DV346" s="138"/>
      <c r="DY346" s="138"/>
      <c r="EB346" s="138"/>
      <c r="EF346" s="138"/>
      <c r="EI346" s="138"/>
      <c r="EL346" s="138"/>
      <c r="EO346" s="138"/>
      <c r="ES346" s="138"/>
      <c r="EV346" s="138"/>
      <c r="EY346" s="138"/>
      <c r="FC346" s="138"/>
      <c r="FF346" s="138"/>
      <c r="FI346" s="138"/>
      <c r="FM346" s="138"/>
      <c r="FP346" s="138"/>
      <c r="FS346" s="138"/>
      <c r="FW346" s="138"/>
      <c r="FZ346" s="138"/>
      <c r="GC346" s="138"/>
      <c r="GG346" s="138"/>
      <c r="GJ346" s="138"/>
      <c r="GM346" s="138"/>
      <c r="GQ346" s="138"/>
      <c r="GT346" s="138"/>
      <c r="GW346" s="138"/>
      <c r="HA346" s="138"/>
      <c r="HD346" s="138"/>
      <c r="HG346" s="138"/>
      <c r="HK346" s="138"/>
      <c r="HN346" s="138"/>
      <c r="HQ346" s="138"/>
      <c r="HU346" s="138"/>
      <c r="HX346" s="138"/>
      <c r="IA346" s="138"/>
      <c r="IE346" s="138"/>
      <c r="IH346" s="138"/>
      <c r="IK346" s="138"/>
      <c r="IO346" s="138"/>
      <c r="IR346" s="138"/>
      <c r="IU346" s="138"/>
      <c r="IY346" s="138"/>
      <c r="JB346" s="138"/>
      <c r="JE346" s="138"/>
      <c r="JI346" s="138"/>
      <c r="JL346" s="138"/>
      <c r="JO346" s="138"/>
      <c r="JR346" s="138"/>
      <c r="JU346" s="138"/>
      <c r="JX346" s="138"/>
      <c r="KA346" s="138"/>
      <c r="KD346" s="138"/>
      <c r="KG346" s="138"/>
      <c r="KJ346" s="138"/>
      <c r="KM346" s="138"/>
      <c r="KP346" s="138"/>
      <c r="KS346" s="138"/>
      <c r="KV346" s="138"/>
      <c r="KY346" s="138"/>
      <c r="LB346" s="138"/>
      <c r="LE346" s="138"/>
      <c r="LF346" s="138"/>
      <c r="LG346" s="141"/>
      <c r="LI346" s="138"/>
      <c r="LJ346" s="141"/>
      <c r="LL346" s="138"/>
      <c r="LM346" s="141"/>
      <c r="LR346" s="138"/>
      <c r="LU346" s="138"/>
      <c r="LX346" s="138"/>
      <c r="LY346" s="138"/>
      <c r="LZ346" s="141"/>
      <c r="MB346" s="138"/>
      <c r="MC346" s="141"/>
      <c r="ME346" s="138"/>
      <c r="MF346" s="141"/>
      <c r="MJ346" s="138"/>
      <c r="MK346" s="139"/>
      <c r="ML346" s="53"/>
      <c r="MM346" s="53"/>
      <c r="MN346" s="53"/>
      <c r="MO346" s="53"/>
      <c r="MR346" s="140"/>
    </row>
    <row r="347" spans="2:356" s="10" customFormat="1">
      <c r="B347" s="137"/>
      <c r="H347" s="138"/>
      <c r="L347" s="138"/>
      <c r="O347" s="138"/>
      <c r="R347" s="138"/>
      <c r="U347" s="138"/>
      <c r="X347" s="138"/>
      <c r="AB347" s="138"/>
      <c r="AE347" s="138"/>
      <c r="AH347" s="138"/>
      <c r="AL347" s="138"/>
      <c r="AO347" s="138"/>
      <c r="AR347" s="138"/>
      <c r="AV347" s="138"/>
      <c r="AY347" s="138"/>
      <c r="BB347" s="138"/>
      <c r="BF347" s="138"/>
      <c r="BI347" s="138"/>
      <c r="BL347" s="138"/>
      <c r="BP347" s="138"/>
      <c r="BS347" s="138"/>
      <c r="BV347" s="138"/>
      <c r="BY347" s="138"/>
      <c r="CB347" s="138"/>
      <c r="CE347" s="138"/>
      <c r="CH347" s="138"/>
      <c r="CK347" s="138"/>
      <c r="CN347" s="138"/>
      <c r="CR347" s="138"/>
      <c r="CU347" s="138"/>
      <c r="CX347" s="138"/>
      <c r="DB347" s="138"/>
      <c r="DE347" s="138"/>
      <c r="DH347" s="138"/>
      <c r="DL347" s="138"/>
      <c r="DO347" s="138"/>
      <c r="DR347" s="138"/>
      <c r="DV347" s="138"/>
      <c r="DY347" s="138"/>
      <c r="EB347" s="138"/>
      <c r="EF347" s="138"/>
      <c r="EI347" s="138"/>
      <c r="EL347" s="138"/>
      <c r="EO347" s="138"/>
      <c r="ES347" s="138"/>
      <c r="EV347" s="138"/>
      <c r="EY347" s="138"/>
      <c r="FC347" s="138"/>
      <c r="FF347" s="138"/>
      <c r="FI347" s="138"/>
      <c r="FM347" s="138"/>
      <c r="FP347" s="138"/>
      <c r="FS347" s="138"/>
      <c r="FW347" s="138"/>
      <c r="FZ347" s="138"/>
      <c r="GC347" s="138"/>
      <c r="GG347" s="138"/>
      <c r="GJ347" s="138"/>
      <c r="GM347" s="138"/>
      <c r="GQ347" s="138"/>
      <c r="GT347" s="138"/>
      <c r="GW347" s="138"/>
      <c r="HA347" s="138"/>
      <c r="HD347" s="138"/>
      <c r="HG347" s="138"/>
      <c r="HK347" s="138"/>
      <c r="HN347" s="138"/>
      <c r="HQ347" s="138"/>
      <c r="HU347" s="138"/>
      <c r="HX347" s="138"/>
      <c r="IA347" s="138"/>
      <c r="IE347" s="138"/>
      <c r="IH347" s="138"/>
      <c r="IK347" s="138"/>
      <c r="IO347" s="138"/>
      <c r="IR347" s="138"/>
      <c r="IU347" s="138"/>
      <c r="IY347" s="138"/>
      <c r="JB347" s="138"/>
      <c r="JE347" s="138"/>
      <c r="JI347" s="138"/>
      <c r="JL347" s="138"/>
      <c r="JO347" s="138"/>
      <c r="JR347" s="138"/>
      <c r="JU347" s="138"/>
      <c r="JX347" s="138"/>
      <c r="KA347" s="138"/>
      <c r="KD347" s="138"/>
      <c r="KG347" s="138"/>
      <c r="KJ347" s="138"/>
      <c r="KM347" s="138"/>
      <c r="KP347" s="138"/>
      <c r="KS347" s="138"/>
      <c r="KV347" s="138"/>
      <c r="KY347" s="138"/>
      <c r="LB347" s="138"/>
      <c r="LE347" s="138"/>
      <c r="LF347" s="138"/>
      <c r="LG347" s="141"/>
      <c r="LI347" s="138"/>
      <c r="LJ347" s="141"/>
      <c r="LL347" s="138"/>
      <c r="LM347" s="141"/>
      <c r="LR347" s="138"/>
      <c r="LU347" s="138"/>
      <c r="LX347" s="138"/>
      <c r="LY347" s="138"/>
      <c r="LZ347" s="141"/>
      <c r="MB347" s="138"/>
      <c r="MC347" s="141"/>
      <c r="ME347" s="138"/>
      <c r="MF347" s="141"/>
      <c r="MJ347" s="138"/>
      <c r="MK347" s="139"/>
      <c r="ML347" s="53"/>
      <c r="MM347" s="53"/>
      <c r="MN347" s="53"/>
      <c r="MO347" s="53"/>
      <c r="MR347" s="140"/>
    </row>
    <row r="348" spans="2:356" s="10" customFormat="1" ht="18.75" customHeight="1">
      <c r="B348" s="137"/>
      <c r="H348" s="138"/>
      <c r="L348" s="138"/>
      <c r="O348" s="138"/>
      <c r="R348" s="138"/>
      <c r="U348" s="138"/>
      <c r="X348" s="138"/>
      <c r="AB348" s="138"/>
      <c r="AE348" s="138"/>
      <c r="AH348" s="138"/>
      <c r="AL348" s="138"/>
      <c r="AO348" s="138"/>
      <c r="AR348" s="138"/>
      <c r="AV348" s="138"/>
      <c r="AY348" s="138"/>
      <c r="BB348" s="138"/>
      <c r="BF348" s="138"/>
      <c r="BI348" s="138"/>
      <c r="BL348" s="138"/>
      <c r="BP348" s="138"/>
      <c r="BS348" s="138"/>
      <c r="BV348" s="138"/>
      <c r="BY348" s="138"/>
      <c r="CB348" s="138"/>
      <c r="CE348" s="138"/>
      <c r="CH348" s="138"/>
      <c r="CK348" s="138"/>
      <c r="CN348" s="138"/>
      <c r="CR348" s="138"/>
      <c r="CU348" s="138"/>
      <c r="CX348" s="138"/>
      <c r="DB348" s="138"/>
      <c r="DE348" s="138"/>
      <c r="DH348" s="138"/>
      <c r="DL348" s="138"/>
      <c r="DO348" s="138"/>
      <c r="DR348" s="138"/>
      <c r="DV348" s="138"/>
      <c r="DY348" s="138"/>
      <c r="EB348" s="138"/>
      <c r="EF348" s="138"/>
      <c r="EI348" s="138"/>
      <c r="EL348" s="138"/>
      <c r="EO348" s="138"/>
      <c r="ES348" s="138"/>
      <c r="EV348" s="138"/>
      <c r="EY348" s="138"/>
      <c r="FC348" s="138"/>
      <c r="FF348" s="138"/>
      <c r="FI348" s="138"/>
      <c r="FM348" s="138"/>
      <c r="FP348" s="138"/>
      <c r="FS348" s="138"/>
      <c r="FW348" s="138"/>
      <c r="FZ348" s="138"/>
      <c r="GC348" s="138"/>
      <c r="GG348" s="138"/>
      <c r="GJ348" s="138"/>
      <c r="GM348" s="138"/>
      <c r="GQ348" s="138"/>
      <c r="GT348" s="138"/>
      <c r="GW348" s="138"/>
      <c r="HA348" s="138"/>
      <c r="HD348" s="138"/>
      <c r="HG348" s="138"/>
      <c r="HK348" s="138"/>
      <c r="HN348" s="138"/>
      <c r="HQ348" s="138"/>
      <c r="HU348" s="138"/>
      <c r="HX348" s="138"/>
      <c r="IA348" s="138"/>
      <c r="IE348" s="138"/>
      <c r="IH348" s="138"/>
      <c r="IK348" s="138"/>
      <c r="IO348" s="138"/>
      <c r="IR348" s="138"/>
      <c r="IU348" s="138"/>
      <c r="IY348" s="138"/>
      <c r="JB348" s="138"/>
      <c r="JE348" s="138"/>
      <c r="JI348" s="138"/>
      <c r="JL348" s="138"/>
      <c r="JO348" s="138"/>
      <c r="JR348" s="138"/>
      <c r="JU348" s="138"/>
      <c r="JX348" s="138"/>
      <c r="KA348" s="138"/>
      <c r="KD348" s="138"/>
      <c r="KG348" s="138"/>
      <c r="KJ348" s="138"/>
      <c r="KM348" s="138"/>
      <c r="KP348" s="138"/>
      <c r="KS348" s="138"/>
      <c r="KV348" s="138"/>
      <c r="KY348" s="138"/>
      <c r="LB348" s="138"/>
      <c r="LE348" s="138"/>
      <c r="LF348" s="138"/>
      <c r="LG348" s="141"/>
      <c r="LI348" s="138"/>
      <c r="LJ348" s="141"/>
      <c r="LL348" s="138"/>
      <c r="LM348" s="141"/>
      <c r="LR348" s="138"/>
      <c r="LU348" s="138"/>
      <c r="LX348" s="138"/>
      <c r="LY348" s="138"/>
      <c r="LZ348" s="141"/>
      <c r="MB348" s="138"/>
      <c r="MC348" s="141"/>
      <c r="ME348" s="138"/>
      <c r="MF348" s="141"/>
      <c r="MJ348" s="138"/>
      <c r="MK348" s="139"/>
      <c r="ML348" s="53"/>
      <c r="MM348" s="53"/>
      <c r="MN348" s="53"/>
      <c r="MO348" s="53"/>
      <c r="MR348" s="140"/>
    </row>
    <row r="349" spans="2:356" s="10" customFormat="1">
      <c r="B349" s="137"/>
      <c r="H349" s="138"/>
      <c r="L349" s="138"/>
      <c r="O349" s="138"/>
      <c r="R349" s="138"/>
      <c r="U349" s="138"/>
      <c r="X349" s="138"/>
      <c r="AB349" s="138"/>
      <c r="AE349" s="138"/>
      <c r="AH349" s="138"/>
      <c r="AL349" s="138"/>
      <c r="AO349" s="138"/>
      <c r="AR349" s="138"/>
      <c r="AV349" s="138"/>
      <c r="AY349" s="138"/>
      <c r="BB349" s="138"/>
      <c r="BF349" s="138"/>
      <c r="BI349" s="138"/>
      <c r="BL349" s="138"/>
      <c r="BP349" s="138"/>
      <c r="BS349" s="138"/>
      <c r="BV349" s="138"/>
      <c r="BY349" s="138"/>
      <c r="CB349" s="138"/>
      <c r="CE349" s="138"/>
      <c r="CH349" s="138"/>
      <c r="CK349" s="138"/>
      <c r="CN349" s="138"/>
      <c r="CR349" s="138"/>
      <c r="CU349" s="138"/>
      <c r="CX349" s="138"/>
      <c r="DB349" s="138"/>
      <c r="DE349" s="138"/>
      <c r="DH349" s="138"/>
      <c r="DL349" s="138"/>
      <c r="DO349" s="138"/>
      <c r="DR349" s="138"/>
      <c r="DV349" s="138"/>
      <c r="DY349" s="138"/>
      <c r="EB349" s="138"/>
      <c r="EF349" s="138"/>
      <c r="EI349" s="138"/>
      <c r="EL349" s="138"/>
      <c r="EO349" s="138"/>
      <c r="ES349" s="138"/>
      <c r="EV349" s="138"/>
      <c r="EY349" s="138"/>
      <c r="FC349" s="138"/>
      <c r="FF349" s="138"/>
      <c r="FI349" s="138"/>
      <c r="FM349" s="138"/>
      <c r="FP349" s="138"/>
      <c r="FS349" s="138"/>
      <c r="FW349" s="138"/>
      <c r="FZ349" s="138"/>
      <c r="GC349" s="138"/>
      <c r="GG349" s="138"/>
      <c r="GJ349" s="138"/>
      <c r="GM349" s="138"/>
      <c r="GQ349" s="138"/>
      <c r="GT349" s="138"/>
      <c r="GW349" s="138"/>
      <c r="HA349" s="138"/>
      <c r="HD349" s="138"/>
      <c r="HG349" s="138"/>
      <c r="HK349" s="138"/>
      <c r="HN349" s="138"/>
      <c r="HQ349" s="138"/>
      <c r="HU349" s="138"/>
      <c r="HX349" s="138"/>
      <c r="IA349" s="138"/>
      <c r="IE349" s="138"/>
      <c r="IH349" s="138"/>
      <c r="IK349" s="138"/>
      <c r="IO349" s="138"/>
      <c r="IR349" s="138"/>
      <c r="IU349" s="138"/>
      <c r="IY349" s="138"/>
      <c r="JB349" s="138"/>
      <c r="JE349" s="138"/>
      <c r="JI349" s="138"/>
      <c r="JL349" s="138"/>
      <c r="JO349" s="138"/>
      <c r="JR349" s="138"/>
      <c r="JU349" s="138"/>
      <c r="JX349" s="138"/>
      <c r="KA349" s="138"/>
      <c r="KD349" s="138"/>
      <c r="KG349" s="138"/>
      <c r="KJ349" s="138"/>
      <c r="KM349" s="138"/>
      <c r="KP349" s="138"/>
      <c r="KS349" s="138"/>
      <c r="KV349" s="138"/>
      <c r="KY349" s="138"/>
      <c r="LB349" s="138"/>
      <c r="LE349" s="138"/>
      <c r="LF349" s="138"/>
      <c r="LG349" s="141"/>
      <c r="LI349" s="138"/>
      <c r="LJ349" s="141"/>
      <c r="LL349" s="138"/>
      <c r="LM349" s="141"/>
      <c r="LR349" s="138"/>
      <c r="LU349" s="138"/>
      <c r="LX349" s="138"/>
      <c r="LY349" s="138"/>
      <c r="LZ349" s="141"/>
      <c r="MB349" s="138"/>
      <c r="MC349" s="141"/>
      <c r="ME349" s="138"/>
      <c r="MF349" s="141"/>
      <c r="MJ349" s="138"/>
      <c r="MK349" s="139"/>
      <c r="ML349" s="53"/>
      <c r="MM349" s="53"/>
      <c r="MN349" s="53"/>
      <c r="MO349" s="53"/>
      <c r="MR349" s="140"/>
    </row>
    <row r="350" spans="2:356" s="10" customFormat="1" ht="18.75" customHeight="1">
      <c r="B350" s="137"/>
      <c r="H350" s="138"/>
      <c r="L350" s="138"/>
      <c r="O350" s="138"/>
      <c r="R350" s="138"/>
      <c r="U350" s="138"/>
      <c r="X350" s="138"/>
      <c r="AB350" s="138"/>
      <c r="AE350" s="138"/>
      <c r="AH350" s="138"/>
      <c r="AL350" s="138"/>
      <c r="AO350" s="138"/>
      <c r="AR350" s="138"/>
      <c r="AV350" s="138"/>
      <c r="AY350" s="138"/>
      <c r="BB350" s="138"/>
      <c r="BF350" s="138"/>
      <c r="BI350" s="138"/>
      <c r="BL350" s="138"/>
      <c r="BP350" s="138"/>
      <c r="BS350" s="138"/>
      <c r="BV350" s="138"/>
      <c r="BY350" s="138"/>
      <c r="CB350" s="138"/>
      <c r="CE350" s="138"/>
      <c r="CH350" s="138"/>
      <c r="CK350" s="138"/>
      <c r="CN350" s="138"/>
      <c r="CR350" s="138"/>
      <c r="CU350" s="138"/>
      <c r="CX350" s="138"/>
      <c r="DB350" s="138"/>
      <c r="DE350" s="138"/>
      <c r="DH350" s="138"/>
      <c r="DL350" s="138"/>
      <c r="DO350" s="138"/>
      <c r="DR350" s="138"/>
      <c r="DV350" s="138"/>
      <c r="DY350" s="138"/>
      <c r="EB350" s="138"/>
      <c r="EF350" s="138"/>
      <c r="EI350" s="138"/>
      <c r="EL350" s="138"/>
      <c r="EO350" s="138"/>
      <c r="ES350" s="138"/>
      <c r="EV350" s="138"/>
      <c r="EY350" s="138"/>
      <c r="FC350" s="138"/>
      <c r="FF350" s="138"/>
      <c r="FI350" s="138"/>
      <c r="FM350" s="138"/>
      <c r="FP350" s="138"/>
      <c r="FS350" s="138"/>
      <c r="FW350" s="138"/>
      <c r="FZ350" s="138"/>
      <c r="GC350" s="138"/>
      <c r="GG350" s="138"/>
      <c r="GJ350" s="138"/>
      <c r="GM350" s="138"/>
      <c r="GQ350" s="138"/>
      <c r="GT350" s="138"/>
      <c r="GW350" s="138"/>
      <c r="HA350" s="138"/>
      <c r="HD350" s="138"/>
      <c r="HG350" s="138"/>
      <c r="HK350" s="138"/>
      <c r="HN350" s="138"/>
      <c r="HQ350" s="138"/>
      <c r="HU350" s="138"/>
      <c r="HX350" s="138"/>
      <c r="IA350" s="138"/>
      <c r="IE350" s="138"/>
      <c r="IH350" s="138"/>
      <c r="IK350" s="138"/>
      <c r="IO350" s="138"/>
      <c r="IR350" s="138"/>
      <c r="IU350" s="138"/>
      <c r="IY350" s="138"/>
      <c r="JB350" s="138"/>
      <c r="JE350" s="138"/>
      <c r="JI350" s="138"/>
      <c r="JL350" s="138"/>
      <c r="JO350" s="138"/>
      <c r="JR350" s="138"/>
      <c r="JU350" s="138"/>
      <c r="JX350" s="138"/>
      <c r="KA350" s="138"/>
      <c r="KD350" s="138"/>
      <c r="KG350" s="138"/>
      <c r="KJ350" s="138"/>
      <c r="KM350" s="138"/>
      <c r="KP350" s="138"/>
      <c r="KS350" s="138"/>
      <c r="KV350" s="138"/>
      <c r="KY350" s="138"/>
      <c r="LB350" s="138"/>
      <c r="LE350" s="138"/>
      <c r="LF350" s="138"/>
      <c r="LG350" s="141"/>
      <c r="LI350" s="138"/>
      <c r="LJ350" s="141"/>
      <c r="LL350" s="138"/>
      <c r="LM350" s="141"/>
      <c r="LR350" s="138"/>
      <c r="LU350" s="138"/>
      <c r="LX350" s="138"/>
      <c r="LY350" s="138"/>
      <c r="LZ350" s="141"/>
      <c r="MB350" s="138"/>
      <c r="MC350" s="141"/>
      <c r="ME350" s="138"/>
      <c r="MF350" s="141"/>
      <c r="MJ350" s="138"/>
      <c r="MK350" s="139"/>
      <c r="ML350" s="53"/>
      <c r="MM350" s="53"/>
      <c r="MN350" s="53"/>
      <c r="MO350" s="53"/>
      <c r="MR350" s="140"/>
    </row>
    <row r="351" spans="2:356" s="10" customFormat="1">
      <c r="B351" s="137"/>
      <c r="H351" s="138"/>
      <c r="L351" s="138"/>
      <c r="O351" s="138"/>
      <c r="R351" s="138"/>
      <c r="U351" s="138"/>
      <c r="X351" s="138"/>
      <c r="AB351" s="138"/>
      <c r="AE351" s="138"/>
      <c r="AH351" s="138"/>
      <c r="AL351" s="138"/>
      <c r="AO351" s="138"/>
      <c r="AR351" s="138"/>
      <c r="AV351" s="138"/>
      <c r="AY351" s="138"/>
      <c r="BB351" s="138"/>
      <c r="BF351" s="138"/>
      <c r="BI351" s="138"/>
      <c r="BL351" s="138"/>
      <c r="BP351" s="138"/>
      <c r="BS351" s="138"/>
      <c r="BV351" s="138"/>
      <c r="BY351" s="138"/>
      <c r="CB351" s="138"/>
      <c r="CE351" s="138"/>
      <c r="CH351" s="138"/>
      <c r="CK351" s="138"/>
      <c r="CN351" s="138"/>
      <c r="CR351" s="138"/>
      <c r="CU351" s="138"/>
      <c r="CX351" s="138"/>
      <c r="DB351" s="138"/>
      <c r="DE351" s="138"/>
      <c r="DH351" s="138"/>
      <c r="DL351" s="138"/>
      <c r="DO351" s="138"/>
      <c r="DR351" s="138"/>
      <c r="DV351" s="138"/>
      <c r="DY351" s="138"/>
      <c r="EB351" s="138"/>
      <c r="EF351" s="138"/>
      <c r="EI351" s="138"/>
      <c r="EL351" s="138"/>
      <c r="EO351" s="138"/>
      <c r="ES351" s="138"/>
      <c r="EV351" s="138"/>
      <c r="EY351" s="138"/>
      <c r="FC351" s="138"/>
      <c r="FF351" s="138"/>
      <c r="FI351" s="138"/>
      <c r="FM351" s="138"/>
      <c r="FP351" s="138"/>
      <c r="FS351" s="138"/>
      <c r="FW351" s="138"/>
      <c r="FZ351" s="138"/>
      <c r="GC351" s="138"/>
      <c r="GG351" s="138"/>
      <c r="GJ351" s="138"/>
      <c r="GM351" s="138"/>
      <c r="GQ351" s="138"/>
      <c r="GT351" s="138"/>
      <c r="GW351" s="138"/>
      <c r="HA351" s="138"/>
      <c r="HD351" s="138"/>
      <c r="HG351" s="138"/>
      <c r="HK351" s="138"/>
      <c r="HN351" s="138"/>
      <c r="HQ351" s="138"/>
      <c r="HU351" s="138"/>
      <c r="HX351" s="138"/>
      <c r="IA351" s="138"/>
      <c r="IE351" s="138"/>
      <c r="IH351" s="138"/>
      <c r="IK351" s="138"/>
      <c r="IO351" s="138"/>
      <c r="IR351" s="138"/>
      <c r="IU351" s="138"/>
      <c r="IY351" s="138"/>
      <c r="JB351" s="138"/>
      <c r="JE351" s="138"/>
      <c r="JI351" s="138"/>
      <c r="JL351" s="138"/>
      <c r="JO351" s="138"/>
      <c r="JR351" s="138"/>
      <c r="JU351" s="138"/>
      <c r="JX351" s="138"/>
      <c r="KA351" s="138"/>
      <c r="KD351" s="138"/>
      <c r="KG351" s="138"/>
      <c r="KJ351" s="138"/>
      <c r="KM351" s="138"/>
      <c r="KP351" s="138"/>
      <c r="KS351" s="138"/>
      <c r="KV351" s="138"/>
      <c r="KY351" s="138"/>
      <c r="LB351" s="138"/>
      <c r="LE351" s="138"/>
      <c r="LF351" s="138"/>
      <c r="LG351" s="141"/>
      <c r="LI351" s="138"/>
      <c r="LJ351" s="141"/>
      <c r="LL351" s="138"/>
      <c r="LM351" s="141"/>
      <c r="LR351" s="138"/>
      <c r="LU351" s="138"/>
      <c r="LX351" s="138"/>
      <c r="LY351" s="138"/>
      <c r="LZ351" s="141"/>
      <c r="MB351" s="138"/>
      <c r="MC351" s="141"/>
      <c r="ME351" s="138"/>
      <c r="MF351" s="141"/>
      <c r="MJ351" s="138"/>
      <c r="MK351" s="139"/>
      <c r="ML351" s="53"/>
      <c r="MM351" s="53"/>
      <c r="MN351" s="53"/>
      <c r="MO351" s="53"/>
      <c r="MR351" s="140"/>
    </row>
    <row r="352" spans="2:356" s="10" customFormat="1" ht="18.75" customHeight="1">
      <c r="B352" s="137"/>
      <c r="H352" s="138"/>
      <c r="L352" s="138"/>
      <c r="O352" s="138"/>
      <c r="R352" s="138"/>
      <c r="U352" s="138"/>
      <c r="X352" s="138"/>
      <c r="AB352" s="138"/>
      <c r="AE352" s="138"/>
      <c r="AH352" s="138"/>
      <c r="AL352" s="138"/>
      <c r="AO352" s="138"/>
      <c r="AR352" s="138"/>
      <c r="AV352" s="138"/>
      <c r="AY352" s="138"/>
      <c r="BB352" s="138"/>
      <c r="BF352" s="138"/>
      <c r="BI352" s="138"/>
      <c r="BL352" s="138"/>
      <c r="BP352" s="138"/>
      <c r="BS352" s="138"/>
      <c r="BV352" s="138"/>
      <c r="BY352" s="138"/>
      <c r="CB352" s="138"/>
      <c r="CE352" s="138"/>
      <c r="CH352" s="138"/>
      <c r="CK352" s="138"/>
      <c r="CN352" s="138"/>
      <c r="CR352" s="138"/>
      <c r="CU352" s="138"/>
      <c r="CX352" s="138"/>
      <c r="DB352" s="138"/>
      <c r="DE352" s="138"/>
      <c r="DH352" s="138"/>
      <c r="DL352" s="138"/>
      <c r="DO352" s="138"/>
      <c r="DR352" s="138"/>
      <c r="DV352" s="138"/>
      <c r="DY352" s="138"/>
      <c r="EB352" s="138"/>
      <c r="EF352" s="138"/>
      <c r="EI352" s="138"/>
      <c r="EL352" s="138"/>
      <c r="EO352" s="138"/>
      <c r="ES352" s="138"/>
      <c r="EV352" s="138"/>
      <c r="EY352" s="138"/>
      <c r="FC352" s="138"/>
      <c r="FF352" s="138"/>
      <c r="FI352" s="138"/>
      <c r="FM352" s="138"/>
      <c r="FP352" s="138"/>
      <c r="FS352" s="138"/>
      <c r="FW352" s="138"/>
      <c r="FZ352" s="138"/>
      <c r="GC352" s="138"/>
      <c r="GG352" s="138"/>
      <c r="GJ352" s="138"/>
      <c r="GM352" s="138"/>
      <c r="GQ352" s="138"/>
      <c r="GT352" s="138"/>
      <c r="GW352" s="138"/>
      <c r="HA352" s="138"/>
      <c r="HD352" s="138"/>
      <c r="HG352" s="138"/>
      <c r="HK352" s="138"/>
      <c r="HN352" s="138"/>
      <c r="HQ352" s="138"/>
      <c r="HU352" s="138"/>
      <c r="HX352" s="138"/>
      <c r="IA352" s="138"/>
      <c r="IE352" s="138"/>
      <c r="IH352" s="138"/>
      <c r="IK352" s="138"/>
      <c r="IO352" s="138"/>
      <c r="IR352" s="138"/>
      <c r="IU352" s="138"/>
      <c r="IY352" s="138"/>
      <c r="JB352" s="138"/>
      <c r="JE352" s="138"/>
      <c r="JI352" s="138"/>
      <c r="JL352" s="138"/>
      <c r="JO352" s="138"/>
      <c r="JR352" s="138"/>
      <c r="JU352" s="138"/>
      <c r="JX352" s="138"/>
      <c r="KA352" s="138"/>
      <c r="KD352" s="138"/>
      <c r="KG352" s="138"/>
      <c r="KJ352" s="138"/>
      <c r="KM352" s="138"/>
      <c r="KP352" s="138"/>
      <c r="KS352" s="138"/>
      <c r="KV352" s="138"/>
      <c r="KY352" s="138"/>
      <c r="LB352" s="138"/>
      <c r="LE352" s="138"/>
      <c r="LF352" s="138"/>
      <c r="LG352" s="141"/>
      <c r="LI352" s="138"/>
      <c r="LJ352" s="141"/>
      <c r="LL352" s="138"/>
      <c r="LM352" s="141"/>
      <c r="LR352" s="138"/>
      <c r="LU352" s="138"/>
      <c r="LX352" s="138"/>
      <c r="LY352" s="138"/>
      <c r="LZ352" s="141"/>
      <c r="MB352" s="138"/>
      <c r="MC352" s="141"/>
      <c r="ME352" s="138"/>
      <c r="MF352" s="141"/>
      <c r="MJ352" s="138"/>
      <c r="MK352" s="139"/>
      <c r="ML352" s="53"/>
      <c r="MM352" s="53"/>
      <c r="MN352" s="53"/>
      <c r="MO352" s="53"/>
      <c r="MR352" s="140"/>
    </row>
    <row r="353" spans="2:356" s="10" customFormat="1">
      <c r="B353" s="137"/>
      <c r="H353" s="138"/>
      <c r="L353" s="138"/>
      <c r="O353" s="138"/>
      <c r="R353" s="138"/>
      <c r="U353" s="138"/>
      <c r="X353" s="138"/>
      <c r="AB353" s="138"/>
      <c r="AE353" s="138"/>
      <c r="AH353" s="138"/>
      <c r="AL353" s="138"/>
      <c r="AO353" s="138"/>
      <c r="AR353" s="138"/>
      <c r="AV353" s="138"/>
      <c r="AY353" s="138"/>
      <c r="BB353" s="138"/>
      <c r="BF353" s="138"/>
      <c r="BI353" s="138"/>
      <c r="BL353" s="138"/>
      <c r="BP353" s="138"/>
      <c r="BS353" s="138"/>
      <c r="BV353" s="138"/>
      <c r="BY353" s="138"/>
      <c r="CB353" s="138"/>
      <c r="CE353" s="138"/>
      <c r="CH353" s="138"/>
      <c r="CK353" s="138"/>
      <c r="CN353" s="138"/>
      <c r="CR353" s="138"/>
      <c r="CU353" s="138"/>
      <c r="CX353" s="138"/>
      <c r="DB353" s="138"/>
      <c r="DE353" s="138"/>
      <c r="DH353" s="138"/>
      <c r="DL353" s="138"/>
      <c r="DO353" s="138"/>
      <c r="DR353" s="138"/>
      <c r="DV353" s="138"/>
      <c r="DY353" s="138"/>
      <c r="EB353" s="138"/>
      <c r="EF353" s="138"/>
      <c r="EI353" s="138"/>
      <c r="EL353" s="138"/>
      <c r="EO353" s="138"/>
      <c r="ES353" s="138"/>
      <c r="EV353" s="138"/>
      <c r="EY353" s="138"/>
      <c r="FC353" s="138"/>
      <c r="FF353" s="138"/>
      <c r="FI353" s="138"/>
      <c r="FM353" s="138"/>
      <c r="FP353" s="138"/>
      <c r="FS353" s="138"/>
      <c r="FW353" s="138"/>
      <c r="FZ353" s="138"/>
      <c r="GC353" s="138"/>
      <c r="GG353" s="138"/>
      <c r="GJ353" s="138"/>
      <c r="GM353" s="138"/>
      <c r="GQ353" s="138"/>
      <c r="GT353" s="138"/>
      <c r="GW353" s="138"/>
      <c r="HA353" s="138"/>
      <c r="HD353" s="138"/>
      <c r="HG353" s="138"/>
      <c r="HK353" s="138"/>
      <c r="HN353" s="138"/>
      <c r="HQ353" s="138"/>
      <c r="HU353" s="138"/>
      <c r="HX353" s="138"/>
      <c r="IA353" s="138"/>
      <c r="IE353" s="138"/>
      <c r="IH353" s="138"/>
      <c r="IK353" s="138"/>
      <c r="IO353" s="138"/>
      <c r="IR353" s="138"/>
      <c r="IU353" s="138"/>
      <c r="IY353" s="138"/>
      <c r="JB353" s="138"/>
      <c r="JE353" s="138"/>
      <c r="JI353" s="138"/>
      <c r="JL353" s="138"/>
      <c r="JO353" s="138"/>
      <c r="JR353" s="138"/>
      <c r="JU353" s="138"/>
      <c r="JX353" s="138"/>
      <c r="KA353" s="138"/>
      <c r="KD353" s="138"/>
      <c r="KG353" s="138"/>
      <c r="KJ353" s="138"/>
      <c r="KM353" s="138"/>
      <c r="KP353" s="138"/>
      <c r="KS353" s="138"/>
      <c r="KV353" s="138"/>
      <c r="KY353" s="138"/>
      <c r="LB353" s="138"/>
      <c r="LE353" s="138"/>
      <c r="LF353" s="138"/>
      <c r="LG353" s="141"/>
      <c r="LI353" s="138"/>
      <c r="LJ353" s="141"/>
      <c r="LL353" s="138"/>
      <c r="LM353" s="141"/>
      <c r="LR353" s="138"/>
      <c r="LU353" s="138"/>
      <c r="LX353" s="138"/>
      <c r="LY353" s="138"/>
      <c r="LZ353" s="141"/>
      <c r="MB353" s="138"/>
      <c r="MC353" s="141"/>
      <c r="ME353" s="138"/>
      <c r="MF353" s="141"/>
      <c r="MJ353" s="138"/>
      <c r="MK353" s="139"/>
      <c r="ML353" s="53"/>
      <c r="MM353" s="53"/>
      <c r="MN353" s="53"/>
      <c r="MO353" s="53"/>
      <c r="MR353" s="140"/>
    </row>
    <row r="354" spans="2:356" s="10" customFormat="1" ht="18.75" customHeight="1">
      <c r="B354" s="137"/>
      <c r="H354" s="138"/>
      <c r="L354" s="138"/>
      <c r="O354" s="138"/>
      <c r="R354" s="138"/>
      <c r="U354" s="138"/>
      <c r="X354" s="138"/>
      <c r="AB354" s="138"/>
      <c r="AE354" s="138"/>
      <c r="AH354" s="138"/>
      <c r="AL354" s="138"/>
      <c r="AO354" s="138"/>
      <c r="AR354" s="138"/>
      <c r="AV354" s="138"/>
      <c r="AY354" s="138"/>
      <c r="BB354" s="138"/>
      <c r="BF354" s="138"/>
      <c r="BI354" s="138"/>
      <c r="BL354" s="138"/>
      <c r="BP354" s="138"/>
      <c r="BS354" s="138"/>
      <c r="BV354" s="138"/>
      <c r="BY354" s="138"/>
      <c r="CB354" s="138"/>
      <c r="CE354" s="138"/>
      <c r="CH354" s="138"/>
      <c r="CK354" s="138"/>
      <c r="CN354" s="138"/>
      <c r="CR354" s="138"/>
      <c r="CU354" s="138"/>
      <c r="CX354" s="138"/>
      <c r="DB354" s="138"/>
      <c r="DE354" s="138"/>
      <c r="DH354" s="138"/>
      <c r="DL354" s="138"/>
      <c r="DO354" s="138"/>
      <c r="DR354" s="138"/>
      <c r="DV354" s="138"/>
      <c r="DY354" s="138"/>
      <c r="EB354" s="138"/>
      <c r="EF354" s="138"/>
      <c r="EI354" s="138"/>
      <c r="EL354" s="138"/>
      <c r="EO354" s="138"/>
      <c r="ES354" s="138"/>
      <c r="EV354" s="138"/>
      <c r="EY354" s="138"/>
      <c r="FC354" s="138"/>
      <c r="FF354" s="138"/>
      <c r="FI354" s="138"/>
      <c r="FM354" s="138"/>
      <c r="FP354" s="138"/>
      <c r="FS354" s="138"/>
      <c r="FW354" s="138"/>
      <c r="FZ354" s="138"/>
      <c r="GC354" s="138"/>
      <c r="GG354" s="138"/>
      <c r="GJ354" s="138"/>
      <c r="GM354" s="138"/>
      <c r="GQ354" s="138"/>
      <c r="GT354" s="138"/>
      <c r="GW354" s="138"/>
      <c r="HA354" s="138"/>
      <c r="HD354" s="138"/>
      <c r="HG354" s="138"/>
      <c r="HK354" s="138"/>
      <c r="HN354" s="138"/>
      <c r="HQ354" s="138"/>
      <c r="HU354" s="138"/>
      <c r="HX354" s="138"/>
      <c r="IA354" s="138"/>
      <c r="IE354" s="138"/>
      <c r="IH354" s="138"/>
      <c r="IK354" s="138"/>
      <c r="IO354" s="138"/>
      <c r="IR354" s="138"/>
      <c r="IU354" s="138"/>
      <c r="IY354" s="138"/>
      <c r="JB354" s="138"/>
      <c r="JE354" s="138"/>
      <c r="JI354" s="138"/>
      <c r="JL354" s="138"/>
      <c r="JO354" s="138"/>
      <c r="JR354" s="138"/>
      <c r="JU354" s="138"/>
      <c r="JX354" s="138"/>
      <c r="KA354" s="138"/>
      <c r="KD354" s="138"/>
      <c r="KG354" s="138"/>
      <c r="KJ354" s="138"/>
      <c r="KM354" s="138"/>
      <c r="KP354" s="138"/>
      <c r="KS354" s="138"/>
      <c r="KV354" s="138"/>
      <c r="KY354" s="138"/>
      <c r="LB354" s="138"/>
      <c r="LE354" s="138"/>
      <c r="LF354" s="138"/>
      <c r="LG354" s="141"/>
      <c r="LI354" s="138"/>
      <c r="LJ354" s="141"/>
      <c r="LL354" s="138"/>
      <c r="LM354" s="141"/>
      <c r="LR354" s="138"/>
      <c r="LU354" s="138"/>
      <c r="LX354" s="138"/>
      <c r="LY354" s="138"/>
      <c r="LZ354" s="141"/>
      <c r="MB354" s="138"/>
      <c r="MC354" s="141"/>
      <c r="ME354" s="138"/>
      <c r="MF354" s="141"/>
      <c r="MJ354" s="138"/>
      <c r="MK354" s="139"/>
      <c r="ML354" s="53"/>
      <c r="MM354" s="53"/>
      <c r="MN354" s="53"/>
      <c r="MO354" s="53"/>
      <c r="MR354" s="140"/>
    </row>
    <row r="355" spans="2:356" s="10" customFormat="1">
      <c r="B355" s="137"/>
      <c r="H355" s="138"/>
      <c r="L355" s="138"/>
      <c r="O355" s="138"/>
      <c r="R355" s="138"/>
      <c r="U355" s="138"/>
      <c r="X355" s="138"/>
      <c r="AB355" s="138"/>
      <c r="AE355" s="138"/>
      <c r="AH355" s="138"/>
      <c r="AL355" s="138"/>
      <c r="AO355" s="138"/>
      <c r="AR355" s="138"/>
      <c r="AV355" s="138"/>
      <c r="AY355" s="138"/>
      <c r="BB355" s="138"/>
      <c r="BF355" s="138"/>
      <c r="BI355" s="138"/>
      <c r="BL355" s="138"/>
      <c r="BP355" s="138"/>
      <c r="BS355" s="138"/>
      <c r="BV355" s="138"/>
      <c r="BY355" s="138"/>
      <c r="CB355" s="138"/>
      <c r="CE355" s="138"/>
      <c r="CH355" s="138"/>
      <c r="CK355" s="138"/>
      <c r="CN355" s="138"/>
      <c r="CR355" s="138"/>
      <c r="CU355" s="138"/>
      <c r="CX355" s="138"/>
      <c r="DB355" s="138"/>
      <c r="DE355" s="138"/>
      <c r="DH355" s="138"/>
      <c r="DL355" s="138"/>
      <c r="DO355" s="138"/>
      <c r="DR355" s="138"/>
      <c r="DV355" s="138"/>
      <c r="DY355" s="138"/>
      <c r="EB355" s="138"/>
      <c r="EF355" s="138"/>
      <c r="EI355" s="138"/>
      <c r="EL355" s="138"/>
      <c r="EO355" s="138"/>
      <c r="ES355" s="138"/>
      <c r="EV355" s="138"/>
      <c r="EY355" s="138"/>
      <c r="FC355" s="138"/>
      <c r="FF355" s="138"/>
      <c r="FI355" s="138"/>
      <c r="FM355" s="138"/>
      <c r="FP355" s="138"/>
      <c r="FS355" s="138"/>
      <c r="FW355" s="138"/>
      <c r="FZ355" s="138"/>
      <c r="GC355" s="138"/>
      <c r="GG355" s="138"/>
      <c r="GJ355" s="138"/>
      <c r="GM355" s="138"/>
      <c r="GQ355" s="138"/>
      <c r="GT355" s="138"/>
      <c r="GW355" s="138"/>
      <c r="HA355" s="138"/>
      <c r="HD355" s="138"/>
      <c r="HG355" s="138"/>
      <c r="HK355" s="138"/>
      <c r="HN355" s="138"/>
      <c r="HQ355" s="138"/>
      <c r="HU355" s="138"/>
      <c r="HX355" s="138"/>
      <c r="IA355" s="138"/>
      <c r="IE355" s="138"/>
      <c r="IH355" s="138"/>
      <c r="IK355" s="138"/>
      <c r="IO355" s="138"/>
      <c r="IR355" s="138"/>
      <c r="IU355" s="138"/>
      <c r="IY355" s="138"/>
      <c r="JB355" s="138"/>
      <c r="JE355" s="138"/>
      <c r="JI355" s="138"/>
      <c r="JL355" s="138"/>
      <c r="JO355" s="138"/>
      <c r="JR355" s="138"/>
      <c r="JU355" s="138"/>
      <c r="JX355" s="138"/>
      <c r="KA355" s="138"/>
      <c r="KD355" s="138"/>
      <c r="KG355" s="138"/>
      <c r="KJ355" s="138"/>
      <c r="KM355" s="138"/>
      <c r="KP355" s="138"/>
      <c r="KS355" s="138"/>
      <c r="KV355" s="138"/>
      <c r="KY355" s="138"/>
      <c r="LB355" s="138"/>
      <c r="LE355" s="138"/>
      <c r="LF355" s="138"/>
      <c r="LG355" s="141"/>
      <c r="LI355" s="138"/>
      <c r="LJ355" s="141"/>
      <c r="LL355" s="138"/>
      <c r="LM355" s="141"/>
      <c r="LR355" s="138"/>
      <c r="LU355" s="138"/>
      <c r="LX355" s="138"/>
      <c r="LY355" s="138"/>
      <c r="LZ355" s="141"/>
      <c r="MB355" s="138"/>
      <c r="MC355" s="141"/>
      <c r="ME355" s="138"/>
      <c r="MF355" s="141"/>
      <c r="MJ355" s="138"/>
      <c r="MK355" s="139"/>
      <c r="ML355" s="53"/>
      <c r="MM355" s="53"/>
      <c r="MN355" s="53"/>
      <c r="MO355" s="53"/>
      <c r="MR355" s="140"/>
    </row>
    <row r="356" spans="2:356" s="10" customFormat="1" ht="18.75" customHeight="1">
      <c r="B356" s="137"/>
      <c r="H356" s="138"/>
      <c r="L356" s="138"/>
      <c r="O356" s="138"/>
      <c r="R356" s="138"/>
      <c r="U356" s="138"/>
      <c r="X356" s="138"/>
      <c r="AB356" s="138"/>
      <c r="AE356" s="138"/>
      <c r="AH356" s="138"/>
      <c r="AL356" s="138"/>
      <c r="AO356" s="138"/>
      <c r="AR356" s="138"/>
      <c r="AV356" s="138"/>
      <c r="AY356" s="138"/>
      <c r="BB356" s="138"/>
      <c r="BF356" s="138"/>
      <c r="BI356" s="138"/>
      <c r="BL356" s="138"/>
      <c r="BP356" s="138"/>
      <c r="BS356" s="138"/>
      <c r="BV356" s="138"/>
      <c r="BY356" s="138"/>
      <c r="CB356" s="138"/>
      <c r="CE356" s="138"/>
      <c r="CH356" s="138"/>
      <c r="CK356" s="138"/>
      <c r="CN356" s="138"/>
      <c r="CR356" s="138"/>
      <c r="CU356" s="138"/>
      <c r="CX356" s="138"/>
      <c r="DB356" s="138"/>
      <c r="DE356" s="138"/>
      <c r="DH356" s="138"/>
      <c r="DL356" s="138"/>
      <c r="DO356" s="138"/>
      <c r="DR356" s="138"/>
      <c r="DV356" s="138"/>
      <c r="DY356" s="138"/>
      <c r="EB356" s="138"/>
      <c r="EF356" s="138"/>
      <c r="EI356" s="138"/>
      <c r="EL356" s="138"/>
      <c r="EO356" s="138"/>
      <c r="ES356" s="138"/>
      <c r="EV356" s="138"/>
      <c r="EY356" s="138"/>
      <c r="FC356" s="138"/>
      <c r="FF356" s="138"/>
      <c r="FI356" s="138"/>
      <c r="FM356" s="138"/>
      <c r="FP356" s="138"/>
      <c r="FS356" s="138"/>
      <c r="FW356" s="138"/>
      <c r="FZ356" s="138"/>
      <c r="GC356" s="138"/>
      <c r="GG356" s="138"/>
      <c r="GJ356" s="138"/>
      <c r="GM356" s="138"/>
      <c r="GQ356" s="138"/>
      <c r="GT356" s="138"/>
      <c r="GW356" s="138"/>
      <c r="HA356" s="138"/>
      <c r="HD356" s="138"/>
      <c r="HG356" s="138"/>
      <c r="HK356" s="138"/>
      <c r="HN356" s="138"/>
      <c r="HQ356" s="138"/>
      <c r="HU356" s="138"/>
      <c r="HX356" s="138"/>
      <c r="IA356" s="138"/>
      <c r="IE356" s="138"/>
      <c r="IH356" s="138"/>
      <c r="IK356" s="138"/>
      <c r="IO356" s="138"/>
      <c r="IR356" s="138"/>
      <c r="IU356" s="138"/>
      <c r="IY356" s="138"/>
      <c r="JB356" s="138"/>
      <c r="JE356" s="138"/>
      <c r="JI356" s="138"/>
      <c r="JL356" s="138"/>
      <c r="JO356" s="138"/>
      <c r="JR356" s="138"/>
      <c r="JU356" s="138"/>
      <c r="JX356" s="138"/>
      <c r="KA356" s="138"/>
      <c r="KD356" s="138"/>
      <c r="KG356" s="138"/>
      <c r="KJ356" s="138"/>
      <c r="KM356" s="138"/>
      <c r="KP356" s="138"/>
      <c r="KS356" s="138"/>
      <c r="KV356" s="138"/>
      <c r="KY356" s="138"/>
      <c r="LB356" s="138"/>
      <c r="LE356" s="138"/>
      <c r="LF356" s="138"/>
      <c r="LG356" s="141"/>
      <c r="LI356" s="138"/>
      <c r="LJ356" s="141"/>
      <c r="LL356" s="138"/>
      <c r="LM356" s="141"/>
      <c r="LR356" s="138"/>
      <c r="LU356" s="138"/>
      <c r="LX356" s="138"/>
      <c r="LY356" s="138"/>
      <c r="LZ356" s="141"/>
      <c r="MB356" s="138"/>
      <c r="MC356" s="141"/>
      <c r="ME356" s="138"/>
      <c r="MF356" s="141"/>
      <c r="MJ356" s="138"/>
      <c r="MK356" s="139"/>
      <c r="ML356" s="53"/>
      <c r="MM356" s="53"/>
      <c r="MN356" s="53"/>
      <c r="MO356" s="53"/>
      <c r="MR356" s="140"/>
    </row>
    <row r="357" spans="2:356" s="10" customFormat="1">
      <c r="B357" s="137"/>
      <c r="H357" s="138"/>
      <c r="L357" s="138"/>
      <c r="O357" s="138"/>
      <c r="R357" s="138"/>
      <c r="U357" s="138"/>
      <c r="X357" s="138"/>
      <c r="AB357" s="138"/>
      <c r="AE357" s="138"/>
      <c r="AH357" s="138"/>
      <c r="AL357" s="138"/>
      <c r="AO357" s="138"/>
      <c r="AR357" s="138"/>
      <c r="AV357" s="138"/>
      <c r="AY357" s="138"/>
      <c r="BB357" s="138"/>
      <c r="BF357" s="138"/>
      <c r="BI357" s="138"/>
      <c r="BL357" s="138"/>
      <c r="BP357" s="138"/>
      <c r="BS357" s="138"/>
      <c r="BV357" s="138"/>
      <c r="BY357" s="138"/>
      <c r="CB357" s="138"/>
      <c r="CE357" s="138"/>
      <c r="CH357" s="138"/>
      <c r="CK357" s="138"/>
      <c r="CN357" s="138"/>
      <c r="CR357" s="138"/>
      <c r="CU357" s="138"/>
      <c r="CX357" s="138"/>
      <c r="DB357" s="138"/>
      <c r="DE357" s="138"/>
      <c r="DH357" s="138"/>
      <c r="DL357" s="138"/>
      <c r="DO357" s="138"/>
      <c r="DR357" s="138"/>
      <c r="DV357" s="138"/>
      <c r="DY357" s="138"/>
      <c r="EB357" s="138"/>
      <c r="EF357" s="138"/>
      <c r="EI357" s="138"/>
      <c r="EL357" s="138"/>
      <c r="EO357" s="138"/>
      <c r="ES357" s="138"/>
      <c r="EV357" s="138"/>
      <c r="EY357" s="138"/>
      <c r="FC357" s="138"/>
      <c r="FF357" s="138"/>
      <c r="FI357" s="138"/>
      <c r="FM357" s="138"/>
      <c r="FP357" s="138"/>
      <c r="FS357" s="138"/>
      <c r="FW357" s="138"/>
      <c r="FZ357" s="138"/>
      <c r="GC357" s="138"/>
      <c r="GG357" s="138"/>
      <c r="GJ357" s="138"/>
      <c r="GM357" s="138"/>
      <c r="GQ357" s="138"/>
      <c r="GT357" s="138"/>
      <c r="GW357" s="138"/>
      <c r="HA357" s="138"/>
      <c r="HD357" s="138"/>
      <c r="HG357" s="138"/>
      <c r="HK357" s="138"/>
      <c r="HN357" s="138"/>
      <c r="HQ357" s="138"/>
      <c r="HU357" s="138"/>
      <c r="HX357" s="138"/>
      <c r="IA357" s="138"/>
      <c r="IE357" s="138"/>
      <c r="IH357" s="138"/>
      <c r="IK357" s="138"/>
      <c r="IO357" s="138"/>
      <c r="IR357" s="138"/>
      <c r="IU357" s="138"/>
      <c r="IY357" s="138"/>
      <c r="JB357" s="138"/>
      <c r="JE357" s="138"/>
      <c r="JI357" s="138"/>
      <c r="JL357" s="138"/>
      <c r="JO357" s="138"/>
      <c r="JR357" s="138"/>
      <c r="JU357" s="138"/>
      <c r="JX357" s="138"/>
      <c r="KA357" s="138"/>
      <c r="KD357" s="138"/>
      <c r="KG357" s="138"/>
      <c r="KJ357" s="138"/>
      <c r="KM357" s="138"/>
      <c r="KP357" s="138"/>
      <c r="KS357" s="138"/>
      <c r="KV357" s="138"/>
      <c r="KY357" s="138"/>
      <c r="LB357" s="138"/>
      <c r="LE357" s="138"/>
      <c r="LF357" s="138"/>
      <c r="LG357" s="141"/>
      <c r="LI357" s="138"/>
      <c r="LJ357" s="141"/>
      <c r="LL357" s="138"/>
      <c r="LM357" s="141"/>
      <c r="LR357" s="138"/>
      <c r="LU357" s="138"/>
      <c r="LX357" s="138"/>
      <c r="LY357" s="138"/>
      <c r="LZ357" s="141"/>
      <c r="MB357" s="138"/>
      <c r="MC357" s="141"/>
      <c r="ME357" s="138"/>
      <c r="MF357" s="141"/>
      <c r="MJ357" s="138"/>
      <c r="MK357" s="139"/>
      <c r="ML357" s="53"/>
      <c r="MM357" s="53"/>
      <c r="MN357" s="53"/>
      <c r="MO357" s="53"/>
      <c r="MR357" s="140"/>
    </row>
    <row r="358" spans="2:356" s="10" customFormat="1" ht="18.75" customHeight="1">
      <c r="B358" s="137"/>
      <c r="H358" s="138"/>
      <c r="L358" s="138"/>
      <c r="O358" s="138"/>
      <c r="R358" s="138"/>
      <c r="U358" s="138"/>
      <c r="X358" s="138"/>
      <c r="AB358" s="138"/>
      <c r="AE358" s="138"/>
      <c r="AH358" s="138"/>
      <c r="AL358" s="138"/>
      <c r="AO358" s="138"/>
      <c r="AR358" s="138"/>
      <c r="AV358" s="138"/>
      <c r="AY358" s="138"/>
      <c r="BB358" s="138"/>
      <c r="BF358" s="138"/>
      <c r="BI358" s="138"/>
      <c r="BL358" s="138"/>
      <c r="BP358" s="138"/>
      <c r="BS358" s="138"/>
      <c r="BV358" s="138"/>
      <c r="BY358" s="138"/>
      <c r="CB358" s="138"/>
      <c r="CE358" s="138"/>
      <c r="CH358" s="138"/>
      <c r="CK358" s="138"/>
      <c r="CN358" s="138"/>
      <c r="CR358" s="138"/>
      <c r="CU358" s="138"/>
      <c r="CX358" s="138"/>
      <c r="DB358" s="138"/>
      <c r="DE358" s="138"/>
      <c r="DH358" s="138"/>
      <c r="DL358" s="138"/>
      <c r="DO358" s="138"/>
      <c r="DR358" s="138"/>
      <c r="DV358" s="138"/>
      <c r="DY358" s="138"/>
      <c r="EB358" s="138"/>
      <c r="EF358" s="138"/>
      <c r="EI358" s="138"/>
      <c r="EL358" s="138"/>
      <c r="EO358" s="138"/>
      <c r="ES358" s="138"/>
      <c r="EV358" s="138"/>
      <c r="EY358" s="138"/>
      <c r="FC358" s="138"/>
      <c r="FF358" s="138"/>
      <c r="FI358" s="138"/>
      <c r="FM358" s="138"/>
      <c r="FP358" s="138"/>
      <c r="FS358" s="138"/>
      <c r="FW358" s="138"/>
      <c r="FZ358" s="138"/>
      <c r="GC358" s="138"/>
      <c r="GG358" s="138"/>
      <c r="GJ358" s="138"/>
      <c r="GM358" s="138"/>
      <c r="GQ358" s="138"/>
      <c r="GT358" s="138"/>
      <c r="GW358" s="138"/>
      <c r="HA358" s="138"/>
      <c r="HD358" s="138"/>
      <c r="HG358" s="138"/>
      <c r="HK358" s="138"/>
      <c r="HN358" s="138"/>
      <c r="HQ358" s="138"/>
      <c r="HU358" s="138"/>
      <c r="HX358" s="138"/>
      <c r="IA358" s="138"/>
      <c r="IE358" s="138"/>
      <c r="IH358" s="138"/>
      <c r="IK358" s="138"/>
      <c r="IO358" s="138"/>
      <c r="IR358" s="138"/>
      <c r="IU358" s="138"/>
      <c r="IY358" s="138"/>
      <c r="JB358" s="138"/>
      <c r="JE358" s="138"/>
      <c r="JI358" s="138"/>
      <c r="JL358" s="138"/>
      <c r="JO358" s="138"/>
      <c r="JR358" s="138"/>
      <c r="JU358" s="138"/>
      <c r="JX358" s="138"/>
      <c r="KA358" s="138"/>
      <c r="KD358" s="138"/>
      <c r="KG358" s="138"/>
      <c r="KJ358" s="138"/>
      <c r="KM358" s="138"/>
      <c r="KP358" s="138"/>
      <c r="KS358" s="138"/>
      <c r="KV358" s="138"/>
      <c r="KY358" s="138"/>
      <c r="LB358" s="138"/>
      <c r="LE358" s="138"/>
      <c r="LF358" s="138"/>
      <c r="LG358" s="141"/>
      <c r="LI358" s="138"/>
      <c r="LJ358" s="141"/>
      <c r="LL358" s="138"/>
      <c r="LM358" s="141"/>
      <c r="LR358" s="138"/>
      <c r="LU358" s="138"/>
      <c r="LX358" s="138"/>
      <c r="LY358" s="138"/>
      <c r="LZ358" s="141"/>
      <c r="MB358" s="138"/>
      <c r="MC358" s="141"/>
      <c r="ME358" s="138"/>
      <c r="MF358" s="141"/>
      <c r="MJ358" s="138"/>
      <c r="MK358" s="139"/>
      <c r="ML358" s="53"/>
      <c r="MM358" s="53"/>
      <c r="MN358" s="53"/>
      <c r="MO358" s="53"/>
      <c r="MR358" s="140"/>
    </row>
    <row r="359" spans="2:356" s="10" customFormat="1">
      <c r="B359" s="137"/>
      <c r="H359" s="138"/>
      <c r="L359" s="138"/>
      <c r="O359" s="138"/>
      <c r="R359" s="138"/>
      <c r="U359" s="138"/>
      <c r="X359" s="138"/>
      <c r="AB359" s="138"/>
      <c r="AE359" s="138"/>
      <c r="AH359" s="138"/>
      <c r="AL359" s="138"/>
      <c r="AO359" s="138"/>
      <c r="AR359" s="138"/>
      <c r="AV359" s="138"/>
      <c r="AY359" s="138"/>
      <c r="BB359" s="138"/>
      <c r="BF359" s="138"/>
      <c r="BI359" s="138"/>
      <c r="BL359" s="138"/>
      <c r="BP359" s="138"/>
      <c r="BS359" s="138"/>
      <c r="BV359" s="138"/>
      <c r="BY359" s="138"/>
      <c r="CB359" s="138"/>
      <c r="CE359" s="138"/>
      <c r="CH359" s="138"/>
      <c r="CK359" s="138"/>
      <c r="CN359" s="138"/>
      <c r="CR359" s="138"/>
      <c r="CU359" s="138"/>
      <c r="CX359" s="138"/>
      <c r="DB359" s="138"/>
      <c r="DE359" s="138"/>
      <c r="DH359" s="138"/>
      <c r="DL359" s="138"/>
      <c r="DO359" s="138"/>
      <c r="DR359" s="138"/>
      <c r="DV359" s="138"/>
      <c r="DY359" s="138"/>
      <c r="EB359" s="138"/>
      <c r="EF359" s="138"/>
      <c r="EI359" s="138"/>
      <c r="EL359" s="138"/>
      <c r="EO359" s="138"/>
      <c r="ES359" s="138"/>
      <c r="EV359" s="138"/>
      <c r="EY359" s="138"/>
      <c r="FC359" s="138"/>
      <c r="FF359" s="138"/>
      <c r="FI359" s="138"/>
      <c r="FM359" s="138"/>
      <c r="FP359" s="138"/>
      <c r="FS359" s="138"/>
      <c r="FW359" s="138"/>
      <c r="FZ359" s="138"/>
      <c r="GC359" s="138"/>
      <c r="GG359" s="138"/>
      <c r="GJ359" s="138"/>
      <c r="GM359" s="138"/>
      <c r="GQ359" s="138"/>
      <c r="GT359" s="138"/>
      <c r="GW359" s="138"/>
      <c r="HA359" s="138"/>
      <c r="HD359" s="138"/>
      <c r="HG359" s="138"/>
      <c r="HK359" s="138"/>
      <c r="HN359" s="138"/>
      <c r="HQ359" s="138"/>
      <c r="HU359" s="138"/>
      <c r="HX359" s="138"/>
      <c r="IA359" s="138"/>
      <c r="IE359" s="138"/>
      <c r="IH359" s="138"/>
      <c r="IK359" s="138"/>
      <c r="IO359" s="138"/>
      <c r="IR359" s="138"/>
      <c r="IU359" s="138"/>
      <c r="IY359" s="138"/>
      <c r="JB359" s="138"/>
      <c r="JE359" s="138"/>
      <c r="JI359" s="138"/>
      <c r="JL359" s="138"/>
      <c r="JO359" s="138"/>
      <c r="JR359" s="138"/>
      <c r="JU359" s="138"/>
      <c r="JX359" s="138"/>
      <c r="KA359" s="138"/>
      <c r="KD359" s="138"/>
      <c r="KG359" s="138"/>
      <c r="KJ359" s="138"/>
      <c r="KM359" s="138"/>
      <c r="KP359" s="138"/>
      <c r="KS359" s="138"/>
      <c r="KV359" s="138"/>
      <c r="KY359" s="138"/>
      <c r="LB359" s="138"/>
      <c r="LE359" s="138"/>
      <c r="LF359" s="138"/>
      <c r="LG359" s="141"/>
      <c r="LI359" s="138"/>
      <c r="LJ359" s="141"/>
      <c r="LL359" s="138"/>
      <c r="LM359" s="141"/>
      <c r="LR359" s="138"/>
      <c r="LU359" s="138"/>
      <c r="LX359" s="138"/>
      <c r="LY359" s="138"/>
      <c r="LZ359" s="141"/>
      <c r="MB359" s="138"/>
      <c r="MC359" s="141"/>
      <c r="ME359" s="138"/>
      <c r="MF359" s="141"/>
      <c r="MJ359" s="138"/>
      <c r="MK359" s="139"/>
      <c r="ML359" s="53"/>
      <c r="MM359" s="53"/>
      <c r="MN359" s="53"/>
      <c r="MO359" s="53"/>
      <c r="MR359" s="140"/>
    </row>
    <row r="360" spans="2:356" s="10" customFormat="1" ht="18.75" customHeight="1">
      <c r="B360" s="137"/>
      <c r="H360" s="138"/>
      <c r="L360" s="138"/>
      <c r="O360" s="138"/>
      <c r="R360" s="138"/>
      <c r="U360" s="138"/>
      <c r="X360" s="138"/>
      <c r="AB360" s="138"/>
      <c r="AE360" s="138"/>
      <c r="AH360" s="138"/>
      <c r="AL360" s="138"/>
      <c r="AO360" s="138"/>
      <c r="AR360" s="138"/>
      <c r="AV360" s="138"/>
      <c r="AY360" s="138"/>
      <c r="BB360" s="138"/>
      <c r="BF360" s="138"/>
      <c r="BI360" s="138"/>
      <c r="BL360" s="138"/>
      <c r="BP360" s="138"/>
      <c r="BS360" s="138"/>
      <c r="BV360" s="138"/>
      <c r="BY360" s="138"/>
      <c r="CB360" s="138"/>
      <c r="CE360" s="138"/>
      <c r="CH360" s="138"/>
      <c r="CK360" s="138"/>
      <c r="CN360" s="138"/>
      <c r="CR360" s="138"/>
      <c r="CU360" s="138"/>
      <c r="CX360" s="138"/>
      <c r="DB360" s="138"/>
      <c r="DE360" s="138"/>
      <c r="DH360" s="138"/>
      <c r="DL360" s="138"/>
      <c r="DO360" s="138"/>
      <c r="DR360" s="138"/>
      <c r="DV360" s="138"/>
      <c r="DY360" s="138"/>
      <c r="EB360" s="138"/>
      <c r="EF360" s="138"/>
      <c r="EI360" s="138"/>
      <c r="EL360" s="138"/>
      <c r="EO360" s="138"/>
      <c r="ES360" s="138"/>
      <c r="EV360" s="138"/>
      <c r="EY360" s="138"/>
      <c r="FC360" s="138"/>
      <c r="FF360" s="138"/>
      <c r="FI360" s="138"/>
      <c r="FM360" s="138"/>
      <c r="FP360" s="138"/>
      <c r="FS360" s="138"/>
      <c r="FW360" s="138"/>
      <c r="FZ360" s="138"/>
      <c r="GC360" s="138"/>
      <c r="GG360" s="138"/>
      <c r="GJ360" s="138"/>
      <c r="GM360" s="138"/>
      <c r="GQ360" s="138"/>
      <c r="GT360" s="138"/>
      <c r="GW360" s="138"/>
      <c r="HA360" s="138"/>
      <c r="HD360" s="138"/>
      <c r="HG360" s="138"/>
      <c r="HK360" s="138"/>
      <c r="HN360" s="138"/>
      <c r="HQ360" s="138"/>
      <c r="HU360" s="138"/>
      <c r="HX360" s="138"/>
      <c r="IA360" s="138"/>
      <c r="IE360" s="138"/>
      <c r="IH360" s="138"/>
      <c r="IK360" s="138"/>
      <c r="IO360" s="138"/>
      <c r="IR360" s="138"/>
      <c r="IU360" s="138"/>
      <c r="IY360" s="138"/>
      <c r="JB360" s="138"/>
      <c r="JE360" s="138"/>
      <c r="JI360" s="138"/>
      <c r="JL360" s="138"/>
      <c r="JO360" s="138"/>
      <c r="JR360" s="138"/>
      <c r="JU360" s="138"/>
      <c r="JX360" s="138"/>
      <c r="KA360" s="138"/>
      <c r="KD360" s="138"/>
      <c r="KG360" s="138"/>
      <c r="KJ360" s="138"/>
      <c r="KM360" s="138"/>
      <c r="KP360" s="138"/>
      <c r="KS360" s="138"/>
      <c r="KV360" s="138"/>
      <c r="KY360" s="138"/>
      <c r="LB360" s="138"/>
      <c r="LE360" s="138"/>
      <c r="LF360" s="138"/>
      <c r="LG360" s="141"/>
      <c r="LI360" s="138"/>
      <c r="LJ360" s="141"/>
      <c r="LL360" s="138"/>
      <c r="LM360" s="141"/>
      <c r="LR360" s="138"/>
      <c r="LU360" s="138"/>
      <c r="LX360" s="138"/>
      <c r="LY360" s="138"/>
      <c r="LZ360" s="141"/>
      <c r="MB360" s="138"/>
      <c r="MC360" s="141"/>
      <c r="ME360" s="138"/>
      <c r="MF360" s="141"/>
      <c r="MJ360" s="138"/>
      <c r="MK360" s="139"/>
      <c r="ML360" s="53"/>
      <c r="MM360" s="53"/>
      <c r="MN360" s="53"/>
      <c r="MO360" s="53"/>
      <c r="MR360" s="140"/>
    </row>
    <row r="361" spans="2:356" s="10" customFormat="1">
      <c r="B361" s="137"/>
      <c r="H361" s="138"/>
      <c r="L361" s="138"/>
      <c r="O361" s="138"/>
      <c r="R361" s="138"/>
      <c r="U361" s="138"/>
      <c r="X361" s="138"/>
      <c r="AB361" s="138"/>
      <c r="AE361" s="138"/>
      <c r="AH361" s="138"/>
      <c r="AL361" s="138"/>
      <c r="AO361" s="138"/>
      <c r="AR361" s="138"/>
      <c r="AV361" s="138"/>
      <c r="AY361" s="138"/>
      <c r="BB361" s="138"/>
      <c r="BF361" s="138"/>
      <c r="BI361" s="138"/>
      <c r="BL361" s="138"/>
      <c r="BP361" s="138"/>
      <c r="BS361" s="138"/>
      <c r="BV361" s="138"/>
      <c r="BY361" s="138"/>
      <c r="CB361" s="138"/>
      <c r="CE361" s="138"/>
      <c r="CH361" s="138"/>
      <c r="CK361" s="138"/>
      <c r="CN361" s="138"/>
      <c r="CR361" s="138"/>
      <c r="CU361" s="138"/>
      <c r="CX361" s="138"/>
      <c r="DB361" s="138"/>
      <c r="DE361" s="138"/>
      <c r="DH361" s="138"/>
      <c r="DL361" s="138"/>
      <c r="DO361" s="138"/>
      <c r="DR361" s="138"/>
      <c r="DV361" s="138"/>
      <c r="DY361" s="138"/>
      <c r="EB361" s="138"/>
      <c r="EF361" s="138"/>
      <c r="EI361" s="138"/>
      <c r="EL361" s="138"/>
      <c r="EO361" s="138"/>
      <c r="ES361" s="138"/>
      <c r="EV361" s="138"/>
      <c r="EY361" s="138"/>
      <c r="FC361" s="138"/>
      <c r="FF361" s="138"/>
      <c r="FI361" s="138"/>
      <c r="FM361" s="138"/>
      <c r="FP361" s="138"/>
      <c r="FS361" s="138"/>
      <c r="FW361" s="138"/>
      <c r="FZ361" s="138"/>
      <c r="GC361" s="138"/>
      <c r="GG361" s="138"/>
      <c r="GJ361" s="138"/>
      <c r="GM361" s="138"/>
      <c r="GQ361" s="138"/>
      <c r="GT361" s="138"/>
      <c r="GW361" s="138"/>
      <c r="HA361" s="138"/>
      <c r="HD361" s="138"/>
      <c r="HG361" s="138"/>
      <c r="HK361" s="138"/>
      <c r="HN361" s="138"/>
      <c r="HQ361" s="138"/>
      <c r="HU361" s="138"/>
      <c r="HX361" s="138"/>
      <c r="IA361" s="138"/>
      <c r="IE361" s="138"/>
      <c r="IH361" s="138"/>
      <c r="IK361" s="138"/>
      <c r="IO361" s="138"/>
      <c r="IR361" s="138"/>
      <c r="IU361" s="138"/>
      <c r="IY361" s="138"/>
      <c r="JB361" s="138"/>
      <c r="JE361" s="138"/>
      <c r="JI361" s="138"/>
      <c r="JL361" s="138"/>
      <c r="JO361" s="138"/>
      <c r="JR361" s="138"/>
      <c r="JU361" s="138"/>
      <c r="JX361" s="138"/>
      <c r="KA361" s="138"/>
      <c r="KD361" s="138"/>
      <c r="KG361" s="138"/>
      <c r="KJ361" s="138"/>
      <c r="KM361" s="138"/>
      <c r="KP361" s="138"/>
      <c r="KS361" s="138"/>
      <c r="KV361" s="138"/>
      <c r="KY361" s="138"/>
      <c r="LB361" s="138"/>
      <c r="LE361" s="138"/>
      <c r="LF361" s="138"/>
      <c r="LG361" s="141"/>
      <c r="LI361" s="138"/>
      <c r="LJ361" s="141"/>
      <c r="LL361" s="138"/>
      <c r="LM361" s="141"/>
      <c r="LR361" s="138"/>
      <c r="LU361" s="138"/>
      <c r="LX361" s="138"/>
      <c r="LY361" s="138"/>
      <c r="LZ361" s="141"/>
      <c r="MB361" s="138"/>
      <c r="MC361" s="141"/>
      <c r="ME361" s="138"/>
      <c r="MF361" s="141"/>
      <c r="MJ361" s="138"/>
      <c r="MK361" s="139"/>
      <c r="ML361" s="53"/>
      <c r="MM361" s="53"/>
      <c r="MN361" s="53"/>
      <c r="MO361" s="53"/>
      <c r="MR361" s="140"/>
    </row>
    <row r="362" spans="2:356" s="10" customFormat="1" ht="18.75" customHeight="1">
      <c r="B362" s="137"/>
      <c r="H362" s="138"/>
      <c r="L362" s="138"/>
      <c r="O362" s="138"/>
      <c r="R362" s="138"/>
      <c r="U362" s="138"/>
      <c r="X362" s="138"/>
      <c r="AB362" s="138"/>
      <c r="AE362" s="138"/>
      <c r="AH362" s="138"/>
      <c r="AL362" s="138"/>
      <c r="AO362" s="138"/>
      <c r="AR362" s="138"/>
      <c r="AV362" s="138"/>
      <c r="AY362" s="138"/>
      <c r="BB362" s="138"/>
      <c r="BF362" s="138"/>
      <c r="BI362" s="138"/>
      <c r="BL362" s="138"/>
      <c r="BP362" s="138"/>
      <c r="BS362" s="138"/>
      <c r="BV362" s="138"/>
      <c r="BY362" s="138"/>
      <c r="CB362" s="138"/>
      <c r="CE362" s="138"/>
      <c r="CH362" s="138"/>
      <c r="CK362" s="138"/>
      <c r="CN362" s="138"/>
      <c r="CR362" s="138"/>
      <c r="CU362" s="138"/>
      <c r="CX362" s="138"/>
      <c r="DB362" s="138"/>
      <c r="DE362" s="138"/>
      <c r="DH362" s="138"/>
      <c r="DL362" s="138"/>
      <c r="DO362" s="138"/>
      <c r="DR362" s="138"/>
      <c r="DV362" s="138"/>
      <c r="DY362" s="138"/>
      <c r="EB362" s="138"/>
      <c r="EF362" s="138"/>
      <c r="EI362" s="138"/>
      <c r="EL362" s="138"/>
      <c r="EO362" s="138"/>
      <c r="ES362" s="138"/>
      <c r="EV362" s="138"/>
      <c r="EY362" s="138"/>
      <c r="FC362" s="138"/>
      <c r="FF362" s="138"/>
      <c r="FI362" s="138"/>
      <c r="FM362" s="138"/>
      <c r="FP362" s="138"/>
      <c r="FS362" s="138"/>
      <c r="FW362" s="138"/>
      <c r="FZ362" s="138"/>
      <c r="GC362" s="138"/>
      <c r="GG362" s="138"/>
      <c r="GJ362" s="138"/>
      <c r="GM362" s="138"/>
      <c r="GQ362" s="138"/>
      <c r="GT362" s="138"/>
      <c r="GW362" s="138"/>
      <c r="HA362" s="138"/>
      <c r="HD362" s="138"/>
      <c r="HG362" s="138"/>
      <c r="HK362" s="138"/>
      <c r="HN362" s="138"/>
      <c r="HQ362" s="138"/>
      <c r="HU362" s="138"/>
      <c r="HX362" s="138"/>
      <c r="IA362" s="138"/>
      <c r="IE362" s="138"/>
      <c r="IH362" s="138"/>
      <c r="IK362" s="138"/>
      <c r="IO362" s="138"/>
      <c r="IR362" s="138"/>
      <c r="IU362" s="138"/>
      <c r="IY362" s="138"/>
      <c r="JB362" s="138"/>
      <c r="JE362" s="138"/>
      <c r="JI362" s="138"/>
      <c r="JL362" s="138"/>
      <c r="JO362" s="138"/>
      <c r="JR362" s="138"/>
      <c r="JU362" s="138"/>
      <c r="JX362" s="138"/>
      <c r="KA362" s="138"/>
      <c r="KD362" s="138"/>
      <c r="KG362" s="138"/>
      <c r="KJ362" s="138"/>
      <c r="KM362" s="138"/>
      <c r="KP362" s="138"/>
      <c r="KS362" s="138"/>
      <c r="KV362" s="138"/>
      <c r="KY362" s="138"/>
      <c r="LB362" s="138"/>
      <c r="LE362" s="138"/>
      <c r="LF362" s="138"/>
      <c r="LG362" s="141"/>
      <c r="LI362" s="138"/>
      <c r="LJ362" s="141"/>
      <c r="LL362" s="138"/>
      <c r="LM362" s="141"/>
      <c r="LR362" s="138"/>
      <c r="LU362" s="138"/>
      <c r="LX362" s="138"/>
      <c r="LY362" s="138"/>
      <c r="LZ362" s="141"/>
      <c r="MB362" s="138"/>
      <c r="MC362" s="141"/>
      <c r="ME362" s="138"/>
      <c r="MF362" s="141"/>
      <c r="MJ362" s="138"/>
      <c r="MK362" s="139"/>
      <c r="ML362" s="53"/>
      <c r="MM362" s="53"/>
      <c r="MN362" s="53"/>
      <c r="MO362" s="53"/>
      <c r="MR362" s="140"/>
    </row>
    <row r="363" spans="2:356" s="10" customFormat="1">
      <c r="B363" s="137"/>
      <c r="H363" s="138"/>
      <c r="L363" s="138"/>
      <c r="O363" s="138"/>
      <c r="R363" s="138"/>
      <c r="U363" s="138"/>
      <c r="X363" s="138"/>
      <c r="AB363" s="138"/>
      <c r="AE363" s="138"/>
      <c r="AH363" s="138"/>
      <c r="AL363" s="138"/>
      <c r="AO363" s="138"/>
      <c r="AR363" s="138"/>
      <c r="AV363" s="138"/>
      <c r="AY363" s="138"/>
      <c r="BB363" s="138"/>
      <c r="BF363" s="138"/>
      <c r="BI363" s="138"/>
      <c r="BL363" s="138"/>
      <c r="BP363" s="138"/>
      <c r="BS363" s="138"/>
      <c r="BV363" s="138"/>
      <c r="BY363" s="138"/>
      <c r="CB363" s="138"/>
      <c r="CE363" s="138"/>
      <c r="CH363" s="138"/>
      <c r="CK363" s="138"/>
      <c r="CN363" s="138"/>
      <c r="CR363" s="138"/>
      <c r="CU363" s="138"/>
      <c r="CX363" s="138"/>
      <c r="DB363" s="138"/>
      <c r="DE363" s="138"/>
      <c r="DH363" s="138"/>
      <c r="DL363" s="138"/>
      <c r="DO363" s="138"/>
      <c r="DR363" s="138"/>
      <c r="DV363" s="138"/>
      <c r="DY363" s="138"/>
      <c r="EB363" s="138"/>
      <c r="EF363" s="138"/>
      <c r="EI363" s="138"/>
      <c r="EL363" s="138"/>
      <c r="EO363" s="138"/>
      <c r="ES363" s="138"/>
      <c r="EV363" s="138"/>
      <c r="EY363" s="138"/>
      <c r="FC363" s="138"/>
      <c r="FF363" s="138"/>
      <c r="FI363" s="138"/>
      <c r="FM363" s="138"/>
      <c r="FP363" s="138"/>
      <c r="FS363" s="138"/>
      <c r="FW363" s="138"/>
      <c r="FZ363" s="138"/>
      <c r="GC363" s="138"/>
      <c r="GG363" s="138"/>
      <c r="GJ363" s="138"/>
      <c r="GM363" s="138"/>
      <c r="GQ363" s="138"/>
      <c r="GT363" s="138"/>
      <c r="GW363" s="138"/>
      <c r="HA363" s="138"/>
      <c r="HD363" s="138"/>
      <c r="HG363" s="138"/>
      <c r="HK363" s="138"/>
      <c r="HN363" s="138"/>
      <c r="HQ363" s="138"/>
      <c r="HU363" s="138"/>
      <c r="HX363" s="138"/>
      <c r="IA363" s="138"/>
      <c r="IE363" s="138"/>
      <c r="IH363" s="138"/>
      <c r="IK363" s="138"/>
      <c r="IO363" s="138"/>
      <c r="IR363" s="138"/>
      <c r="IU363" s="138"/>
      <c r="IY363" s="138"/>
      <c r="JB363" s="138"/>
      <c r="JE363" s="138"/>
      <c r="JI363" s="138"/>
      <c r="JL363" s="138"/>
      <c r="JO363" s="138"/>
      <c r="JR363" s="138"/>
      <c r="JU363" s="138"/>
      <c r="JX363" s="138"/>
      <c r="KA363" s="138"/>
      <c r="KD363" s="138"/>
      <c r="KG363" s="138"/>
      <c r="KJ363" s="138"/>
      <c r="KM363" s="138"/>
      <c r="KP363" s="138"/>
      <c r="KS363" s="138"/>
      <c r="KV363" s="138"/>
      <c r="KY363" s="138"/>
      <c r="LB363" s="138"/>
      <c r="LE363" s="138"/>
      <c r="LF363" s="138"/>
      <c r="LG363" s="141"/>
      <c r="LI363" s="138"/>
      <c r="LJ363" s="141"/>
      <c r="LL363" s="138"/>
      <c r="LM363" s="141"/>
      <c r="LR363" s="138"/>
      <c r="LU363" s="138"/>
      <c r="LX363" s="138"/>
      <c r="LY363" s="138"/>
      <c r="LZ363" s="141"/>
      <c r="MB363" s="138"/>
      <c r="MC363" s="141"/>
      <c r="ME363" s="138"/>
      <c r="MF363" s="141"/>
      <c r="MJ363" s="138"/>
      <c r="MK363" s="139"/>
      <c r="ML363" s="53"/>
      <c r="MM363" s="53"/>
      <c r="MN363" s="53"/>
      <c r="MO363" s="53"/>
      <c r="MR363" s="140"/>
    </row>
    <row r="364" spans="2:356" s="10" customFormat="1" ht="18.75" customHeight="1">
      <c r="B364" s="137"/>
      <c r="H364" s="138"/>
      <c r="L364" s="138"/>
      <c r="O364" s="138"/>
      <c r="R364" s="138"/>
      <c r="U364" s="138"/>
      <c r="X364" s="138"/>
      <c r="AB364" s="138"/>
      <c r="AE364" s="138"/>
      <c r="AH364" s="138"/>
      <c r="AL364" s="138"/>
      <c r="AO364" s="138"/>
      <c r="AR364" s="138"/>
      <c r="AV364" s="138"/>
      <c r="AY364" s="138"/>
      <c r="BB364" s="138"/>
      <c r="BF364" s="138"/>
      <c r="BI364" s="138"/>
      <c r="BL364" s="138"/>
      <c r="BP364" s="138"/>
      <c r="BS364" s="138"/>
      <c r="BV364" s="138"/>
      <c r="BY364" s="138"/>
      <c r="CB364" s="138"/>
      <c r="CE364" s="138"/>
      <c r="CH364" s="138"/>
      <c r="CK364" s="138"/>
      <c r="CN364" s="138"/>
      <c r="CR364" s="138"/>
      <c r="CU364" s="138"/>
      <c r="CX364" s="138"/>
      <c r="DB364" s="138"/>
      <c r="DE364" s="138"/>
      <c r="DH364" s="138"/>
      <c r="DL364" s="138"/>
      <c r="DO364" s="138"/>
      <c r="DR364" s="138"/>
      <c r="DV364" s="138"/>
      <c r="DY364" s="138"/>
      <c r="EB364" s="138"/>
      <c r="EF364" s="138"/>
      <c r="EI364" s="138"/>
      <c r="EL364" s="138"/>
      <c r="EO364" s="138"/>
      <c r="ES364" s="138"/>
      <c r="EV364" s="138"/>
      <c r="EY364" s="138"/>
      <c r="FC364" s="138"/>
      <c r="FF364" s="138"/>
      <c r="FI364" s="138"/>
      <c r="FM364" s="138"/>
      <c r="FP364" s="138"/>
      <c r="FS364" s="138"/>
      <c r="FW364" s="138"/>
      <c r="FZ364" s="138"/>
      <c r="GC364" s="138"/>
      <c r="GG364" s="138"/>
      <c r="GJ364" s="138"/>
      <c r="GM364" s="138"/>
      <c r="GQ364" s="138"/>
      <c r="GT364" s="138"/>
      <c r="GW364" s="138"/>
      <c r="HA364" s="138"/>
      <c r="HD364" s="138"/>
      <c r="HG364" s="138"/>
      <c r="HK364" s="138"/>
      <c r="HN364" s="138"/>
      <c r="HQ364" s="138"/>
      <c r="HU364" s="138"/>
      <c r="HX364" s="138"/>
      <c r="IA364" s="138"/>
      <c r="IE364" s="138"/>
      <c r="IH364" s="138"/>
      <c r="IK364" s="138"/>
      <c r="IO364" s="138"/>
      <c r="IR364" s="138"/>
      <c r="IU364" s="138"/>
      <c r="IY364" s="138"/>
      <c r="JB364" s="138"/>
      <c r="JE364" s="138"/>
      <c r="JI364" s="138"/>
      <c r="JL364" s="138"/>
      <c r="JO364" s="138"/>
      <c r="JR364" s="138"/>
      <c r="JU364" s="138"/>
      <c r="JX364" s="138"/>
      <c r="KA364" s="138"/>
      <c r="KD364" s="138"/>
      <c r="KG364" s="138"/>
      <c r="KJ364" s="138"/>
      <c r="KM364" s="138"/>
      <c r="KP364" s="138"/>
      <c r="KS364" s="138"/>
      <c r="KV364" s="138"/>
      <c r="KY364" s="138"/>
      <c r="LB364" s="138"/>
      <c r="LE364" s="138"/>
      <c r="LF364" s="138"/>
      <c r="LG364" s="141"/>
      <c r="LI364" s="138"/>
      <c r="LJ364" s="141"/>
      <c r="LL364" s="138"/>
      <c r="LM364" s="141"/>
      <c r="LR364" s="138"/>
      <c r="LU364" s="138"/>
      <c r="LX364" s="138"/>
      <c r="LY364" s="138"/>
      <c r="LZ364" s="141"/>
      <c r="MB364" s="138"/>
      <c r="MC364" s="141"/>
      <c r="ME364" s="138"/>
      <c r="MF364" s="141"/>
      <c r="MJ364" s="138"/>
      <c r="MK364" s="139"/>
      <c r="ML364" s="53"/>
      <c r="MM364" s="53"/>
      <c r="MN364" s="53"/>
      <c r="MO364" s="53"/>
      <c r="MR364" s="140"/>
    </row>
    <row r="365" spans="2:356" s="10" customFormat="1">
      <c r="B365" s="137"/>
      <c r="H365" s="138"/>
      <c r="L365" s="138"/>
      <c r="O365" s="138"/>
      <c r="R365" s="138"/>
      <c r="U365" s="138"/>
      <c r="X365" s="138"/>
      <c r="AB365" s="138"/>
      <c r="AE365" s="138"/>
      <c r="AH365" s="138"/>
      <c r="AL365" s="138"/>
      <c r="AO365" s="138"/>
      <c r="AR365" s="138"/>
      <c r="AV365" s="138"/>
      <c r="AY365" s="138"/>
      <c r="BB365" s="138"/>
      <c r="BF365" s="138"/>
      <c r="BI365" s="138"/>
      <c r="BL365" s="138"/>
      <c r="BP365" s="138"/>
      <c r="BS365" s="138"/>
      <c r="BV365" s="138"/>
      <c r="BY365" s="138"/>
      <c r="CB365" s="138"/>
      <c r="CE365" s="138"/>
      <c r="CH365" s="138"/>
      <c r="CK365" s="138"/>
      <c r="CN365" s="138"/>
      <c r="CR365" s="138"/>
      <c r="CU365" s="138"/>
      <c r="CX365" s="138"/>
      <c r="DB365" s="138"/>
      <c r="DE365" s="138"/>
      <c r="DH365" s="138"/>
      <c r="DL365" s="138"/>
      <c r="DO365" s="138"/>
      <c r="DR365" s="138"/>
      <c r="DV365" s="138"/>
      <c r="DY365" s="138"/>
      <c r="EB365" s="138"/>
      <c r="EF365" s="138"/>
      <c r="EI365" s="138"/>
      <c r="EL365" s="138"/>
      <c r="EO365" s="138"/>
      <c r="ES365" s="138"/>
      <c r="EV365" s="138"/>
      <c r="EY365" s="138"/>
      <c r="FC365" s="138"/>
      <c r="FF365" s="138"/>
      <c r="FI365" s="138"/>
      <c r="FM365" s="138"/>
      <c r="FP365" s="138"/>
      <c r="FS365" s="138"/>
      <c r="FW365" s="138"/>
      <c r="FZ365" s="138"/>
      <c r="GC365" s="138"/>
      <c r="GG365" s="138"/>
      <c r="GJ365" s="138"/>
      <c r="GM365" s="138"/>
      <c r="GQ365" s="138"/>
      <c r="GT365" s="138"/>
      <c r="GW365" s="138"/>
      <c r="HA365" s="138"/>
      <c r="HD365" s="138"/>
      <c r="HG365" s="138"/>
      <c r="HK365" s="138"/>
      <c r="HN365" s="138"/>
      <c r="HQ365" s="138"/>
      <c r="HU365" s="138"/>
      <c r="HX365" s="138"/>
      <c r="IA365" s="138"/>
      <c r="IE365" s="138"/>
      <c r="IH365" s="138"/>
      <c r="IK365" s="138"/>
      <c r="IO365" s="138"/>
      <c r="IR365" s="138"/>
      <c r="IU365" s="138"/>
      <c r="IY365" s="138"/>
      <c r="JB365" s="138"/>
      <c r="JE365" s="138"/>
      <c r="JI365" s="138"/>
      <c r="JL365" s="138"/>
      <c r="JO365" s="138"/>
      <c r="JR365" s="138"/>
      <c r="JU365" s="138"/>
      <c r="JX365" s="138"/>
      <c r="KA365" s="138"/>
      <c r="KD365" s="138"/>
      <c r="KG365" s="138"/>
      <c r="KJ365" s="138"/>
      <c r="KM365" s="138"/>
      <c r="KP365" s="138"/>
      <c r="KS365" s="138"/>
      <c r="KV365" s="138"/>
      <c r="KY365" s="138"/>
      <c r="LB365" s="138"/>
      <c r="LE365" s="138"/>
      <c r="LF365" s="138"/>
      <c r="LG365" s="141"/>
      <c r="LI365" s="138"/>
      <c r="LJ365" s="141"/>
      <c r="LL365" s="138"/>
      <c r="LM365" s="141"/>
      <c r="LR365" s="138"/>
      <c r="LU365" s="138"/>
      <c r="LX365" s="138"/>
      <c r="LY365" s="138"/>
      <c r="LZ365" s="141"/>
      <c r="MB365" s="138"/>
      <c r="MC365" s="141"/>
      <c r="ME365" s="138"/>
      <c r="MF365" s="141"/>
      <c r="MJ365" s="138"/>
      <c r="MK365" s="139"/>
      <c r="ML365" s="53"/>
      <c r="MM365" s="53"/>
      <c r="MN365" s="53"/>
      <c r="MO365" s="53"/>
      <c r="MR365" s="140"/>
    </row>
    <row r="366" spans="2:356" s="10" customFormat="1" ht="18.75" customHeight="1">
      <c r="B366" s="137"/>
      <c r="H366" s="138"/>
      <c r="L366" s="138"/>
      <c r="O366" s="138"/>
      <c r="R366" s="138"/>
      <c r="U366" s="138"/>
      <c r="X366" s="138"/>
      <c r="AB366" s="138"/>
      <c r="AE366" s="138"/>
      <c r="AH366" s="138"/>
      <c r="AL366" s="138"/>
      <c r="AO366" s="138"/>
      <c r="AR366" s="138"/>
      <c r="AV366" s="138"/>
      <c r="AY366" s="138"/>
      <c r="BB366" s="138"/>
      <c r="BF366" s="138"/>
      <c r="BI366" s="138"/>
      <c r="BL366" s="138"/>
      <c r="BP366" s="138"/>
      <c r="BS366" s="138"/>
      <c r="BV366" s="138"/>
      <c r="BY366" s="138"/>
      <c r="CB366" s="138"/>
      <c r="CE366" s="138"/>
      <c r="CH366" s="138"/>
      <c r="CK366" s="138"/>
      <c r="CN366" s="138"/>
      <c r="CR366" s="138"/>
      <c r="CU366" s="138"/>
      <c r="CX366" s="138"/>
      <c r="DB366" s="138"/>
      <c r="DE366" s="138"/>
      <c r="DH366" s="138"/>
      <c r="DL366" s="138"/>
      <c r="DO366" s="138"/>
      <c r="DR366" s="138"/>
      <c r="DV366" s="138"/>
      <c r="DY366" s="138"/>
      <c r="EB366" s="138"/>
      <c r="EF366" s="138"/>
      <c r="EI366" s="138"/>
      <c r="EL366" s="138"/>
      <c r="EO366" s="138"/>
      <c r="ES366" s="138"/>
      <c r="EV366" s="138"/>
      <c r="EY366" s="138"/>
      <c r="FC366" s="138"/>
      <c r="FF366" s="138"/>
      <c r="FI366" s="138"/>
      <c r="FM366" s="138"/>
      <c r="FP366" s="138"/>
      <c r="FS366" s="138"/>
      <c r="FW366" s="138"/>
      <c r="FZ366" s="138"/>
      <c r="GC366" s="138"/>
      <c r="GG366" s="138"/>
      <c r="GJ366" s="138"/>
      <c r="GM366" s="138"/>
      <c r="GQ366" s="138"/>
      <c r="GT366" s="138"/>
      <c r="GW366" s="138"/>
      <c r="HA366" s="138"/>
      <c r="HD366" s="138"/>
      <c r="HG366" s="138"/>
      <c r="HK366" s="138"/>
      <c r="HN366" s="138"/>
      <c r="HQ366" s="138"/>
      <c r="HU366" s="138"/>
      <c r="HX366" s="138"/>
      <c r="IA366" s="138"/>
      <c r="IE366" s="138"/>
      <c r="IH366" s="138"/>
      <c r="IK366" s="138"/>
      <c r="IO366" s="138"/>
      <c r="IR366" s="138"/>
      <c r="IU366" s="138"/>
      <c r="IY366" s="138"/>
      <c r="JB366" s="138"/>
      <c r="JE366" s="138"/>
      <c r="JI366" s="138"/>
      <c r="JL366" s="138"/>
      <c r="JO366" s="138"/>
      <c r="JR366" s="138"/>
      <c r="JU366" s="138"/>
      <c r="JX366" s="138"/>
      <c r="KA366" s="138"/>
      <c r="KD366" s="138"/>
      <c r="KG366" s="138"/>
      <c r="KJ366" s="138"/>
      <c r="KM366" s="138"/>
      <c r="KP366" s="138"/>
      <c r="KS366" s="138"/>
      <c r="KV366" s="138"/>
      <c r="KY366" s="138"/>
      <c r="LB366" s="138"/>
      <c r="LE366" s="138"/>
      <c r="LF366" s="138"/>
      <c r="LG366" s="141"/>
      <c r="LI366" s="138"/>
      <c r="LJ366" s="141"/>
      <c r="LL366" s="138"/>
      <c r="LM366" s="141"/>
      <c r="LR366" s="138"/>
      <c r="LU366" s="138"/>
      <c r="LX366" s="138"/>
      <c r="LY366" s="138"/>
      <c r="LZ366" s="141"/>
      <c r="MB366" s="138"/>
      <c r="MC366" s="141"/>
      <c r="ME366" s="138"/>
      <c r="MF366" s="141"/>
      <c r="MJ366" s="138"/>
      <c r="MK366" s="139"/>
      <c r="ML366" s="53"/>
      <c r="MM366" s="53"/>
      <c r="MN366" s="53"/>
      <c r="MO366" s="53"/>
      <c r="MR366" s="140"/>
    </row>
    <row r="367" spans="2:356" s="10" customFormat="1">
      <c r="B367" s="137"/>
      <c r="H367" s="138"/>
      <c r="L367" s="138"/>
      <c r="O367" s="138"/>
      <c r="R367" s="138"/>
      <c r="U367" s="138"/>
      <c r="X367" s="138"/>
      <c r="AB367" s="138"/>
      <c r="AE367" s="138"/>
      <c r="AH367" s="138"/>
      <c r="AL367" s="138"/>
      <c r="AO367" s="138"/>
      <c r="AR367" s="138"/>
      <c r="AV367" s="138"/>
      <c r="AY367" s="138"/>
      <c r="BB367" s="138"/>
      <c r="BF367" s="138"/>
      <c r="BI367" s="138"/>
      <c r="BL367" s="138"/>
      <c r="BP367" s="138"/>
      <c r="BS367" s="138"/>
      <c r="BV367" s="138"/>
      <c r="BY367" s="138"/>
      <c r="CB367" s="138"/>
      <c r="CE367" s="138"/>
      <c r="CH367" s="138"/>
      <c r="CK367" s="138"/>
      <c r="CN367" s="138"/>
      <c r="CR367" s="138"/>
      <c r="CU367" s="138"/>
      <c r="CX367" s="138"/>
      <c r="DB367" s="138"/>
      <c r="DE367" s="138"/>
      <c r="DH367" s="138"/>
      <c r="DL367" s="138"/>
      <c r="DO367" s="138"/>
      <c r="DR367" s="138"/>
      <c r="DV367" s="138"/>
      <c r="DY367" s="138"/>
      <c r="EB367" s="138"/>
      <c r="EF367" s="138"/>
      <c r="EI367" s="138"/>
      <c r="EL367" s="138"/>
      <c r="EO367" s="138"/>
      <c r="ES367" s="138"/>
      <c r="EV367" s="138"/>
      <c r="EY367" s="138"/>
      <c r="FC367" s="138"/>
      <c r="FF367" s="138"/>
      <c r="FI367" s="138"/>
      <c r="FM367" s="138"/>
      <c r="FP367" s="138"/>
      <c r="FS367" s="138"/>
      <c r="FW367" s="138"/>
      <c r="FZ367" s="138"/>
      <c r="GC367" s="138"/>
      <c r="GG367" s="138"/>
      <c r="GJ367" s="138"/>
      <c r="GM367" s="138"/>
      <c r="GQ367" s="138"/>
      <c r="GT367" s="138"/>
      <c r="GW367" s="138"/>
      <c r="HA367" s="138"/>
      <c r="HD367" s="138"/>
      <c r="HG367" s="138"/>
      <c r="HK367" s="138"/>
      <c r="HN367" s="138"/>
      <c r="HQ367" s="138"/>
      <c r="HU367" s="138"/>
      <c r="HX367" s="138"/>
      <c r="IA367" s="138"/>
      <c r="IE367" s="138"/>
      <c r="IH367" s="138"/>
      <c r="IK367" s="138"/>
      <c r="IO367" s="138"/>
      <c r="IR367" s="138"/>
      <c r="IU367" s="138"/>
      <c r="IY367" s="138"/>
      <c r="JB367" s="138"/>
      <c r="JE367" s="138"/>
      <c r="JI367" s="138"/>
      <c r="JL367" s="138"/>
      <c r="JO367" s="138"/>
      <c r="JR367" s="138"/>
      <c r="JU367" s="138"/>
      <c r="JX367" s="138"/>
      <c r="KA367" s="138"/>
      <c r="KD367" s="138"/>
      <c r="KG367" s="138"/>
      <c r="KJ367" s="138"/>
      <c r="KM367" s="138"/>
      <c r="KP367" s="138"/>
      <c r="KS367" s="138"/>
      <c r="KV367" s="138"/>
      <c r="KY367" s="138"/>
      <c r="LB367" s="138"/>
      <c r="LE367" s="138"/>
      <c r="LF367" s="138"/>
      <c r="LG367" s="141"/>
      <c r="LI367" s="138"/>
      <c r="LJ367" s="141"/>
      <c r="LL367" s="138"/>
      <c r="LM367" s="141"/>
      <c r="LR367" s="138"/>
      <c r="LU367" s="138"/>
      <c r="LX367" s="138"/>
      <c r="LY367" s="138"/>
      <c r="LZ367" s="141"/>
      <c r="MB367" s="138"/>
      <c r="MC367" s="141"/>
      <c r="ME367" s="138"/>
      <c r="MF367" s="141"/>
      <c r="MJ367" s="138"/>
      <c r="MK367" s="139"/>
      <c r="ML367" s="53"/>
      <c r="MM367" s="53"/>
      <c r="MN367" s="53"/>
      <c r="MO367" s="53"/>
      <c r="MR367" s="140"/>
    </row>
    <row r="368" spans="2:356" s="10" customFormat="1" ht="18.75" customHeight="1">
      <c r="B368" s="137"/>
      <c r="H368" s="138"/>
      <c r="L368" s="138"/>
      <c r="O368" s="138"/>
      <c r="R368" s="138"/>
      <c r="U368" s="138"/>
      <c r="X368" s="138"/>
      <c r="AB368" s="138"/>
      <c r="AE368" s="138"/>
      <c r="AH368" s="138"/>
      <c r="AL368" s="138"/>
      <c r="AO368" s="138"/>
      <c r="AR368" s="138"/>
      <c r="AV368" s="138"/>
      <c r="AY368" s="138"/>
      <c r="BB368" s="138"/>
      <c r="BF368" s="138"/>
      <c r="BI368" s="138"/>
      <c r="BL368" s="138"/>
      <c r="BP368" s="138"/>
      <c r="BS368" s="138"/>
      <c r="BV368" s="138"/>
      <c r="BY368" s="138"/>
      <c r="CB368" s="138"/>
      <c r="CE368" s="138"/>
      <c r="CH368" s="138"/>
      <c r="CK368" s="138"/>
      <c r="CN368" s="138"/>
      <c r="CR368" s="138"/>
      <c r="CU368" s="138"/>
      <c r="CX368" s="138"/>
      <c r="DB368" s="138"/>
      <c r="DE368" s="138"/>
      <c r="DH368" s="138"/>
      <c r="DL368" s="138"/>
      <c r="DO368" s="138"/>
      <c r="DR368" s="138"/>
      <c r="DV368" s="138"/>
      <c r="DY368" s="138"/>
      <c r="EB368" s="138"/>
      <c r="EF368" s="138"/>
      <c r="EI368" s="138"/>
      <c r="EL368" s="138"/>
      <c r="EO368" s="138"/>
      <c r="ES368" s="138"/>
      <c r="EV368" s="138"/>
      <c r="EY368" s="138"/>
      <c r="FC368" s="138"/>
      <c r="FF368" s="138"/>
      <c r="FI368" s="138"/>
      <c r="FM368" s="138"/>
      <c r="FP368" s="138"/>
      <c r="FS368" s="138"/>
      <c r="FW368" s="138"/>
      <c r="FZ368" s="138"/>
      <c r="GC368" s="138"/>
      <c r="GG368" s="138"/>
      <c r="GJ368" s="138"/>
      <c r="GM368" s="138"/>
      <c r="GQ368" s="138"/>
      <c r="GT368" s="138"/>
      <c r="GW368" s="138"/>
      <c r="HA368" s="138"/>
      <c r="HD368" s="138"/>
      <c r="HG368" s="138"/>
      <c r="HK368" s="138"/>
      <c r="HN368" s="138"/>
      <c r="HQ368" s="138"/>
      <c r="HU368" s="138"/>
      <c r="HX368" s="138"/>
      <c r="IA368" s="138"/>
      <c r="IE368" s="138"/>
      <c r="IH368" s="138"/>
      <c r="IK368" s="138"/>
      <c r="IO368" s="138"/>
      <c r="IR368" s="138"/>
      <c r="IU368" s="138"/>
      <c r="IY368" s="138"/>
      <c r="JB368" s="138"/>
      <c r="JE368" s="138"/>
      <c r="JI368" s="138"/>
      <c r="JL368" s="138"/>
      <c r="JO368" s="138"/>
      <c r="JR368" s="138"/>
      <c r="JU368" s="138"/>
      <c r="JX368" s="138"/>
      <c r="KA368" s="138"/>
      <c r="KD368" s="138"/>
      <c r="KG368" s="138"/>
      <c r="KJ368" s="138"/>
      <c r="KM368" s="138"/>
      <c r="KP368" s="138"/>
      <c r="KS368" s="138"/>
      <c r="KV368" s="138"/>
      <c r="KY368" s="138"/>
      <c r="LB368" s="138"/>
      <c r="LE368" s="138"/>
      <c r="LF368" s="138"/>
      <c r="LG368" s="141"/>
      <c r="LI368" s="138"/>
      <c r="LJ368" s="141"/>
      <c r="LL368" s="138"/>
      <c r="LM368" s="141"/>
      <c r="LR368" s="138"/>
      <c r="LU368" s="138"/>
      <c r="LX368" s="138"/>
      <c r="LY368" s="138"/>
      <c r="LZ368" s="141"/>
      <c r="MB368" s="138"/>
      <c r="MC368" s="141"/>
      <c r="ME368" s="138"/>
      <c r="MF368" s="141"/>
      <c r="MJ368" s="138"/>
      <c r="MK368" s="139"/>
      <c r="ML368" s="53"/>
      <c r="MM368" s="53"/>
      <c r="MN368" s="53"/>
      <c r="MO368" s="53"/>
      <c r="MR368" s="140"/>
    </row>
    <row r="369" spans="2:356" s="10" customFormat="1">
      <c r="B369" s="137"/>
      <c r="H369" s="138"/>
      <c r="L369" s="138"/>
      <c r="O369" s="138"/>
      <c r="R369" s="138"/>
      <c r="U369" s="138"/>
      <c r="X369" s="138"/>
      <c r="AB369" s="138"/>
      <c r="AE369" s="138"/>
      <c r="AH369" s="138"/>
      <c r="AL369" s="138"/>
      <c r="AO369" s="138"/>
      <c r="AR369" s="138"/>
      <c r="AV369" s="138"/>
      <c r="AY369" s="138"/>
      <c r="BB369" s="138"/>
      <c r="BF369" s="138"/>
      <c r="BI369" s="138"/>
      <c r="BL369" s="138"/>
      <c r="BP369" s="138"/>
      <c r="BS369" s="138"/>
      <c r="BV369" s="138"/>
      <c r="BY369" s="138"/>
      <c r="CB369" s="138"/>
      <c r="CE369" s="138"/>
      <c r="CH369" s="138"/>
      <c r="CK369" s="138"/>
      <c r="CN369" s="138"/>
      <c r="CR369" s="138"/>
      <c r="CU369" s="138"/>
      <c r="CX369" s="138"/>
      <c r="DB369" s="138"/>
      <c r="DE369" s="138"/>
      <c r="DH369" s="138"/>
      <c r="DL369" s="138"/>
      <c r="DO369" s="138"/>
      <c r="DR369" s="138"/>
      <c r="DV369" s="138"/>
      <c r="DY369" s="138"/>
      <c r="EB369" s="138"/>
      <c r="EF369" s="138"/>
      <c r="EI369" s="138"/>
      <c r="EL369" s="138"/>
      <c r="EO369" s="138"/>
      <c r="ES369" s="138"/>
      <c r="EV369" s="138"/>
      <c r="EY369" s="138"/>
      <c r="FC369" s="138"/>
      <c r="FF369" s="138"/>
      <c r="FI369" s="138"/>
      <c r="FM369" s="138"/>
      <c r="FP369" s="138"/>
      <c r="FS369" s="138"/>
      <c r="FW369" s="138"/>
      <c r="FZ369" s="138"/>
      <c r="GC369" s="138"/>
      <c r="GG369" s="138"/>
      <c r="GJ369" s="138"/>
      <c r="GM369" s="138"/>
      <c r="GQ369" s="138"/>
      <c r="GT369" s="138"/>
      <c r="GW369" s="138"/>
      <c r="HA369" s="138"/>
      <c r="HD369" s="138"/>
      <c r="HG369" s="138"/>
      <c r="HK369" s="138"/>
      <c r="HN369" s="138"/>
      <c r="HQ369" s="138"/>
      <c r="HU369" s="138"/>
      <c r="HX369" s="138"/>
      <c r="IA369" s="138"/>
      <c r="IE369" s="138"/>
      <c r="IH369" s="138"/>
      <c r="IK369" s="138"/>
      <c r="IO369" s="138"/>
      <c r="IR369" s="138"/>
      <c r="IU369" s="138"/>
      <c r="IY369" s="138"/>
      <c r="JB369" s="138"/>
      <c r="JE369" s="138"/>
      <c r="JI369" s="138"/>
      <c r="JL369" s="138"/>
      <c r="JO369" s="138"/>
      <c r="JR369" s="138"/>
      <c r="JU369" s="138"/>
      <c r="JX369" s="138"/>
      <c r="KA369" s="138"/>
      <c r="KD369" s="138"/>
      <c r="KG369" s="138"/>
      <c r="KJ369" s="138"/>
      <c r="KM369" s="138"/>
      <c r="KP369" s="138"/>
      <c r="KS369" s="138"/>
      <c r="KV369" s="138"/>
      <c r="KY369" s="138"/>
      <c r="LB369" s="138"/>
      <c r="LE369" s="138"/>
      <c r="LF369" s="138"/>
      <c r="LG369" s="141"/>
      <c r="LI369" s="138"/>
      <c r="LJ369" s="141"/>
      <c r="LL369" s="138"/>
      <c r="LM369" s="141"/>
      <c r="LR369" s="138"/>
      <c r="LU369" s="138"/>
      <c r="LX369" s="138"/>
      <c r="LY369" s="138"/>
      <c r="LZ369" s="141"/>
      <c r="MB369" s="138"/>
      <c r="MC369" s="141"/>
      <c r="ME369" s="138"/>
      <c r="MF369" s="141"/>
      <c r="MJ369" s="138"/>
      <c r="MK369" s="139"/>
      <c r="ML369" s="53"/>
      <c r="MM369" s="53"/>
      <c r="MN369" s="53"/>
      <c r="MO369" s="53"/>
      <c r="MR369" s="140"/>
    </row>
    <row r="370" spans="2:356" s="10" customFormat="1" ht="18.75" customHeight="1">
      <c r="B370" s="137"/>
      <c r="H370" s="138"/>
      <c r="L370" s="138"/>
      <c r="O370" s="138"/>
      <c r="R370" s="138"/>
      <c r="U370" s="138"/>
      <c r="X370" s="138"/>
      <c r="AB370" s="138"/>
      <c r="AE370" s="138"/>
      <c r="AH370" s="138"/>
      <c r="AL370" s="138"/>
      <c r="AO370" s="138"/>
      <c r="AR370" s="138"/>
      <c r="AV370" s="138"/>
      <c r="AY370" s="138"/>
      <c r="BB370" s="138"/>
      <c r="BF370" s="138"/>
      <c r="BI370" s="138"/>
      <c r="BL370" s="138"/>
      <c r="BP370" s="138"/>
      <c r="BS370" s="138"/>
      <c r="BV370" s="138"/>
      <c r="BY370" s="138"/>
      <c r="CB370" s="138"/>
      <c r="CE370" s="138"/>
      <c r="CH370" s="138"/>
      <c r="CK370" s="138"/>
      <c r="CN370" s="138"/>
      <c r="CR370" s="138"/>
      <c r="CU370" s="138"/>
      <c r="CX370" s="138"/>
      <c r="DB370" s="138"/>
      <c r="DE370" s="138"/>
      <c r="DH370" s="138"/>
      <c r="DL370" s="138"/>
      <c r="DO370" s="138"/>
      <c r="DR370" s="138"/>
      <c r="DV370" s="138"/>
      <c r="DY370" s="138"/>
      <c r="EB370" s="138"/>
      <c r="EF370" s="138"/>
      <c r="EI370" s="138"/>
      <c r="EL370" s="138"/>
      <c r="EO370" s="138"/>
      <c r="ES370" s="138"/>
      <c r="EV370" s="138"/>
      <c r="EY370" s="138"/>
      <c r="FC370" s="138"/>
      <c r="FF370" s="138"/>
      <c r="FI370" s="138"/>
      <c r="FM370" s="138"/>
      <c r="FP370" s="138"/>
      <c r="FS370" s="138"/>
      <c r="FW370" s="138"/>
      <c r="FZ370" s="138"/>
      <c r="GC370" s="138"/>
      <c r="GG370" s="138"/>
      <c r="GJ370" s="138"/>
      <c r="GM370" s="138"/>
      <c r="GQ370" s="138"/>
      <c r="GT370" s="138"/>
      <c r="GW370" s="138"/>
      <c r="HA370" s="138"/>
      <c r="HD370" s="138"/>
      <c r="HG370" s="138"/>
      <c r="HK370" s="138"/>
      <c r="HN370" s="138"/>
      <c r="HQ370" s="138"/>
      <c r="HU370" s="138"/>
      <c r="HX370" s="138"/>
      <c r="IA370" s="138"/>
      <c r="IE370" s="138"/>
      <c r="IH370" s="138"/>
      <c r="IK370" s="138"/>
      <c r="IO370" s="138"/>
      <c r="IR370" s="138"/>
      <c r="IU370" s="138"/>
      <c r="IY370" s="138"/>
      <c r="JB370" s="138"/>
      <c r="JE370" s="138"/>
      <c r="JI370" s="138"/>
      <c r="JL370" s="138"/>
      <c r="JO370" s="138"/>
      <c r="JR370" s="138"/>
      <c r="JU370" s="138"/>
      <c r="JX370" s="138"/>
      <c r="KA370" s="138"/>
      <c r="KD370" s="138"/>
      <c r="KG370" s="138"/>
      <c r="KJ370" s="138"/>
      <c r="KM370" s="138"/>
      <c r="KP370" s="138"/>
      <c r="KS370" s="138"/>
      <c r="KV370" s="138"/>
      <c r="KY370" s="138"/>
      <c r="LB370" s="138"/>
      <c r="LE370" s="138"/>
      <c r="LF370" s="138"/>
      <c r="LG370" s="141"/>
      <c r="LI370" s="138"/>
      <c r="LJ370" s="141"/>
      <c r="LL370" s="138"/>
      <c r="LM370" s="141"/>
      <c r="LR370" s="138"/>
      <c r="LU370" s="138"/>
      <c r="LX370" s="138"/>
      <c r="LY370" s="138"/>
      <c r="LZ370" s="141"/>
      <c r="MB370" s="138"/>
      <c r="MC370" s="141"/>
      <c r="ME370" s="138"/>
      <c r="MF370" s="141"/>
      <c r="MJ370" s="138"/>
      <c r="MK370" s="139"/>
      <c r="ML370" s="53"/>
      <c r="MM370" s="53"/>
      <c r="MN370" s="53"/>
      <c r="MO370" s="53"/>
      <c r="MR370" s="140"/>
    </row>
    <row r="371" spans="2:356" s="10" customFormat="1">
      <c r="B371" s="137"/>
      <c r="H371" s="138"/>
      <c r="L371" s="138"/>
      <c r="O371" s="138"/>
      <c r="R371" s="138"/>
      <c r="U371" s="138"/>
      <c r="X371" s="138"/>
      <c r="AB371" s="138"/>
      <c r="AE371" s="138"/>
      <c r="AH371" s="138"/>
      <c r="AL371" s="138"/>
      <c r="AO371" s="138"/>
      <c r="AR371" s="138"/>
      <c r="AV371" s="138"/>
      <c r="AY371" s="138"/>
      <c r="BB371" s="138"/>
      <c r="BF371" s="138"/>
      <c r="BI371" s="138"/>
      <c r="BL371" s="138"/>
      <c r="BP371" s="138"/>
      <c r="BS371" s="138"/>
      <c r="BV371" s="138"/>
      <c r="BY371" s="138"/>
      <c r="CB371" s="138"/>
      <c r="CE371" s="138"/>
      <c r="CH371" s="138"/>
      <c r="CK371" s="138"/>
      <c r="CN371" s="138"/>
      <c r="CR371" s="138"/>
      <c r="CU371" s="138"/>
      <c r="CX371" s="138"/>
      <c r="DB371" s="138"/>
      <c r="DE371" s="138"/>
      <c r="DH371" s="138"/>
      <c r="DL371" s="138"/>
      <c r="DO371" s="138"/>
      <c r="DR371" s="138"/>
      <c r="DV371" s="138"/>
      <c r="DY371" s="138"/>
      <c r="EB371" s="138"/>
      <c r="EF371" s="138"/>
      <c r="EI371" s="138"/>
      <c r="EL371" s="138"/>
      <c r="EO371" s="138"/>
      <c r="ES371" s="138"/>
      <c r="EV371" s="138"/>
      <c r="EY371" s="138"/>
      <c r="FC371" s="138"/>
      <c r="FF371" s="138"/>
      <c r="FI371" s="138"/>
      <c r="FM371" s="138"/>
      <c r="FP371" s="138"/>
      <c r="FS371" s="138"/>
      <c r="FW371" s="138"/>
      <c r="FZ371" s="138"/>
      <c r="GC371" s="138"/>
      <c r="GG371" s="138"/>
      <c r="GJ371" s="138"/>
      <c r="GM371" s="138"/>
      <c r="GQ371" s="138"/>
      <c r="GT371" s="138"/>
      <c r="GW371" s="138"/>
      <c r="HA371" s="138"/>
      <c r="HD371" s="138"/>
      <c r="HG371" s="138"/>
      <c r="HK371" s="138"/>
      <c r="HN371" s="138"/>
      <c r="HQ371" s="138"/>
      <c r="HU371" s="138"/>
      <c r="HX371" s="138"/>
      <c r="IA371" s="138"/>
      <c r="IE371" s="138"/>
      <c r="IH371" s="138"/>
      <c r="IK371" s="138"/>
      <c r="IO371" s="138"/>
      <c r="IR371" s="138"/>
      <c r="IU371" s="138"/>
      <c r="IY371" s="138"/>
      <c r="JB371" s="138"/>
      <c r="JE371" s="138"/>
      <c r="JI371" s="138"/>
      <c r="JL371" s="138"/>
      <c r="JO371" s="138"/>
      <c r="JR371" s="138"/>
      <c r="JU371" s="138"/>
      <c r="JX371" s="138"/>
      <c r="KA371" s="138"/>
      <c r="KD371" s="138"/>
      <c r="KG371" s="138"/>
      <c r="KJ371" s="138"/>
      <c r="KM371" s="138"/>
      <c r="KP371" s="138"/>
      <c r="KS371" s="138"/>
      <c r="KV371" s="138"/>
      <c r="KY371" s="138"/>
      <c r="LB371" s="138"/>
      <c r="LE371" s="138"/>
      <c r="LF371" s="138"/>
      <c r="LG371" s="141"/>
      <c r="LI371" s="138"/>
      <c r="LJ371" s="141"/>
      <c r="LL371" s="138"/>
      <c r="LM371" s="141"/>
      <c r="LR371" s="138"/>
      <c r="LU371" s="138"/>
      <c r="LX371" s="138"/>
      <c r="LY371" s="138"/>
      <c r="LZ371" s="141"/>
      <c r="MB371" s="138"/>
      <c r="MC371" s="141"/>
      <c r="ME371" s="138"/>
      <c r="MF371" s="141"/>
      <c r="MJ371" s="138"/>
      <c r="MK371" s="139"/>
      <c r="ML371" s="53"/>
      <c r="MM371" s="53"/>
      <c r="MN371" s="53"/>
      <c r="MO371" s="53"/>
      <c r="MR371" s="140"/>
    </row>
    <row r="372" spans="2:356" s="10" customFormat="1" ht="18.75" customHeight="1">
      <c r="B372" s="137"/>
      <c r="H372" s="138"/>
      <c r="L372" s="138"/>
      <c r="O372" s="138"/>
      <c r="R372" s="138"/>
      <c r="U372" s="138"/>
      <c r="X372" s="138"/>
      <c r="AB372" s="138"/>
      <c r="AE372" s="138"/>
      <c r="AH372" s="138"/>
      <c r="AL372" s="138"/>
      <c r="AO372" s="138"/>
      <c r="AR372" s="138"/>
      <c r="AV372" s="138"/>
      <c r="AY372" s="138"/>
      <c r="BB372" s="138"/>
      <c r="BF372" s="138"/>
      <c r="BI372" s="138"/>
      <c r="BL372" s="138"/>
      <c r="BP372" s="138"/>
      <c r="BS372" s="138"/>
      <c r="BV372" s="138"/>
      <c r="BY372" s="138"/>
      <c r="CB372" s="138"/>
      <c r="CE372" s="138"/>
      <c r="CH372" s="138"/>
      <c r="CK372" s="138"/>
      <c r="CN372" s="138"/>
      <c r="CR372" s="138"/>
      <c r="CU372" s="138"/>
      <c r="CX372" s="138"/>
      <c r="DB372" s="138"/>
      <c r="DE372" s="138"/>
      <c r="DH372" s="138"/>
      <c r="DL372" s="138"/>
      <c r="DO372" s="138"/>
      <c r="DR372" s="138"/>
      <c r="DV372" s="138"/>
      <c r="DY372" s="138"/>
      <c r="EB372" s="138"/>
      <c r="EF372" s="138"/>
      <c r="EI372" s="138"/>
      <c r="EL372" s="138"/>
      <c r="EO372" s="138"/>
      <c r="ES372" s="138"/>
      <c r="EV372" s="138"/>
      <c r="EY372" s="138"/>
      <c r="FC372" s="138"/>
      <c r="FF372" s="138"/>
      <c r="FI372" s="138"/>
      <c r="FM372" s="138"/>
      <c r="FP372" s="138"/>
      <c r="FS372" s="138"/>
      <c r="FW372" s="138"/>
      <c r="FZ372" s="138"/>
      <c r="GC372" s="138"/>
      <c r="GG372" s="138"/>
      <c r="GJ372" s="138"/>
      <c r="GM372" s="138"/>
      <c r="GQ372" s="138"/>
      <c r="GT372" s="138"/>
      <c r="GW372" s="138"/>
      <c r="HA372" s="138"/>
      <c r="HD372" s="138"/>
      <c r="HG372" s="138"/>
      <c r="HK372" s="138"/>
      <c r="HN372" s="138"/>
      <c r="HQ372" s="138"/>
      <c r="HU372" s="138"/>
      <c r="HX372" s="138"/>
      <c r="IA372" s="138"/>
      <c r="IE372" s="138"/>
      <c r="IH372" s="138"/>
      <c r="IK372" s="138"/>
      <c r="IO372" s="138"/>
      <c r="IR372" s="138"/>
      <c r="IU372" s="138"/>
      <c r="IY372" s="138"/>
      <c r="JB372" s="138"/>
      <c r="JE372" s="138"/>
      <c r="JI372" s="138"/>
      <c r="JL372" s="138"/>
      <c r="JO372" s="138"/>
      <c r="JR372" s="138"/>
      <c r="JU372" s="138"/>
      <c r="JX372" s="138"/>
      <c r="KA372" s="138"/>
      <c r="KD372" s="138"/>
      <c r="KG372" s="138"/>
      <c r="KJ372" s="138"/>
      <c r="KM372" s="138"/>
      <c r="KP372" s="138"/>
      <c r="KS372" s="138"/>
      <c r="KV372" s="138"/>
      <c r="KY372" s="138"/>
      <c r="LB372" s="138"/>
      <c r="LE372" s="138"/>
      <c r="LF372" s="138"/>
      <c r="LG372" s="141"/>
      <c r="LI372" s="138"/>
      <c r="LJ372" s="141"/>
      <c r="LL372" s="138"/>
      <c r="LM372" s="141"/>
      <c r="LR372" s="138"/>
      <c r="LU372" s="138"/>
      <c r="LX372" s="138"/>
      <c r="LY372" s="138"/>
      <c r="LZ372" s="141"/>
      <c r="MB372" s="138"/>
      <c r="MC372" s="141"/>
      <c r="ME372" s="138"/>
      <c r="MF372" s="141"/>
      <c r="MJ372" s="138"/>
      <c r="MK372" s="139"/>
      <c r="ML372" s="53"/>
      <c r="MM372" s="53"/>
      <c r="MN372" s="53"/>
      <c r="MO372" s="53"/>
      <c r="MR372" s="140"/>
    </row>
    <row r="373" spans="2:356" s="10" customFormat="1">
      <c r="B373" s="137"/>
      <c r="H373" s="138"/>
      <c r="L373" s="138"/>
      <c r="O373" s="138"/>
      <c r="R373" s="138"/>
      <c r="U373" s="138"/>
      <c r="X373" s="138"/>
      <c r="AB373" s="138"/>
      <c r="AE373" s="138"/>
      <c r="AH373" s="138"/>
      <c r="AL373" s="138"/>
      <c r="AO373" s="138"/>
      <c r="AR373" s="138"/>
      <c r="AV373" s="138"/>
      <c r="AY373" s="138"/>
      <c r="BB373" s="138"/>
      <c r="BF373" s="138"/>
      <c r="BI373" s="138"/>
      <c r="BL373" s="138"/>
      <c r="BP373" s="138"/>
      <c r="BS373" s="138"/>
      <c r="BV373" s="138"/>
      <c r="BY373" s="138"/>
      <c r="CB373" s="138"/>
      <c r="CE373" s="138"/>
      <c r="CH373" s="138"/>
      <c r="CK373" s="138"/>
      <c r="CN373" s="138"/>
      <c r="CR373" s="138"/>
      <c r="CU373" s="138"/>
      <c r="CX373" s="138"/>
      <c r="DB373" s="138"/>
      <c r="DE373" s="138"/>
      <c r="DH373" s="138"/>
      <c r="DL373" s="138"/>
      <c r="DO373" s="138"/>
      <c r="DR373" s="138"/>
      <c r="DV373" s="138"/>
      <c r="DY373" s="138"/>
      <c r="EB373" s="138"/>
      <c r="EF373" s="138"/>
      <c r="EI373" s="138"/>
      <c r="EL373" s="138"/>
      <c r="EO373" s="138"/>
      <c r="ES373" s="138"/>
      <c r="EV373" s="138"/>
      <c r="EY373" s="138"/>
      <c r="FC373" s="138"/>
      <c r="FF373" s="138"/>
      <c r="FI373" s="138"/>
      <c r="FM373" s="138"/>
      <c r="FP373" s="138"/>
      <c r="FS373" s="138"/>
      <c r="FW373" s="138"/>
      <c r="FZ373" s="138"/>
      <c r="GC373" s="138"/>
      <c r="GG373" s="138"/>
      <c r="GJ373" s="138"/>
      <c r="GM373" s="138"/>
      <c r="GQ373" s="138"/>
      <c r="GT373" s="138"/>
      <c r="GW373" s="138"/>
      <c r="HA373" s="138"/>
      <c r="HD373" s="138"/>
      <c r="HG373" s="138"/>
      <c r="HK373" s="138"/>
      <c r="HN373" s="138"/>
      <c r="HQ373" s="138"/>
      <c r="HU373" s="138"/>
      <c r="HX373" s="138"/>
      <c r="IA373" s="138"/>
      <c r="IE373" s="138"/>
      <c r="IH373" s="138"/>
      <c r="IK373" s="138"/>
      <c r="IO373" s="138"/>
      <c r="IR373" s="138"/>
      <c r="IU373" s="138"/>
      <c r="IY373" s="138"/>
      <c r="JB373" s="138"/>
      <c r="JE373" s="138"/>
      <c r="JI373" s="138"/>
      <c r="JL373" s="138"/>
      <c r="JO373" s="138"/>
      <c r="JR373" s="138"/>
      <c r="JU373" s="138"/>
      <c r="JX373" s="138"/>
      <c r="KA373" s="138"/>
      <c r="KD373" s="138"/>
      <c r="KG373" s="138"/>
      <c r="KJ373" s="138"/>
      <c r="KM373" s="138"/>
      <c r="KP373" s="138"/>
      <c r="KS373" s="138"/>
      <c r="KV373" s="138"/>
      <c r="KY373" s="138"/>
      <c r="LB373" s="138"/>
      <c r="LE373" s="138"/>
      <c r="LF373" s="138"/>
      <c r="LG373" s="141"/>
      <c r="LI373" s="138"/>
      <c r="LJ373" s="141"/>
      <c r="LL373" s="138"/>
      <c r="LM373" s="141"/>
      <c r="LR373" s="138"/>
      <c r="LU373" s="138"/>
      <c r="LX373" s="138"/>
      <c r="LY373" s="138"/>
      <c r="LZ373" s="141"/>
      <c r="MB373" s="138"/>
      <c r="MC373" s="141"/>
      <c r="ME373" s="138"/>
      <c r="MF373" s="141"/>
      <c r="MJ373" s="138"/>
      <c r="MK373" s="139"/>
      <c r="ML373" s="53"/>
      <c r="MM373" s="53"/>
      <c r="MN373" s="53"/>
      <c r="MO373" s="53"/>
      <c r="MR373" s="140"/>
    </row>
    <row r="374" spans="2:356" s="10" customFormat="1" ht="18.75" customHeight="1">
      <c r="B374" s="137"/>
      <c r="H374" s="138"/>
      <c r="L374" s="138"/>
      <c r="O374" s="138"/>
      <c r="R374" s="138"/>
      <c r="U374" s="138"/>
      <c r="X374" s="138"/>
      <c r="AB374" s="138"/>
      <c r="AE374" s="138"/>
      <c r="AH374" s="138"/>
      <c r="AL374" s="138"/>
      <c r="AO374" s="138"/>
      <c r="AR374" s="138"/>
      <c r="AV374" s="138"/>
      <c r="AY374" s="138"/>
      <c r="BB374" s="138"/>
      <c r="BF374" s="138"/>
      <c r="BI374" s="138"/>
      <c r="BL374" s="138"/>
      <c r="BP374" s="138"/>
      <c r="BS374" s="138"/>
      <c r="BV374" s="138"/>
      <c r="BY374" s="138"/>
      <c r="CB374" s="138"/>
      <c r="CE374" s="138"/>
      <c r="CH374" s="138"/>
      <c r="CK374" s="138"/>
      <c r="CN374" s="138"/>
      <c r="CR374" s="138"/>
      <c r="CU374" s="138"/>
      <c r="CX374" s="138"/>
      <c r="DB374" s="138"/>
      <c r="DE374" s="138"/>
      <c r="DH374" s="138"/>
      <c r="DL374" s="138"/>
      <c r="DO374" s="138"/>
      <c r="DR374" s="138"/>
      <c r="DV374" s="138"/>
      <c r="DY374" s="138"/>
      <c r="EB374" s="138"/>
      <c r="EF374" s="138"/>
      <c r="EI374" s="138"/>
      <c r="EL374" s="138"/>
      <c r="EO374" s="138"/>
      <c r="ES374" s="138"/>
      <c r="EV374" s="138"/>
      <c r="EY374" s="138"/>
      <c r="FC374" s="138"/>
      <c r="FF374" s="138"/>
      <c r="FI374" s="138"/>
      <c r="FM374" s="138"/>
      <c r="FP374" s="138"/>
      <c r="FS374" s="138"/>
      <c r="FW374" s="138"/>
      <c r="FZ374" s="138"/>
      <c r="GC374" s="138"/>
      <c r="GG374" s="138"/>
      <c r="GJ374" s="138"/>
      <c r="GM374" s="138"/>
      <c r="GQ374" s="138"/>
      <c r="GT374" s="138"/>
      <c r="GW374" s="138"/>
      <c r="HA374" s="138"/>
      <c r="HD374" s="138"/>
      <c r="HG374" s="138"/>
      <c r="HK374" s="138"/>
      <c r="HN374" s="138"/>
      <c r="HQ374" s="138"/>
      <c r="HU374" s="138"/>
      <c r="HX374" s="138"/>
      <c r="IA374" s="138"/>
      <c r="IE374" s="138"/>
      <c r="IH374" s="138"/>
      <c r="IK374" s="138"/>
      <c r="IO374" s="138"/>
      <c r="IR374" s="138"/>
      <c r="IU374" s="138"/>
      <c r="IY374" s="138"/>
      <c r="JB374" s="138"/>
      <c r="JE374" s="138"/>
      <c r="JI374" s="138"/>
      <c r="JL374" s="138"/>
      <c r="JO374" s="138"/>
      <c r="JR374" s="138"/>
      <c r="JU374" s="138"/>
      <c r="JX374" s="138"/>
      <c r="KA374" s="138"/>
      <c r="KD374" s="138"/>
      <c r="KG374" s="138"/>
      <c r="KJ374" s="138"/>
      <c r="KM374" s="138"/>
      <c r="KP374" s="138"/>
      <c r="KS374" s="138"/>
      <c r="KV374" s="138"/>
      <c r="KY374" s="138"/>
      <c r="LB374" s="138"/>
      <c r="LE374" s="138"/>
      <c r="LF374" s="138"/>
      <c r="LG374" s="141"/>
      <c r="LI374" s="138"/>
      <c r="LJ374" s="141"/>
      <c r="LL374" s="138"/>
      <c r="LM374" s="141"/>
      <c r="LR374" s="138"/>
      <c r="LU374" s="138"/>
      <c r="LX374" s="138"/>
      <c r="LY374" s="138"/>
      <c r="LZ374" s="141"/>
      <c r="MB374" s="138"/>
      <c r="MC374" s="141"/>
      <c r="ME374" s="138"/>
      <c r="MF374" s="141"/>
      <c r="MJ374" s="138"/>
      <c r="MK374" s="139"/>
      <c r="ML374" s="53"/>
      <c r="MM374" s="53"/>
      <c r="MN374" s="53"/>
      <c r="MO374" s="53"/>
      <c r="MR374" s="140"/>
    </row>
    <row r="375" spans="2:356" s="10" customFormat="1">
      <c r="B375" s="137"/>
      <c r="H375" s="138"/>
      <c r="L375" s="138"/>
      <c r="O375" s="138"/>
      <c r="R375" s="138"/>
      <c r="U375" s="138"/>
      <c r="X375" s="138"/>
      <c r="AB375" s="138"/>
      <c r="AE375" s="138"/>
      <c r="AH375" s="138"/>
      <c r="AL375" s="138"/>
      <c r="AO375" s="138"/>
      <c r="AR375" s="138"/>
      <c r="AV375" s="138"/>
      <c r="AY375" s="138"/>
      <c r="BB375" s="138"/>
      <c r="BF375" s="138"/>
      <c r="BI375" s="138"/>
      <c r="BL375" s="138"/>
      <c r="BP375" s="138"/>
      <c r="BS375" s="138"/>
      <c r="BV375" s="138"/>
      <c r="BY375" s="138"/>
      <c r="CB375" s="138"/>
      <c r="CE375" s="138"/>
      <c r="CH375" s="138"/>
      <c r="CK375" s="138"/>
      <c r="CN375" s="138"/>
      <c r="CR375" s="138"/>
      <c r="CU375" s="138"/>
      <c r="CX375" s="138"/>
      <c r="DB375" s="138"/>
      <c r="DE375" s="138"/>
      <c r="DH375" s="138"/>
      <c r="DL375" s="138"/>
      <c r="DO375" s="138"/>
      <c r="DR375" s="138"/>
      <c r="DV375" s="138"/>
      <c r="DY375" s="138"/>
      <c r="EB375" s="138"/>
      <c r="EF375" s="138"/>
      <c r="EI375" s="138"/>
      <c r="EL375" s="138"/>
      <c r="EO375" s="138"/>
      <c r="ES375" s="138"/>
      <c r="EV375" s="138"/>
      <c r="EY375" s="138"/>
      <c r="FC375" s="138"/>
      <c r="FF375" s="138"/>
      <c r="FI375" s="138"/>
      <c r="FM375" s="138"/>
      <c r="FP375" s="138"/>
      <c r="FS375" s="138"/>
      <c r="FW375" s="138"/>
      <c r="FZ375" s="138"/>
      <c r="GC375" s="138"/>
      <c r="GG375" s="138"/>
      <c r="GJ375" s="138"/>
      <c r="GM375" s="138"/>
      <c r="GQ375" s="138"/>
      <c r="GT375" s="138"/>
      <c r="GW375" s="138"/>
      <c r="HA375" s="138"/>
      <c r="HD375" s="138"/>
      <c r="HG375" s="138"/>
      <c r="HK375" s="138"/>
      <c r="HN375" s="138"/>
      <c r="HQ375" s="138"/>
      <c r="HU375" s="138"/>
      <c r="HX375" s="138"/>
      <c r="IA375" s="138"/>
      <c r="IE375" s="138"/>
      <c r="IH375" s="138"/>
      <c r="IK375" s="138"/>
      <c r="IO375" s="138"/>
      <c r="IR375" s="138"/>
      <c r="IU375" s="138"/>
      <c r="IY375" s="138"/>
      <c r="JB375" s="138"/>
      <c r="JE375" s="138"/>
      <c r="JI375" s="138"/>
      <c r="JL375" s="138"/>
      <c r="JO375" s="138"/>
      <c r="JR375" s="138"/>
      <c r="JU375" s="138"/>
      <c r="JX375" s="138"/>
      <c r="KA375" s="138"/>
      <c r="KD375" s="138"/>
      <c r="KG375" s="138"/>
      <c r="KJ375" s="138"/>
      <c r="KM375" s="138"/>
      <c r="KP375" s="138"/>
      <c r="KS375" s="138"/>
      <c r="KV375" s="138"/>
      <c r="KY375" s="138"/>
      <c r="LB375" s="138"/>
      <c r="LE375" s="138"/>
      <c r="LF375" s="138"/>
      <c r="LG375" s="141"/>
      <c r="LI375" s="138"/>
      <c r="LJ375" s="141"/>
      <c r="LL375" s="138"/>
      <c r="LM375" s="141"/>
      <c r="LR375" s="138"/>
      <c r="LU375" s="138"/>
      <c r="LX375" s="138"/>
      <c r="LY375" s="138"/>
      <c r="LZ375" s="141"/>
      <c r="MB375" s="138"/>
      <c r="MC375" s="141"/>
      <c r="ME375" s="138"/>
      <c r="MF375" s="141"/>
      <c r="MJ375" s="138"/>
      <c r="MK375" s="139"/>
      <c r="ML375" s="53"/>
      <c r="MM375" s="53"/>
      <c r="MN375" s="53"/>
      <c r="MO375" s="53"/>
      <c r="MR375" s="140"/>
    </row>
    <row r="376" spans="2:356" s="10" customFormat="1" ht="18.75" customHeight="1">
      <c r="B376" s="137"/>
      <c r="H376" s="138"/>
      <c r="L376" s="138"/>
      <c r="O376" s="138"/>
      <c r="R376" s="138"/>
      <c r="U376" s="138"/>
      <c r="X376" s="138"/>
      <c r="AB376" s="138"/>
      <c r="AE376" s="138"/>
      <c r="AH376" s="138"/>
      <c r="AL376" s="138"/>
      <c r="AO376" s="138"/>
      <c r="AR376" s="138"/>
      <c r="AV376" s="138"/>
      <c r="AY376" s="138"/>
      <c r="BB376" s="138"/>
      <c r="BF376" s="138"/>
      <c r="BI376" s="138"/>
      <c r="BL376" s="138"/>
      <c r="BP376" s="138"/>
      <c r="BS376" s="138"/>
      <c r="BV376" s="138"/>
      <c r="BY376" s="138"/>
      <c r="CB376" s="138"/>
      <c r="CE376" s="138"/>
      <c r="CH376" s="138"/>
      <c r="CK376" s="138"/>
      <c r="CN376" s="138"/>
      <c r="CR376" s="138"/>
      <c r="CU376" s="138"/>
      <c r="CX376" s="138"/>
      <c r="DB376" s="138"/>
      <c r="DE376" s="138"/>
      <c r="DH376" s="138"/>
      <c r="DL376" s="138"/>
      <c r="DO376" s="138"/>
      <c r="DR376" s="138"/>
      <c r="DV376" s="138"/>
      <c r="DY376" s="138"/>
      <c r="EB376" s="138"/>
      <c r="EF376" s="138"/>
      <c r="EI376" s="138"/>
      <c r="EL376" s="138"/>
      <c r="EO376" s="138"/>
      <c r="ES376" s="138"/>
      <c r="EV376" s="138"/>
      <c r="EY376" s="138"/>
      <c r="FC376" s="138"/>
      <c r="FF376" s="138"/>
      <c r="FI376" s="138"/>
      <c r="FM376" s="138"/>
      <c r="FP376" s="138"/>
      <c r="FS376" s="138"/>
      <c r="FW376" s="138"/>
      <c r="FZ376" s="138"/>
      <c r="GC376" s="138"/>
      <c r="GG376" s="138"/>
      <c r="GJ376" s="138"/>
      <c r="GM376" s="138"/>
      <c r="GQ376" s="138"/>
      <c r="GT376" s="138"/>
      <c r="GW376" s="138"/>
      <c r="HA376" s="138"/>
      <c r="HD376" s="138"/>
      <c r="HG376" s="138"/>
      <c r="HK376" s="138"/>
      <c r="HN376" s="138"/>
      <c r="HQ376" s="138"/>
      <c r="HU376" s="138"/>
      <c r="HX376" s="138"/>
      <c r="IA376" s="138"/>
      <c r="IE376" s="138"/>
      <c r="IH376" s="138"/>
      <c r="IK376" s="138"/>
      <c r="IO376" s="138"/>
      <c r="IR376" s="138"/>
      <c r="IU376" s="138"/>
      <c r="IY376" s="138"/>
      <c r="JB376" s="138"/>
      <c r="JE376" s="138"/>
      <c r="JI376" s="138"/>
      <c r="JL376" s="138"/>
      <c r="JO376" s="138"/>
      <c r="JR376" s="138"/>
      <c r="JU376" s="138"/>
      <c r="JX376" s="138"/>
      <c r="KA376" s="138"/>
      <c r="KD376" s="138"/>
      <c r="KG376" s="138"/>
      <c r="KJ376" s="138"/>
      <c r="KM376" s="138"/>
      <c r="KP376" s="138"/>
      <c r="KS376" s="138"/>
      <c r="KV376" s="138"/>
      <c r="KY376" s="138"/>
      <c r="LB376" s="138"/>
      <c r="LE376" s="138"/>
      <c r="LF376" s="138"/>
      <c r="LG376" s="141"/>
      <c r="LI376" s="138"/>
      <c r="LJ376" s="141"/>
      <c r="LL376" s="138"/>
      <c r="LM376" s="141"/>
      <c r="LR376" s="138"/>
      <c r="LU376" s="138"/>
      <c r="LX376" s="138"/>
      <c r="LY376" s="138"/>
      <c r="LZ376" s="141"/>
      <c r="MB376" s="138"/>
      <c r="MC376" s="141"/>
      <c r="ME376" s="138"/>
      <c r="MF376" s="141"/>
      <c r="MJ376" s="138"/>
      <c r="MK376" s="139"/>
      <c r="ML376" s="53"/>
      <c r="MM376" s="53"/>
      <c r="MN376" s="53"/>
      <c r="MO376" s="53"/>
      <c r="MR376" s="140"/>
    </row>
    <row r="377" spans="2:356" s="10" customFormat="1">
      <c r="B377" s="137"/>
      <c r="H377" s="138"/>
      <c r="L377" s="138"/>
      <c r="O377" s="138"/>
      <c r="R377" s="138"/>
      <c r="U377" s="138"/>
      <c r="X377" s="138"/>
      <c r="AB377" s="138"/>
      <c r="AE377" s="138"/>
      <c r="AH377" s="138"/>
      <c r="AL377" s="138"/>
      <c r="AO377" s="138"/>
      <c r="AR377" s="138"/>
      <c r="AV377" s="138"/>
      <c r="AY377" s="138"/>
      <c r="BB377" s="138"/>
      <c r="BF377" s="138"/>
      <c r="BI377" s="138"/>
      <c r="BL377" s="138"/>
      <c r="BP377" s="138"/>
      <c r="BS377" s="138"/>
      <c r="BV377" s="138"/>
      <c r="BY377" s="138"/>
      <c r="CB377" s="138"/>
      <c r="CE377" s="138"/>
      <c r="CH377" s="138"/>
      <c r="CK377" s="138"/>
      <c r="CN377" s="138"/>
      <c r="CR377" s="138"/>
      <c r="CU377" s="138"/>
      <c r="CX377" s="138"/>
      <c r="DB377" s="138"/>
      <c r="DE377" s="138"/>
      <c r="DH377" s="138"/>
      <c r="DL377" s="138"/>
      <c r="DO377" s="138"/>
      <c r="DR377" s="138"/>
      <c r="DV377" s="138"/>
      <c r="DY377" s="138"/>
      <c r="EB377" s="138"/>
      <c r="EF377" s="138"/>
      <c r="EI377" s="138"/>
      <c r="EL377" s="138"/>
      <c r="EO377" s="138"/>
      <c r="ES377" s="138"/>
      <c r="EV377" s="138"/>
      <c r="EY377" s="138"/>
      <c r="FC377" s="138"/>
      <c r="FF377" s="138"/>
      <c r="FI377" s="138"/>
      <c r="FM377" s="138"/>
      <c r="FP377" s="138"/>
      <c r="FS377" s="138"/>
      <c r="FW377" s="138"/>
      <c r="FZ377" s="138"/>
      <c r="GC377" s="138"/>
      <c r="GG377" s="138"/>
      <c r="GJ377" s="138"/>
      <c r="GM377" s="138"/>
      <c r="GQ377" s="138"/>
      <c r="GT377" s="138"/>
      <c r="GW377" s="138"/>
      <c r="HA377" s="138"/>
      <c r="HD377" s="138"/>
      <c r="HG377" s="138"/>
      <c r="HK377" s="138"/>
      <c r="HN377" s="138"/>
      <c r="HQ377" s="138"/>
      <c r="HU377" s="138"/>
      <c r="HX377" s="138"/>
      <c r="IA377" s="138"/>
      <c r="IE377" s="138"/>
      <c r="IH377" s="138"/>
      <c r="IK377" s="138"/>
      <c r="IO377" s="138"/>
      <c r="IR377" s="138"/>
      <c r="IU377" s="138"/>
      <c r="IY377" s="138"/>
      <c r="JB377" s="138"/>
      <c r="JE377" s="138"/>
      <c r="JI377" s="138"/>
      <c r="JL377" s="138"/>
      <c r="JO377" s="138"/>
      <c r="JR377" s="138"/>
      <c r="JU377" s="138"/>
      <c r="JX377" s="138"/>
      <c r="KA377" s="138"/>
      <c r="KD377" s="138"/>
      <c r="KG377" s="138"/>
      <c r="KJ377" s="138"/>
      <c r="KM377" s="138"/>
      <c r="KP377" s="138"/>
      <c r="KS377" s="138"/>
      <c r="KV377" s="138"/>
      <c r="KY377" s="138"/>
      <c r="LB377" s="138"/>
      <c r="LE377" s="138"/>
      <c r="LF377" s="138"/>
      <c r="LG377" s="141"/>
      <c r="LI377" s="138"/>
      <c r="LJ377" s="141"/>
      <c r="LL377" s="138"/>
      <c r="LM377" s="141"/>
      <c r="LR377" s="138"/>
      <c r="LU377" s="138"/>
      <c r="LX377" s="138"/>
      <c r="LY377" s="138"/>
      <c r="LZ377" s="141"/>
      <c r="MB377" s="138"/>
      <c r="MC377" s="141"/>
      <c r="ME377" s="138"/>
      <c r="MF377" s="141"/>
      <c r="MJ377" s="138"/>
      <c r="MK377" s="139"/>
      <c r="ML377" s="53"/>
      <c r="MM377" s="53"/>
      <c r="MN377" s="53"/>
      <c r="MO377" s="53"/>
      <c r="MR377" s="140"/>
    </row>
    <row r="378" spans="2:356" s="10" customFormat="1" ht="18.75" customHeight="1">
      <c r="B378" s="137"/>
      <c r="H378" s="138"/>
      <c r="L378" s="138"/>
      <c r="O378" s="138"/>
      <c r="R378" s="138"/>
      <c r="U378" s="138"/>
      <c r="X378" s="138"/>
      <c r="AB378" s="138"/>
      <c r="AE378" s="138"/>
      <c r="AH378" s="138"/>
      <c r="AL378" s="138"/>
      <c r="AO378" s="138"/>
      <c r="AR378" s="138"/>
      <c r="AV378" s="138"/>
      <c r="AY378" s="138"/>
      <c r="BB378" s="138"/>
      <c r="BF378" s="138"/>
      <c r="BI378" s="138"/>
      <c r="BL378" s="138"/>
      <c r="BP378" s="138"/>
      <c r="BS378" s="138"/>
      <c r="BV378" s="138"/>
      <c r="BY378" s="138"/>
      <c r="CB378" s="138"/>
      <c r="CE378" s="138"/>
      <c r="CH378" s="138"/>
      <c r="CK378" s="138"/>
      <c r="CN378" s="138"/>
      <c r="CR378" s="138"/>
      <c r="CU378" s="138"/>
      <c r="CX378" s="138"/>
      <c r="DB378" s="138"/>
      <c r="DE378" s="138"/>
      <c r="DH378" s="138"/>
      <c r="DL378" s="138"/>
      <c r="DO378" s="138"/>
      <c r="DR378" s="138"/>
      <c r="DV378" s="138"/>
      <c r="DY378" s="138"/>
      <c r="EB378" s="138"/>
      <c r="EF378" s="138"/>
      <c r="EI378" s="138"/>
      <c r="EL378" s="138"/>
      <c r="EO378" s="138"/>
      <c r="ES378" s="138"/>
      <c r="EV378" s="138"/>
      <c r="EY378" s="138"/>
      <c r="FC378" s="138"/>
      <c r="FF378" s="138"/>
      <c r="FI378" s="138"/>
      <c r="FM378" s="138"/>
      <c r="FP378" s="138"/>
      <c r="FS378" s="138"/>
      <c r="FW378" s="138"/>
      <c r="FZ378" s="138"/>
      <c r="GC378" s="138"/>
      <c r="GG378" s="138"/>
      <c r="GJ378" s="138"/>
      <c r="GM378" s="138"/>
      <c r="GQ378" s="138"/>
      <c r="GT378" s="138"/>
      <c r="GW378" s="138"/>
      <c r="HA378" s="138"/>
      <c r="HD378" s="138"/>
      <c r="HG378" s="138"/>
      <c r="HK378" s="138"/>
      <c r="HN378" s="138"/>
      <c r="HQ378" s="138"/>
      <c r="HU378" s="138"/>
      <c r="HX378" s="138"/>
      <c r="IA378" s="138"/>
      <c r="IE378" s="138"/>
      <c r="IH378" s="138"/>
      <c r="IK378" s="138"/>
      <c r="IO378" s="138"/>
      <c r="IR378" s="138"/>
      <c r="IU378" s="138"/>
      <c r="IY378" s="138"/>
      <c r="JB378" s="138"/>
      <c r="JE378" s="138"/>
      <c r="JI378" s="138"/>
      <c r="JL378" s="138"/>
      <c r="JO378" s="138"/>
      <c r="JR378" s="138"/>
      <c r="JU378" s="138"/>
      <c r="JX378" s="138"/>
      <c r="KA378" s="138"/>
      <c r="KD378" s="138"/>
      <c r="KG378" s="138"/>
      <c r="KJ378" s="138"/>
      <c r="KM378" s="138"/>
      <c r="KP378" s="138"/>
      <c r="KS378" s="138"/>
      <c r="KV378" s="138"/>
      <c r="KY378" s="138"/>
      <c r="LB378" s="138"/>
      <c r="LE378" s="138"/>
      <c r="LF378" s="138"/>
      <c r="LG378" s="141"/>
      <c r="LI378" s="138"/>
      <c r="LJ378" s="141"/>
      <c r="LL378" s="138"/>
      <c r="LM378" s="141"/>
      <c r="LR378" s="138"/>
      <c r="LU378" s="138"/>
      <c r="LX378" s="138"/>
      <c r="LY378" s="138"/>
      <c r="LZ378" s="141"/>
      <c r="MB378" s="138"/>
      <c r="MC378" s="141"/>
      <c r="ME378" s="138"/>
      <c r="MF378" s="141"/>
      <c r="MJ378" s="138"/>
      <c r="MK378" s="139"/>
      <c r="ML378" s="53"/>
      <c r="MM378" s="53"/>
      <c r="MN378" s="53"/>
      <c r="MO378" s="53"/>
      <c r="MR378" s="140"/>
    </row>
    <row r="379" spans="2:356" s="10" customFormat="1">
      <c r="B379" s="137"/>
      <c r="H379" s="138"/>
      <c r="L379" s="138"/>
      <c r="O379" s="138"/>
      <c r="R379" s="138"/>
      <c r="U379" s="138"/>
      <c r="X379" s="138"/>
      <c r="AB379" s="138"/>
      <c r="AE379" s="138"/>
      <c r="AH379" s="138"/>
      <c r="AL379" s="138"/>
      <c r="AO379" s="138"/>
      <c r="AR379" s="138"/>
      <c r="AV379" s="138"/>
      <c r="AY379" s="138"/>
      <c r="BB379" s="138"/>
      <c r="BF379" s="138"/>
      <c r="BI379" s="138"/>
      <c r="BL379" s="138"/>
      <c r="BP379" s="138"/>
      <c r="BS379" s="138"/>
      <c r="BV379" s="138"/>
      <c r="BY379" s="138"/>
      <c r="CB379" s="138"/>
      <c r="CE379" s="138"/>
      <c r="CH379" s="138"/>
      <c r="CK379" s="138"/>
      <c r="CN379" s="138"/>
      <c r="CR379" s="138"/>
      <c r="CU379" s="138"/>
      <c r="CX379" s="138"/>
      <c r="DB379" s="138"/>
      <c r="DE379" s="138"/>
      <c r="DH379" s="138"/>
      <c r="DL379" s="138"/>
      <c r="DO379" s="138"/>
      <c r="DR379" s="138"/>
      <c r="DV379" s="138"/>
      <c r="DY379" s="138"/>
      <c r="EB379" s="138"/>
      <c r="EF379" s="138"/>
      <c r="EI379" s="138"/>
      <c r="EL379" s="138"/>
      <c r="EO379" s="138"/>
      <c r="ES379" s="138"/>
      <c r="EV379" s="138"/>
      <c r="EY379" s="138"/>
      <c r="FC379" s="138"/>
      <c r="FF379" s="138"/>
      <c r="FI379" s="138"/>
      <c r="FM379" s="138"/>
      <c r="FP379" s="138"/>
      <c r="FS379" s="138"/>
      <c r="FW379" s="138"/>
      <c r="FZ379" s="138"/>
      <c r="GC379" s="138"/>
      <c r="GG379" s="138"/>
      <c r="GJ379" s="138"/>
      <c r="GM379" s="138"/>
      <c r="GQ379" s="138"/>
      <c r="GT379" s="138"/>
      <c r="GW379" s="138"/>
      <c r="HA379" s="138"/>
      <c r="HD379" s="138"/>
      <c r="HG379" s="138"/>
      <c r="HK379" s="138"/>
      <c r="HN379" s="138"/>
      <c r="HQ379" s="138"/>
      <c r="HU379" s="138"/>
      <c r="HX379" s="138"/>
      <c r="IA379" s="138"/>
      <c r="IE379" s="138"/>
      <c r="IH379" s="138"/>
      <c r="IK379" s="138"/>
      <c r="IO379" s="138"/>
      <c r="IR379" s="138"/>
      <c r="IU379" s="138"/>
      <c r="IY379" s="138"/>
      <c r="JB379" s="138"/>
      <c r="JE379" s="138"/>
      <c r="JI379" s="138"/>
      <c r="JL379" s="138"/>
      <c r="JO379" s="138"/>
      <c r="JR379" s="138"/>
      <c r="JU379" s="138"/>
      <c r="JX379" s="138"/>
      <c r="KA379" s="138"/>
      <c r="KD379" s="138"/>
      <c r="KG379" s="138"/>
      <c r="KJ379" s="138"/>
      <c r="KM379" s="138"/>
      <c r="KP379" s="138"/>
      <c r="KS379" s="138"/>
      <c r="KV379" s="138"/>
      <c r="KY379" s="138"/>
      <c r="LB379" s="138"/>
      <c r="LE379" s="138"/>
      <c r="LF379" s="138"/>
      <c r="LG379" s="141"/>
      <c r="LI379" s="138"/>
      <c r="LJ379" s="141"/>
      <c r="LL379" s="138"/>
      <c r="LM379" s="141"/>
      <c r="LR379" s="138"/>
      <c r="LU379" s="138"/>
      <c r="LX379" s="138"/>
      <c r="LY379" s="138"/>
      <c r="LZ379" s="141"/>
      <c r="MB379" s="138"/>
      <c r="MC379" s="141"/>
      <c r="ME379" s="138"/>
      <c r="MF379" s="141"/>
      <c r="MJ379" s="138"/>
      <c r="MK379" s="139"/>
      <c r="ML379" s="53"/>
      <c r="MM379" s="53"/>
      <c r="MN379" s="53"/>
      <c r="MO379" s="53"/>
      <c r="MR379" s="140"/>
    </row>
    <row r="380" spans="2:356" s="10" customFormat="1" ht="18.75" customHeight="1">
      <c r="B380" s="137"/>
      <c r="H380" s="138"/>
      <c r="L380" s="138"/>
      <c r="O380" s="138"/>
      <c r="R380" s="138"/>
      <c r="U380" s="138"/>
      <c r="X380" s="138"/>
      <c r="AB380" s="138"/>
      <c r="AE380" s="138"/>
      <c r="AH380" s="138"/>
      <c r="AL380" s="138"/>
      <c r="AO380" s="138"/>
      <c r="AR380" s="138"/>
      <c r="AV380" s="138"/>
      <c r="AY380" s="138"/>
      <c r="BB380" s="138"/>
      <c r="BF380" s="138"/>
      <c r="BI380" s="138"/>
      <c r="BL380" s="138"/>
      <c r="BP380" s="138"/>
      <c r="BS380" s="138"/>
      <c r="BV380" s="138"/>
      <c r="BY380" s="138"/>
      <c r="CB380" s="138"/>
      <c r="CE380" s="138"/>
      <c r="CH380" s="138"/>
      <c r="CK380" s="138"/>
      <c r="CN380" s="138"/>
      <c r="CR380" s="138"/>
      <c r="CU380" s="138"/>
      <c r="CX380" s="138"/>
      <c r="DB380" s="138"/>
      <c r="DE380" s="138"/>
      <c r="DH380" s="138"/>
      <c r="DL380" s="138"/>
      <c r="DO380" s="138"/>
      <c r="DR380" s="138"/>
      <c r="DV380" s="138"/>
      <c r="DY380" s="138"/>
      <c r="EB380" s="138"/>
      <c r="EF380" s="138"/>
      <c r="EI380" s="138"/>
      <c r="EL380" s="138"/>
      <c r="EO380" s="138"/>
      <c r="ES380" s="138"/>
      <c r="EV380" s="138"/>
      <c r="EY380" s="138"/>
      <c r="FC380" s="138"/>
      <c r="FF380" s="138"/>
      <c r="FI380" s="138"/>
      <c r="FM380" s="138"/>
      <c r="FP380" s="138"/>
      <c r="FS380" s="138"/>
      <c r="FW380" s="138"/>
      <c r="FZ380" s="138"/>
      <c r="GC380" s="138"/>
      <c r="GG380" s="138"/>
      <c r="GJ380" s="138"/>
      <c r="GM380" s="138"/>
      <c r="GQ380" s="138"/>
      <c r="GT380" s="138"/>
      <c r="GW380" s="138"/>
      <c r="HA380" s="138"/>
      <c r="HD380" s="138"/>
      <c r="HG380" s="138"/>
      <c r="HK380" s="138"/>
      <c r="HN380" s="138"/>
      <c r="HQ380" s="138"/>
      <c r="HU380" s="138"/>
      <c r="HX380" s="138"/>
      <c r="IA380" s="138"/>
      <c r="IE380" s="138"/>
      <c r="IH380" s="138"/>
      <c r="IK380" s="138"/>
      <c r="IO380" s="138"/>
      <c r="IR380" s="138"/>
      <c r="IU380" s="138"/>
      <c r="IY380" s="138"/>
      <c r="JB380" s="138"/>
      <c r="JE380" s="138"/>
      <c r="JI380" s="138"/>
      <c r="JL380" s="138"/>
      <c r="JO380" s="138"/>
      <c r="JR380" s="138"/>
      <c r="JU380" s="138"/>
      <c r="JX380" s="138"/>
      <c r="KA380" s="138"/>
      <c r="KD380" s="138"/>
      <c r="KG380" s="138"/>
      <c r="KJ380" s="138"/>
      <c r="KM380" s="138"/>
      <c r="KP380" s="138"/>
      <c r="KS380" s="138"/>
      <c r="KV380" s="138"/>
      <c r="KY380" s="138"/>
      <c r="LB380" s="138"/>
      <c r="LE380" s="138"/>
      <c r="LF380" s="138"/>
      <c r="LG380" s="141"/>
      <c r="LI380" s="138"/>
      <c r="LJ380" s="141"/>
      <c r="LL380" s="138"/>
      <c r="LM380" s="141"/>
      <c r="LR380" s="138"/>
      <c r="LU380" s="138"/>
      <c r="LX380" s="138"/>
      <c r="LY380" s="138"/>
      <c r="LZ380" s="141"/>
      <c r="MB380" s="138"/>
      <c r="MC380" s="141"/>
      <c r="ME380" s="138"/>
      <c r="MF380" s="141"/>
      <c r="MJ380" s="138"/>
      <c r="MK380" s="139"/>
      <c r="ML380" s="53"/>
      <c r="MM380" s="53"/>
      <c r="MN380" s="53"/>
      <c r="MO380" s="53"/>
      <c r="MR380" s="140"/>
    </row>
    <row r="381" spans="2:356" s="10" customFormat="1">
      <c r="B381" s="137"/>
      <c r="H381" s="138"/>
      <c r="L381" s="138"/>
      <c r="O381" s="138"/>
      <c r="R381" s="138"/>
      <c r="U381" s="138"/>
      <c r="X381" s="138"/>
      <c r="AB381" s="138"/>
      <c r="AE381" s="138"/>
      <c r="AH381" s="138"/>
      <c r="AL381" s="138"/>
      <c r="AO381" s="138"/>
      <c r="AR381" s="138"/>
      <c r="AV381" s="138"/>
      <c r="AY381" s="138"/>
      <c r="BB381" s="138"/>
      <c r="BF381" s="138"/>
      <c r="BI381" s="138"/>
      <c r="BL381" s="138"/>
      <c r="BP381" s="138"/>
      <c r="BS381" s="138"/>
      <c r="BV381" s="138"/>
      <c r="BY381" s="138"/>
      <c r="CB381" s="138"/>
      <c r="CE381" s="138"/>
      <c r="CH381" s="138"/>
      <c r="CK381" s="138"/>
      <c r="CN381" s="138"/>
      <c r="CR381" s="138"/>
      <c r="CU381" s="138"/>
      <c r="CX381" s="138"/>
      <c r="DB381" s="138"/>
      <c r="DE381" s="138"/>
      <c r="DH381" s="138"/>
      <c r="DL381" s="138"/>
      <c r="DO381" s="138"/>
      <c r="DR381" s="138"/>
      <c r="DV381" s="138"/>
      <c r="DY381" s="138"/>
      <c r="EB381" s="138"/>
      <c r="EF381" s="138"/>
      <c r="EI381" s="138"/>
      <c r="EL381" s="138"/>
      <c r="EO381" s="138"/>
      <c r="ES381" s="138"/>
      <c r="EV381" s="138"/>
      <c r="EY381" s="138"/>
      <c r="FC381" s="138"/>
      <c r="FF381" s="138"/>
      <c r="FI381" s="138"/>
      <c r="FM381" s="138"/>
      <c r="FP381" s="138"/>
      <c r="FS381" s="138"/>
      <c r="FW381" s="138"/>
      <c r="FZ381" s="138"/>
      <c r="GC381" s="138"/>
      <c r="GG381" s="138"/>
      <c r="GJ381" s="138"/>
      <c r="GM381" s="138"/>
      <c r="GQ381" s="138"/>
      <c r="GT381" s="138"/>
      <c r="GW381" s="138"/>
      <c r="HA381" s="138"/>
      <c r="HD381" s="138"/>
      <c r="HG381" s="138"/>
      <c r="HK381" s="138"/>
      <c r="HN381" s="138"/>
      <c r="HQ381" s="138"/>
      <c r="HU381" s="138"/>
      <c r="HX381" s="138"/>
      <c r="IA381" s="138"/>
      <c r="IE381" s="138"/>
      <c r="IH381" s="138"/>
      <c r="IK381" s="138"/>
      <c r="IO381" s="138"/>
      <c r="IR381" s="138"/>
      <c r="IU381" s="138"/>
      <c r="IY381" s="138"/>
      <c r="JB381" s="138"/>
      <c r="JE381" s="138"/>
      <c r="JI381" s="138"/>
      <c r="JL381" s="138"/>
      <c r="JO381" s="138"/>
      <c r="JR381" s="138"/>
      <c r="JU381" s="138"/>
      <c r="JX381" s="138"/>
      <c r="KA381" s="138"/>
      <c r="KD381" s="138"/>
      <c r="KG381" s="138"/>
      <c r="KJ381" s="138"/>
      <c r="KM381" s="138"/>
      <c r="KP381" s="138"/>
      <c r="KS381" s="138"/>
      <c r="KV381" s="138"/>
      <c r="KY381" s="138"/>
      <c r="LB381" s="138"/>
      <c r="LE381" s="138"/>
      <c r="LF381" s="138"/>
      <c r="LG381" s="141"/>
      <c r="LI381" s="138"/>
      <c r="LJ381" s="141"/>
      <c r="LL381" s="138"/>
      <c r="LM381" s="141"/>
      <c r="LR381" s="138"/>
      <c r="LU381" s="138"/>
      <c r="LX381" s="138"/>
      <c r="LY381" s="138"/>
      <c r="LZ381" s="141"/>
      <c r="MB381" s="138"/>
      <c r="MC381" s="141"/>
      <c r="ME381" s="138"/>
      <c r="MF381" s="141"/>
      <c r="MJ381" s="138"/>
      <c r="MK381" s="139"/>
      <c r="ML381" s="53"/>
      <c r="MM381" s="53"/>
      <c r="MN381" s="53"/>
      <c r="MO381" s="53"/>
      <c r="MR381" s="140"/>
    </row>
    <row r="382" spans="2:356" s="10" customFormat="1" ht="18.75" customHeight="1">
      <c r="B382" s="137"/>
      <c r="H382" s="138"/>
      <c r="L382" s="138"/>
      <c r="O382" s="138"/>
      <c r="R382" s="138"/>
      <c r="U382" s="138"/>
      <c r="X382" s="138"/>
      <c r="AB382" s="138"/>
      <c r="AE382" s="138"/>
      <c r="AH382" s="138"/>
      <c r="AL382" s="138"/>
      <c r="AO382" s="138"/>
      <c r="AR382" s="138"/>
      <c r="AV382" s="138"/>
      <c r="AY382" s="138"/>
      <c r="BB382" s="138"/>
      <c r="BF382" s="138"/>
      <c r="BI382" s="138"/>
      <c r="BL382" s="138"/>
      <c r="BP382" s="138"/>
      <c r="BS382" s="138"/>
      <c r="BV382" s="138"/>
      <c r="BY382" s="138"/>
      <c r="CB382" s="138"/>
      <c r="CE382" s="138"/>
      <c r="CH382" s="138"/>
      <c r="CK382" s="138"/>
      <c r="CN382" s="138"/>
      <c r="CR382" s="138"/>
      <c r="CU382" s="138"/>
      <c r="CX382" s="138"/>
      <c r="DB382" s="138"/>
      <c r="DE382" s="138"/>
      <c r="DH382" s="138"/>
      <c r="DL382" s="138"/>
      <c r="DO382" s="138"/>
      <c r="DR382" s="138"/>
      <c r="DV382" s="138"/>
      <c r="DY382" s="138"/>
      <c r="EB382" s="138"/>
      <c r="EF382" s="138"/>
      <c r="EI382" s="138"/>
      <c r="EL382" s="138"/>
      <c r="EO382" s="138"/>
      <c r="ES382" s="138"/>
      <c r="EV382" s="138"/>
      <c r="EY382" s="138"/>
      <c r="FC382" s="138"/>
      <c r="FF382" s="138"/>
      <c r="FI382" s="138"/>
      <c r="FM382" s="138"/>
      <c r="FP382" s="138"/>
      <c r="FS382" s="138"/>
      <c r="FW382" s="138"/>
      <c r="FZ382" s="138"/>
      <c r="GC382" s="138"/>
      <c r="GG382" s="138"/>
      <c r="GJ382" s="138"/>
      <c r="GM382" s="138"/>
      <c r="GQ382" s="138"/>
      <c r="GT382" s="138"/>
      <c r="GW382" s="138"/>
      <c r="HA382" s="138"/>
      <c r="HD382" s="138"/>
      <c r="HG382" s="138"/>
      <c r="HK382" s="138"/>
      <c r="HN382" s="138"/>
      <c r="HQ382" s="138"/>
      <c r="HU382" s="138"/>
      <c r="HX382" s="138"/>
      <c r="IA382" s="138"/>
      <c r="IE382" s="138"/>
      <c r="IH382" s="138"/>
      <c r="IK382" s="138"/>
      <c r="IO382" s="138"/>
      <c r="IR382" s="138"/>
      <c r="IU382" s="138"/>
      <c r="IY382" s="138"/>
      <c r="JB382" s="138"/>
      <c r="JE382" s="138"/>
      <c r="JI382" s="138"/>
      <c r="JL382" s="138"/>
      <c r="JO382" s="138"/>
      <c r="JR382" s="138"/>
      <c r="JU382" s="138"/>
      <c r="JX382" s="138"/>
      <c r="KA382" s="138"/>
      <c r="KD382" s="138"/>
      <c r="KG382" s="138"/>
      <c r="KJ382" s="138"/>
      <c r="KM382" s="138"/>
      <c r="KP382" s="138"/>
      <c r="KS382" s="138"/>
      <c r="KV382" s="138"/>
      <c r="KY382" s="138"/>
      <c r="LB382" s="138"/>
      <c r="LE382" s="138"/>
      <c r="LF382" s="138"/>
      <c r="LG382" s="141"/>
      <c r="LI382" s="138"/>
      <c r="LJ382" s="141"/>
      <c r="LL382" s="138"/>
      <c r="LM382" s="141"/>
      <c r="LR382" s="138"/>
      <c r="LU382" s="138"/>
      <c r="LX382" s="138"/>
      <c r="LY382" s="138"/>
      <c r="LZ382" s="141"/>
      <c r="MB382" s="138"/>
      <c r="MC382" s="141"/>
      <c r="ME382" s="138"/>
      <c r="MF382" s="141"/>
      <c r="MJ382" s="138"/>
      <c r="MK382" s="139"/>
      <c r="ML382" s="53"/>
      <c r="MM382" s="53"/>
      <c r="MN382" s="53"/>
      <c r="MO382" s="53"/>
      <c r="MR382" s="140"/>
    </row>
    <row r="383" spans="2:356" s="10" customFormat="1">
      <c r="B383" s="137"/>
      <c r="H383" s="138"/>
      <c r="L383" s="138"/>
      <c r="O383" s="138"/>
      <c r="R383" s="138"/>
      <c r="U383" s="138"/>
      <c r="X383" s="138"/>
      <c r="AB383" s="138"/>
      <c r="AE383" s="138"/>
      <c r="AH383" s="138"/>
      <c r="AL383" s="138"/>
      <c r="AO383" s="138"/>
      <c r="AR383" s="138"/>
      <c r="AV383" s="138"/>
      <c r="AY383" s="138"/>
      <c r="BB383" s="138"/>
      <c r="BF383" s="138"/>
      <c r="BI383" s="138"/>
      <c r="BL383" s="138"/>
      <c r="BP383" s="138"/>
      <c r="BS383" s="138"/>
      <c r="BV383" s="138"/>
      <c r="BY383" s="138"/>
      <c r="CB383" s="138"/>
      <c r="CE383" s="138"/>
      <c r="CH383" s="138"/>
      <c r="CK383" s="138"/>
      <c r="CN383" s="138"/>
      <c r="CR383" s="138"/>
      <c r="CU383" s="138"/>
      <c r="CX383" s="138"/>
      <c r="DB383" s="138"/>
      <c r="DE383" s="138"/>
      <c r="DH383" s="138"/>
      <c r="DL383" s="138"/>
      <c r="DO383" s="138"/>
      <c r="DR383" s="138"/>
      <c r="DV383" s="138"/>
      <c r="DY383" s="138"/>
      <c r="EB383" s="138"/>
      <c r="EF383" s="138"/>
      <c r="EI383" s="138"/>
      <c r="EL383" s="138"/>
      <c r="EO383" s="138"/>
      <c r="ES383" s="138"/>
      <c r="EV383" s="138"/>
      <c r="EY383" s="138"/>
      <c r="FC383" s="138"/>
      <c r="FF383" s="138"/>
      <c r="FI383" s="138"/>
      <c r="FM383" s="138"/>
      <c r="FP383" s="138"/>
      <c r="FS383" s="138"/>
      <c r="FW383" s="138"/>
      <c r="FZ383" s="138"/>
      <c r="GC383" s="138"/>
      <c r="GG383" s="138"/>
      <c r="GJ383" s="138"/>
      <c r="GM383" s="138"/>
      <c r="GQ383" s="138"/>
      <c r="GT383" s="138"/>
      <c r="GW383" s="138"/>
      <c r="HA383" s="138"/>
      <c r="HD383" s="138"/>
      <c r="HG383" s="138"/>
      <c r="HK383" s="138"/>
      <c r="HN383" s="138"/>
      <c r="HQ383" s="138"/>
      <c r="HU383" s="138"/>
      <c r="HX383" s="138"/>
      <c r="IA383" s="138"/>
      <c r="IE383" s="138"/>
      <c r="IH383" s="138"/>
      <c r="IK383" s="138"/>
      <c r="IO383" s="138"/>
      <c r="IR383" s="138"/>
      <c r="IU383" s="138"/>
      <c r="IY383" s="138"/>
      <c r="JB383" s="138"/>
      <c r="JE383" s="138"/>
      <c r="JI383" s="138"/>
      <c r="JL383" s="138"/>
      <c r="JO383" s="138"/>
      <c r="JR383" s="138"/>
      <c r="JU383" s="138"/>
      <c r="JX383" s="138"/>
      <c r="KA383" s="138"/>
      <c r="KD383" s="138"/>
      <c r="KG383" s="138"/>
      <c r="KJ383" s="138"/>
      <c r="KM383" s="138"/>
      <c r="KP383" s="138"/>
      <c r="KS383" s="138"/>
      <c r="KV383" s="138"/>
      <c r="KY383" s="138"/>
      <c r="LB383" s="138"/>
      <c r="LE383" s="138"/>
      <c r="LF383" s="138"/>
      <c r="LG383" s="141"/>
      <c r="LI383" s="138"/>
      <c r="LJ383" s="141"/>
      <c r="LL383" s="138"/>
      <c r="LM383" s="141"/>
      <c r="LR383" s="138"/>
      <c r="LU383" s="138"/>
      <c r="LX383" s="138"/>
      <c r="LY383" s="138"/>
      <c r="LZ383" s="141"/>
      <c r="MB383" s="138"/>
      <c r="MC383" s="141"/>
      <c r="ME383" s="138"/>
      <c r="MF383" s="141"/>
      <c r="MJ383" s="138"/>
      <c r="MK383" s="139"/>
      <c r="ML383" s="53"/>
      <c r="MM383" s="53"/>
      <c r="MN383" s="53"/>
      <c r="MO383" s="53"/>
      <c r="MR383" s="140"/>
    </row>
    <row r="384" spans="2:356" s="10" customFormat="1" ht="18.75" customHeight="1">
      <c r="B384" s="137"/>
      <c r="H384" s="138"/>
      <c r="L384" s="138"/>
      <c r="O384" s="138"/>
      <c r="R384" s="138"/>
      <c r="U384" s="138"/>
      <c r="X384" s="138"/>
      <c r="AB384" s="138"/>
      <c r="AE384" s="138"/>
      <c r="AH384" s="138"/>
      <c r="AL384" s="138"/>
      <c r="AO384" s="138"/>
      <c r="AR384" s="138"/>
      <c r="AV384" s="138"/>
      <c r="AY384" s="138"/>
      <c r="BB384" s="138"/>
      <c r="BF384" s="138"/>
      <c r="BI384" s="138"/>
      <c r="BL384" s="138"/>
      <c r="BP384" s="138"/>
      <c r="BS384" s="138"/>
      <c r="BV384" s="138"/>
      <c r="BY384" s="138"/>
      <c r="CB384" s="138"/>
      <c r="CE384" s="138"/>
      <c r="CH384" s="138"/>
      <c r="CK384" s="138"/>
      <c r="CN384" s="138"/>
      <c r="CR384" s="138"/>
      <c r="CU384" s="138"/>
      <c r="CX384" s="138"/>
      <c r="DB384" s="138"/>
      <c r="DE384" s="138"/>
      <c r="DH384" s="138"/>
      <c r="DL384" s="138"/>
      <c r="DO384" s="138"/>
      <c r="DR384" s="138"/>
      <c r="DV384" s="138"/>
      <c r="DY384" s="138"/>
      <c r="EB384" s="138"/>
      <c r="EF384" s="138"/>
      <c r="EI384" s="138"/>
      <c r="EL384" s="138"/>
      <c r="EO384" s="138"/>
      <c r="ES384" s="138"/>
      <c r="EV384" s="138"/>
      <c r="EY384" s="138"/>
      <c r="FC384" s="138"/>
      <c r="FF384" s="138"/>
      <c r="FI384" s="138"/>
      <c r="FM384" s="138"/>
      <c r="FP384" s="138"/>
      <c r="FS384" s="138"/>
      <c r="FW384" s="138"/>
      <c r="FZ384" s="138"/>
      <c r="GC384" s="138"/>
      <c r="GG384" s="138"/>
      <c r="GJ384" s="138"/>
      <c r="GM384" s="138"/>
      <c r="GQ384" s="138"/>
      <c r="GT384" s="138"/>
      <c r="GW384" s="138"/>
      <c r="HA384" s="138"/>
      <c r="HD384" s="138"/>
      <c r="HG384" s="138"/>
      <c r="HK384" s="138"/>
      <c r="HN384" s="138"/>
      <c r="HQ384" s="138"/>
      <c r="HU384" s="138"/>
      <c r="HX384" s="138"/>
      <c r="IA384" s="138"/>
      <c r="IE384" s="138"/>
      <c r="IH384" s="138"/>
      <c r="IK384" s="138"/>
      <c r="IO384" s="138"/>
      <c r="IR384" s="138"/>
      <c r="IU384" s="138"/>
      <c r="IY384" s="138"/>
      <c r="JB384" s="138"/>
      <c r="JE384" s="138"/>
      <c r="JI384" s="138"/>
      <c r="JL384" s="138"/>
      <c r="JO384" s="138"/>
      <c r="JR384" s="138"/>
      <c r="JU384" s="138"/>
      <c r="JX384" s="138"/>
      <c r="KA384" s="138"/>
      <c r="KD384" s="138"/>
      <c r="KG384" s="138"/>
      <c r="KJ384" s="138"/>
      <c r="KM384" s="138"/>
      <c r="KP384" s="138"/>
      <c r="KS384" s="138"/>
      <c r="KV384" s="138"/>
      <c r="KY384" s="138"/>
      <c r="LB384" s="138"/>
      <c r="LE384" s="138"/>
      <c r="LF384" s="138"/>
      <c r="LG384" s="141"/>
      <c r="LI384" s="138"/>
      <c r="LJ384" s="141"/>
      <c r="LL384" s="138"/>
      <c r="LM384" s="141"/>
      <c r="LR384" s="138"/>
      <c r="LU384" s="138"/>
      <c r="LX384" s="138"/>
      <c r="LY384" s="138"/>
      <c r="LZ384" s="141"/>
      <c r="MB384" s="138"/>
      <c r="MC384" s="141"/>
      <c r="ME384" s="138"/>
      <c r="MF384" s="141"/>
      <c r="MJ384" s="138"/>
      <c r="MK384" s="139"/>
      <c r="ML384" s="53"/>
      <c r="MM384" s="53"/>
      <c r="MN384" s="53"/>
      <c r="MO384" s="53"/>
      <c r="MR384" s="140"/>
    </row>
    <row r="385" spans="2:356" s="10" customFormat="1">
      <c r="B385" s="137"/>
      <c r="H385" s="138"/>
      <c r="L385" s="138"/>
      <c r="O385" s="138"/>
      <c r="R385" s="138"/>
      <c r="U385" s="138"/>
      <c r="X385" s="138"/>
      <c r="AB385" s="138"/>
      <c r="AE385" s="138"/>
      <c r="AH385" s="138"/>
      <c r="AL385" s="138"/>
      <c r="AO385" s="138"/>
      <c r="AR385" s="138"/>
      <c r="AV385" s="138"/>
      <c r="AY385" s="138"/>
      <c r="BB385" s="138"/>
      <c r="BF385" s="138"/>
      <c r="BI385" s="138"/>
      <c r="BL385" s="138"/>
      <c r="BP385" s="138"/>
      <c r="BS385" s="138"/>
      <c r="BV385" s="138"/>
      <c r="BY385" s="138"/>
      <c r="CB385" s="138"/>
      <c r="CE385" s="138"/>
      <c r="CH385" s="138"/>
      <c r="CK385" s="138"/>
      <c r="CN385" s="138"/>
      <c r="CR385" s="138"/>
      <c r="CU385" s="138"/>
      <c r="CX385" s="138"/>
      <c r="DB385" s="138"/>
      <c r="DE385" s="138"/>
      <c r="DH385" s="138"/>
      <c r="DL385" s="138"/>
      <c r="DO385" s="138"/>
      <c r="DR385" s="138"/>
      <c r="DV385" s="138"/>
      <c r="DY385" s="138"/>
      <c r="EB385" s="138"/>
      <c r="EF385" s="138"/>
      <c r="EI385" s="138"/>
      <c r="EL385" s="138"/>
      <c r="EO385" s="138"/>
      <c r="ES385" s="138"/>
      <c r="EV385" s="138"/>
      <c r="EY385" s="138"/>
      <c r="FC385" s="138"/>
      <c r="FF385" s="138"/>
      <c r="FI385" s="138"/>
      <c r="FM385" s="138"/>
      <c r="FP385" s="138"/>
      <c r="FS385" s="138"/>
      <c r="FW385" s="138"/>
      <c r="FZ385" s="138"/>
      <c r="GC385" s="138"/>
      <c r="GG385" s="138"/>
      <c r="GJ385" s="138"/>
      <c r="GM385" s="138"/>
      <c r="GQ385" s="138"/>
      <c r="GT385" s="138"/>
      <c r="GW385" s="138"/>
      <c r="HA385" s="138"/>
      <c r="HD385" s="138"/>
      <c r="HG385" s="138"/>
      <c r="HK385" s="138"/>
      <c r="HN385" s="138"/>
      <c r="HQ385" s="138"/>
      <c r="HU385" s="138"/>
      <c r="HX385" s="138"/>
      <c r="IA385" s="138"/>
      <c r="IE385" s="138"/>
      <c r="IH385" s="138"/>
      <c r="IK385" s="138"/>
      <c r="IO385" s="138"/>
      <c r="IR385" s="138"/>
      <c r="IU385" s="138"/>
      <c r="IY385" s="138"/>
      <c r="JB385" s="138"/>
      <c r="JE385" s="138"/>
      <c r="JI385" s="138"/>
      <c r="JL385" s="138"/>
      <c r="JO385" s="138"/>
      <c r="JR385" s="138"/>
      <c r="JU385" s="138"/>
      <c r="JX385" s="138"/>
      <c r="KA385" s="138"/>
      <c r="KD385" s="138"/>
      <c r="KG385" s="138"/>
      <c r="KJ385" s="138"/>
      <c r="KM385" s="138"/>
      <c r="KP385" s="138"/>
      <c r="KS385" s="138"/>
      <c r="KV385" s="138"/>
      <c r="KY385" s="138"/>
      <c r="LB385" s="138"/>
      <c r="LE385" s="138"/>
      <c r="LF385" s="138"/>
      <c r="LG385" s="141"/>
      <c r="LI385" s="138"/>
      <c r="LJ385" s="141"/>
      <c r="LL385" s="138"/>
      <c r="LM385" s="141"/>
      <c r="LR385" s="138"/>
      <c r="LU385" s="138"/>
      <c r="LX385" s="138"/>
      <c r="LY385" s="138"/>
      <c r="LZ385" s="141"/>
      <c r="MB385" s="138"/>
      <c r="MC385" s="141"/>
      <c r="ME385" s="138"/>
      <c r="MF385" s="141"/>
      <c r="MJ385" s="138"/>
      <c r="MK385" s="139"/>
      <c r="ML385" s="53"/>
      <c r="MM385" s="53"/>
      <c r="MN385" s="53"/>
      <c r="MO385" s="53"/>
      <c r="MR385" s="140"/>
    </row>
    <row r="386" spans="2:356" s="10" customFormat="1" ht="18.75" customHeight="1">
      <c r="B386" s="137"/>
      <c r="H386" s="138"/>
      <c r="L386" s="138"/>
      <c r="O386" s="138"/>
      <c r="R386" s="138"/>
      <c r="U386" s="138"/>
      <c r="X386" s="138"/>
      <c r="AB386" s="138"/>
      <c r="AE386" s="138"/>
      <c r="AH386" s="138"/>
      <c r="AL386" s="138"/>
      <c r="AO386" s="138"/>
      <c r="AR386" s="138"/>
      <c r="AV386" s="138"/>
      <c r="AY386" s="138"/>
      <c r="BB386" s="138"/>
      <c r="BF386" s="138"/>
      <c r="BI386" s="138"/>
      <c r="BL386" s="138"/>
      <c r="BP386" s="138"/>
      <c r="BS386" s="138"/>
      <c r="BV386" s="138"/>
      <c r="BY386" s="138"/>
      <c r="CB386" s="138"/>
      <c r="CE386" s="138"/>
      <c r="CH386" s="138"/>
      <c r="CK386" s="138"/>
      <c r="CN386" s="138"/>
      <c r="CR386" s="138"/>
      <c r="CU386" s="138"/>
      <c r="CX386" s="138"/>
      <c r="DB386" s="138"/>
      <c r="DE386" s="138"/>
      <c r="DH386" s="138"/>
      <c r="DL386" s="138"/>
      <c r="DO386" s="138"/>
      <c r="DR386" s="138"/>
      <c r="DV386" s="138"/>
      <c r="DY386" s="138"/>
      <c r="EB386" s="138"/>
      <c r="EF386" s="138"/>
      <c r="EI386" s="138"/>
      <c r="EL386" s="138"/>
      <c r="EO386" s="138"/>
      <c r="ES386" s="138"/>
      <c r="EV386" s="138"/>
      <c r="EY386" s="138"/>
      <c r="FC386" s="138"/>
      <c r="FF386" s="138"/>
      <c r="FI386" s="138"/>
      <c r="FM386" s="138"/>
      <c r="FP386" s="138"/>
      <c r="FS386" s="138"/>
      <c r="FW386" s="138"/>
      <c r="FZ386" s="138"/>
      <c r="GC386" s="138"/>
      <c r="GG386" s="138"/>
      <c r="GJ386" s="138"/>
      <c r="GM386" s="138"/>
      <c r="GQ386" s="138"/>
      <c r="GT386" s="138"/>
      <c r="GW386" s="138"/>
      <c r="HA386" s="138"/>
      <c r="HD386" s="138"/>
      <c r="HG386" s="138"/>
      <c r="HK386" s="138"/>
      <c r="HN386" s="138"/>
      <c r="HQ386" s="138"/>
      <c r="HU386" s="138"/>
      <c r="HX386" s="138"/>
      <c r="IA386" s="138"/>
      <c r="IE386" s="138"/>
      <c r="IH386" s="138"/>
      <c r="IK386" s="138"/>
      <c r="IO386" s="138"/>
      <c r="IR386" s="138"/>
      <c r="IU386" s="138"/>
      <c r="IY386" s="138"/>
      <c r="JB386" s="138"/>
      <c r="JE386" s="138"/>
      <c r="JI386" s="138"/>
      <c r="JL386" s="138"/>
      <c r="JO386" s="138"/>
      <c r="JR386" s="138"/>
      <c r="JU386" s="138"/>
      <c r="JX386" s="138"/>
      <c r="KA386" s="138"/>
      <c r="KD386" s="138"/>
      <c r="KG386" s="138"/>
      <c r="KJ386" s="138"/>
      <c r="KM386" s="138"/>
      <c r="KP386" s="138"/>
      <c r="KS386" s="138"/>
      <c r="KV386" s="138"/>
      <c r="KY386" s="138"/>
      <c r="LB386" s="138"/>
      <c r="LE386" s="138"/>
      <c r="LF386" s="138"/>
      <c r="LG386" s="141"/>
      <c r="LI386" s="138"/>
      <c r="LJ386" s="141"/>
      <c r="LL386" s="138"/>
      <c r="LM386" s="141"/>
      <c r="LR386" s="138"/>
      <c r="LU386" s="138"/>
      <c r="LX386" s="138"/>
      <c r="LY386" s="138"/>
      <c r="LZ386" s="141"/>
      <c r="MB386" s="138"/>
      <c r="MC386" s="141"/>
      <c r="ME386" s="138"/>
      <c r="MF386" s="141"/>
      <c r="MJ386" s="138"/>
      <c r="MK386" s="139"/>
      <c r="ML386" s="53"/>
      <c r="MM386" s="53"/>
      <c r="MN386" s="53"/>
      <c r="MO386" s="53"/>
      <c r="MR386" s="140"/>
    </row>
    <row r="387" spans="2:356" s="10" customFormat="1">
      <c r="B387" s="137"/>
      <c r="H387" s="138"/>
      <c r="L387" s="138"/>
      <c r="O387" s="138"/>
      <c r="R387" s="138"/>
      <c r="U387" s="138"/>
      <c r="X387" s="138"/>
      <c r="AB387" s="138"/>
      <c r="AE387" s="138"/>
      <c r="AH387" s="138"/>
      <c r="AL387" s="138"/>
      <c r="AO387" s="138"/>
      <c r="AR387" s="138"/>
      <c r="AV387" s="138"/>
      <c r="AY387" s="138"/>
      <c r="BB387" s="138"/>
      <c r="BF387" s="138"/>
      <c r="BI387" s="138"/>
      <c r="BL387" s="138"/>
      <c r="BP387" s="138"/>
      <c r="BS387" s="138"/>
      <c r="BV387" s="138"/>
      <c r="BY387" s="138"/>
      <c r="CB387" s="138"/>
      <c r="CE387" s="138"/>
      <c r="CH387" s="138"/>
      <c r="CK387" s="138"/>
      <c r="CN387" s="138"/>
      <c r="CR387" s="138"/>
      <c r="CU387" s="138"/>
      <c r="CX387" s="138"/>
      <c r="DB387" s="138"/>
      <c r="DE387" s="138"/>
      <c r="DH387" s="138"/>
      <c r="DL387" s="138"/>
      <c r="DO387" s="138"/>
      <c r="DR387" s="138"/>
      <c r="DV387" s="138"/>
      <c r="DY387" s="138"/>
      <c r="EB387" s="138"/>
      <c r="EF387" s="138"/>
      <c r="EI387" s="138"/>
      <c r="EL387" s="138"/>
      <c r="EO387" s="138"/>
      <c r="ES387" s="138"/>
      <c r="EV387" s="138"/>
      <c r="EY387" s="138"/>
      <c r="FC387" s="138"/>
      <c r="FF387" s="138"/>
      <c r="FI387" s="138"/>
      <c r="FM387" s="138"/>
      <c r="FP387" s="138"/>
      <c r="FS387" s="138"/>
      <c r="FW387" s="138"/>
      <c r="FZ387" s="138"/>
      <c r="GC387" s="138"/>
      <c r="GG387" s="138"/>
      <c r="GJ387" s="138"/>
      <c r="GM387" s="138"/>
      <c r="GQ387" s="138"/>
      <c r="GT387" s="138"/>
      <c r="GW387" s="138"/>
      <c r="HA387" s="138"/>
      <c r="HD387" s="138"/>
      <c r="HG387" s="138"/>
      <c r="HK387" s="138"/>
      <c r="HN387" s="138"/>
      <c r="HQ387" s="138"/>
      <c r="HU387" s="138"/>
      <c r="HX387" s="138"/>
      <c r="IA387" s="138"/>
      <c r="IE387" s="138"/>
      <c r="IH387" s="138"/>
      <c r="IK387" s="138"/>
      <c r="IO387" s="138"/>
      <c r="IR387" s="138"/>
      <c r="IU387" s="138"/>
      <c r="IY387" s="138"/>
      <c r="JB387" s="138"/>
      <c r="JE387" s="138"/>
      <c r="JI387" s="138"/>
      <c r="JL387" s="138"/>
      <c r="JO387" s="138"/>
      <c r="JR387" s="138"/>
      <c r="JU387" s="138"/>
      <c r="JX387" s="138"/>
      <c r="KA387" s="138"/>
      <c r="KD387" s="138"/>
      <c r="KG387" s="138"/>
      <c r="KJ387" s="138"/>
      <c r="KM387" s="138"/>
      <c r="KP387" s="138"/>
      <c r="KS387" s="138"/>
      <c r="KV387" s="138"/>
      <c r="KY387" s="138"/>
      <c r="LB387" s="138"/>
      <c r="LE387" s="138"/>
      <c r="LF387" s="138"/>
      <c r="LG387" s="141"/>
      <c r="LI387" s="138"/>
      <c r="LJ387" s="141"/>
      <c r="LL387" s="138"/>
      <c r="LM387" s="141"/>
      <c r="LR387" s="138"/>
      <c r="LU387" s="138"/>
      <c r="LX387" s="138"/>
      <c r="LY387" s="138"/>
      <c r="LZ387" s="141"/>
      <c r="MB387" s="138"/>
      <c r="MC387" s="141"/>
      <c r="ME387" s="138"/>
      <c r="MF387" s="141"/>
      <c r="MJ387" s="138"/>
      <c r="MK387" s="139"/>
      <c r="ML387" s="53"/>
      <c r="MM387" s="53"/>
      <c r="MN387" s="53"/>
      <c r="MO387" s="53"/>
      <c r="MR387" s="140"/>
    </row>
    <row r="388" spans="2:356" s="10" customFormat="1" ht="18.75" customHeight="1">
      <c r="B388" s="137"/>
      <c r="H388" s="138"/>
      <c r="L388" s="138"/>
      <c r="O388" s="138"/>
      <c r="R388" s="138"/>
      <c r="U388" s="138"/>
      <c r="X388" s="138"/>
      <c r="AB388" s="138"/>
      <c r="AE388" s="138"/>
      <c r="AH388" s="138"/>
      <c r="AL388" s="138"/>
      <c r="AO388" s="138"/>
      <c r="AR388" s="138"/>
      <c r="AV388" s="138"/>
      <c r="AY388" s="138"/>
      <c r="BB388" s="138"/>
      <c r="BF388" s="138"/>
      <c r="BI388" s="138"/>
      <c r="BL388" s="138"/>
      <c r="BP388" s="138"/>
      <c r="BS388" s="138"/>
      <c r="BV388" s="138"/>
      <c r="BY388" s="138"/>
      <c r="CB388" s="138"/>
      <c r="CE388" s="138"/>
      <c r="CH388" s="138"/>
      <c r="CK388" s="138"/>
      <c r="CN388" s="138"/>
      <c r="CR388" s="138"/>
      <c r="CU388" s="138"/>
      <c r="CX388" s="138"/>
      <c r="DB388" s="138"/>
      <c r="DE388" s="138"/>
      <c r="DH388" s="138"/>
      <c r="DL388" s="138"/>
      <c r="DO388" s="138"/>
      <c r="DR388" s="138"/>
      <c r="DV388" s="138"/>
      <c r="DY388" s="138"/>
      <c r="EB388" s="138"/>
      <c r="EF388" s="138"/>
      <c r="EI388" s="138"/>
      <c r="EL388" s="138"/>
      <c r="EO388" s="138"/>
      <c r="ES388" s="138"/>
      <c r="EV388" s="138"/>
      <c r="EY388" s="138"/>
      <c r="FC388" s="138"/>
      <c r="FF388" s="138"/>
      <c r="FI388" s="138"/>
      <c r="FM388" s="138"/>
      <c r="FP388" s="138"/>
      <c r="FS388" s="138"/>
      <c r="FW388" s="138"/>
      <c r="FZ388" s="138"/>
      <c r="GC388" s="138"/>
      <c r="GG388" s="138"/>
      <c r="GJ388" s="138"/>
      <c r="GM388" s="138"/>
      <c r="GQ388" s="138"/>
      <c r="GT388" s="138"/>
      <c r="GW388" s="138"/>
      <c r="HA388" s="138"/>
      <c r="HD388" s="138"/>
      <c r="HG388" s="138"/>
      <c r="HK388" s="138"/>
      <c r="HN388" s="138"/>
      <c r="HQ388" s="138"/>
      <c r="HU388" s="138"/>
      <c r="HX388" s="138"/>
      <c r="IA388" s="138"/>
      <c r="IE388" s="138"/>
      <c r="IH388" s="138"/>
      <c r="IK388" s="138"/>
      <c r="IO388" s="138"/>
      <c r="IR388" s="138"/>
      <c r="IU388" s="138"/>
      <c r="IY388" s="138"/>
      <c r="JB388" s="138"/>
      <c r="JE388" s="138"/>
      <c r="JI388" s="138"/>
      <c r="JL388" s="138"/>
      <c r="JO388" s="138"/>
      <c r="JR388" s="138"/>
      <c r="JU388" s="138"/>
      <c r="JX388" s="138"/>
      <c r="KA388" s="138"/>
      <c r="KD388" s="138"/>
      <c r="KG388" s="138"/>
      <c r="KJ388" s="138"/>
      <c r="KM388" s="138"/>
      <c r="KP388" s="138"/>
      <c r="KS388" s="138"/>
      <c r="KV388" s="138"/>
      <c r="KY388" s="138"/>
      <c r="LB388" s="138"/>
      <c r="LE388" s="138"/>
      <c r="LF388" s="138"/>
      <c r="LG388" s="141"/>
      <c r="LI388" s="138"/>
      <c r="LJ388" s="141"/>
      <c r="LL388" s="138"/>
      <c r="LM388" s="141"/>
      <c r="LR388" s="138"/>
      <c r="LU388" s="138"/>
      <c r="LX388" s="138"/>
      <c r="LY388" s="138"/>
      <c r="LZ388" s="141"/>
      <c r="MB388" s="138"/>
      <c r="MC388" s="141"/>
      <c r="ME388" s="138"/>
      <c r="MF388" s="141"/>
      <c r="MJ388" s="138"/>
      <c r="MK388" s="139"/>
      <c r="ML388" s="53"/>
      <c r="MM388" s="53"/>
      <c r="MN388" s="53"/>
      <c r="MO388" s="53"/>
      <c r="MR388" s="140"/>
    </row>
    <row r="389" spans="2:356" s="10" customFormat="1">
      <c r="B389" s="137"/>
      <c r="H389" s="138"/>
      <c r="L389" s="138"/>
      <c r="O389" s="138"/>
      <c r="R389" s="138"/>
      <c r="U389" s="138"/>
      <c r="X389" s="138"/>
      <c r="AB389" s="138"/>
      <c r="AE389" s="138"/>
      <c r="AH389" s="138"/>
      <c r="AL389" s="138"/>
      <c r="AO389" s="138"/>
      <c r="AR389" s="138"/>
      <c r="AV389" s="138"/>
      <c r="AY389" s="138"/>
      <c r="BB389" s="138"/>
      <c r="BF389" s="138"/>
      <c r="BI389" s="138"/>
      <c r="BL389" s="138"/>
      <c r="BP389" s="138"/>
      <c r="BS389" s="138"/>
      <c r="BV389" s="138"/>
      <c r="BY389" s="138"/>
      <c r="CB389" s="138"/>
      <c r="CE389" s="138"/>
      <c r="CH389" s="138"/>
      <c r="CK389" s="138"/>
      <c r="CN389" s="138"/>
      <c r="CR389" s="138"/>
      <c r="CU389" s="138"/>
      <c r="CX389" s="138"/>
      <c r="DB389" s="138"/>
      <c r="DE389" s="138"/>
      <c r="DH389" s="138"/>
      <c r="DL389" s="138"/>
      <c r="DO389" s="138"/>
      <c r="DR389" s="138"/>
      <c r="DV389" s="138"/>
      <c r="DY389" s="138"/>
      <c r="EB389" s="138"/>
      <c r="EF389" s="138"/>
      <c r="EI389" s="138"/>
      <c r="EL389" s="138"/>
      <c r="EO389" s="138"/>
      <c r="ES389" s="138"/>
      <c r="EV389" s="138"/>
      <c r="EY389" s="138"/>
      <c r="FC389" s="138"/>
      <c r="FF389" s="138"/>
      <c r="FI389" s="138"/>
      <c r="FM389" s="138"/>
      <c r="FP389" s="138"/>
      <c r="FS389" s="138"/>
      <c r="FW389" s="138"/>
      <c r="FZ389" s="138"/>
      <c r="GC389" s="138"/>
      <c r="GG389" s="138"/>
      <c r="GJ389" s="138"/>
      <c r="GM389" s="138"/>
      <c r="GQ389" s="138"/>
      <c r="GT389" s="138"/>
      <c r="GW389" s="138"/>
      <c r="HA389" s="138"/>
      <c r="HD389" s="138"/>
      <c r="HG389" s="138"/>
      <c r="HK389" s="138"/>
      <c r="HN389" s="138"/>
      <c r="HQ389" s="138"/>
      <c r="HU389" s="138"/>
      <c r="HX389" s="138"/>
      <c r="IA389" s="138"/>
      <c r="IE389" s="138"/>
      <c r="IH389" s="138"/>
      <c r="IK389" s="138"/>
      <c r="IO389" s="138"/>
      <c r="IR389" s="138"/>
      <c r="IU389" s="138"/>
      <c r="IY389" s="138"/>
      <c r="JB389" s="138"/>
      <c r="JE389" s="138"/>
      <c r="JI389" s="138"/>
      <c r="JL389" s="138"/>
      <c r="JO389" s="138"/>
      <c r="JR389" s="138"/>
      <c r="JU389" s="138"/>
      <c r="JX389" s="138"/>
      <c r="KA389" s="138"/>
      <c r="KD389" s="138"/>
      <c r="KG389" s="138"/>
      <c r="KJ389" s="138"/>
      <c r="KM389" s="138"/>
      <c r="KP389" s="138"/>
      <c r="KS389" s="138"/>
      <c r="KV389" s="138"/>
      <c r="KY389" s="138"/>
      <c r="LB389" s="138"/>
      <c r="LE389" s="138"/>
      <c r="LF389" s="138"/>
      <c r="LG389" s="141"/>
      <c r="LI389" s="138"/>
      <c r="LJ389" s="141"/>
      <c r="LL389" s="138"/>
      <c r="LM389" s="141"/>
      <c r="LR389" s="138"/>
      <c r="LU389" s="138"/>
      <c r="LX389" s="138"/>
      <c r="LY389" s="138"/>
      <c r="LZ389" s="141"/>
      <c r="MB389" s="138"/>
      <c r="MC389" s="141"/>
      <c r="ME389" s="138"/>
      <c r="MF389" s="141"/>
      <c r="MJ389" s="138"/>
      <c r="MK389" s="139"/>
      <c r="ML389" s="53"/>
      <c r="MM389" s="53"/>
      <c r="MN389" s="53"/>
      <c r="MO389" s="53"/>
      <c r="MR389" s="140"/>
    </row>
    <row r="390" spans="2:356" s="10" customFormat="1" ht="18.75" customHeight="1">
      <c r="B390" s="137"/>
      <c r="H390" s="138"/>
      <c r="L390" s="138"/>
      <c r="O390" s="138"/>
      <c r="R390" s="138"/>
      <c r="U390" s="138"/>
      <c r="X390" s="138"/>
      <c r="AB390" s="138"/>
      <c r="AE390" s="138"/>
      <c r="AH390" s="138"/>
      <c r="AL390" s="138"/>
      <c r="AO390" s="138"/>
      <c r="AR390" s="138"/>
      <c r="AV390" s="138"/>
      <c r="AY390" s="138"/>
      <c r="BB390" s="138"/>
      <c r="BF390" s="138"/>
      <c r="BI390" s="138"/>
      <c r="BL390" s="138"/>
      <c r="BP390" s="138"/>
      <c r="BS390" s="138"/>
      <c r="BV390" s="138"/>
      <c r="BY390" s="138"/>
      <c r="CB390" s="138"/>
      <c r="CE390" s="138"/>
      <c r="CH390" s="138"/>
      <c r="CK390" s="138"/>
      <c r="CN390" s="138"/>
      <c r="CR390" s="138"/>
      <c r="CU390" s="138"/>
      <c r="CX390" s="138"/>
      <c r="DB390" s="138"/>
      <c r="DE390" s="138"/>
      <c r="DH390" s="138"/>
      <c r="DL390" s="138"/>
      <c r="DO390" s="138"/>
      <c r="DR390" s="138"/>
      <c r="DV390" s="138"/>
      <c r="DY390" s="138"/>
      <c r="EB390" s="138"/>
      <c r="EF390" s="138"/>
      <c r="EI390" s="138"/>
      <c r="EL390" s="138"/>
      <c r="EO390" s="138"/>
      <c r="ES390" s="138"/>
      <c r="EV390" s="138"/>
      <c r="EY390" s="138"/>
      <c r="FC390" s="138"/>
      <c r="FF390" s="138"/>
      <c r="FI390" s="138"/>
      <c r="FM390" s="138"/>
      <c r="FP390" s="138"/>
      <c r="FS390" s="138"/>
      <c r="FW390" s="138"/>
      <c r="FZ390" s="138"/>
      <c r="GC390" s="138"/>
      <c r="GG390" s="138"/>
      <c r="GJ390" s="138"/>
      <c r="GM390" s="138"/>
      <c r="GQ390" s="138"/>
      <c r="GT390" s="138"/>
      <c r="GW390" s="138"/>
      <c r="HA390" s="138"/>
      <c r="HD390" s="138"/>
      <c r="HG390" s="138"/>
      <c r="HK390" s="138"/>
      <c r="HN390" s="138"/>
      <c r="HQ390" s="138"/>
      <c r="HU390" s="138"/>
      <c r="HX390" s="138"/>
      <c r="IA390" s="138"/>
      <c r="IE390" s="138"/>
      <c r="IH390" s="138"/>
      <c r="IK390" s="138"/>
      <c r="IO390" s="138"/>
      <c r="IR390" s="138"/>
      <c r="IU390" s="138"/>
      <c r="IY390" s="138"/>
      <c r="JB390" s="138"/>
      <c r="JE390" s="138"/>
      <c r="JI390" s="138"/>
      <c r="JL390" s="138"/>
      <c r="JO390" s="138"/>
      <c r="JR390" s="138"/>
      <c r="JU390" s="138"/>
      <c r="JX390" s="138"/>
      <c r="KA390" s="138"/>
      <c r="KD390" s="138"/>
      <c r="KG390" s="138"/>
      <c r="KJ390" s="138"/>
      <c r="KM390" s="138"/>
      <c r="KP390" s="138"/>
      <c r="KS390" s="138"/>
      <c r="KV390" s="138"/>
      <c r="KY390" s="138"/>
      <c r="LB390" s="138"/>
      <c r="LE390" s="138"/>
      <c r="LF390" s="138"/>
      <c r="LG390" s="141"/>
      <c r="LI390" s="138"/>
      <c r="LJ390" s="141"/>
      <c r="LL390" s="138"/>
      <c r="LM390" s="141"/>
      <c r="LR390" s="138"/>
      <c r="LU390" s="138"/>
      <c r="LX390" s="138"/>
      <c r="LY390" s="138"/>
      <c r="LZ390" s="141"/>
      <c r="MB390" s="138"/>
      <c r="MC390" s="141"/>
      <c r="ME390" s="138"/>
      <c r="MF390" s="141"/>
      <c r="MJ390" s="138"/>
      <c r="MK390" s="139"/>
      <c r="ML390" s="53"/>
      <c r="MM390" s="53"/>
      <c r="MN390" s="53"/>
      <c r="MO390" s="53"/>
      <c r="MR390" s="140"/>
    </row>
    <row r="391" spans="2:356" s="10" customFormat="1">
      <c r="B391" s="137"/>
      <c r="H391" s="138"/>
      <c r="L391" s="138"/>
      <c r="O391" s="138"/>
      <c r="R391" s="138"/>
      <c r="U391" s="138"/>
      <c r="X391" s="138"/>
      <c r="AB391" s="138"/>
      <c r="AE391" s="138"/>
      <c r="AH391" s="138"/>
      <c r="AL391" s="138"/>
      <c r="AO391" s="138"/>
      <c r="AR391" s="138"/>
      <c r="AV391" s="138"/>
      <c r="AY391" s="138"/>
      <c r="BB391" s="138"/>
      <c r="BF391" s="138"/>
      <c r="BI391" s="138"/>
      <c r="BL391" s="138"/>
      <c r="BP391" s="138"/>
      <c r="BS391" s="138"/>
      <c r="BV391" s="138"/>
      <c r="BY391" s="138"/>
      <c r="CB391" s="138"/>
      <c r="CE391" s="138"/>
      <c r="CH391" s="138"/>
      <c r="CK391" s="138"/>
      <c r="CN391" s="138"/>
      <c r="CR391" s="138"/>
      <c r="CU391" s="138"/>
      <c r="CX391" s="138"/>
      <c r="DB391" s="138"/>
      <c r="DE391" s="138"/>
      <c r="DH391" s="138"/>
      <c r="DL391" s="138"/>
      <c r="DO391" s="138"/>
      <c r="DR391" s="138"/>
      <c r="DV391" s="138"/>
      <c r="DY391" s="138"/>
      <c r="EB391" s="138"/>
      <c r="EF391" s="138"/>
      <c r="EI391" s="138"/>
      <c r="EL391" s="138"/>
      <c r="EO391" s="138"/>
      <c r="ES391" s="138"/>
      <c r="EV391" s="138"/>
      <c r="EY391" s="138"/>
      <c r="FC391" s="138"/>
      <c r="FF391" s="138"/>
      <c r="FI391" s="138"/>
      <c r="FM391" s="138"/>
      <c r="FP391" s="138"/>
      <c r="FS391" s="138"/>
      <c r="FW391" s="138"/>
      <c r="FZ391" s="138"/>
      <c r="GC391" s="138"/>
      <c r="GG391" s="138"/>
      <c r="GJ391" s="138"/>
      <c r="GM391" s="138"/>
      <c r="GQ391" s="138"/>
      <c r="GT391" s="138"/>
      <c r="GW391" s="138"/>
      <c r="HA391" s="138"/>
      <c r="HD391" s="138"/>
      <c r="HG391" s="138"/>
      <c r="HK391" s="138"/>
      <c r="HN391" s="138"/>
      <c r="HQ391" s="138"/>
      <c r="HU391" s="138"/>
      <c r="HX391" s="138"/>
      <c r="IA391" s="138"/>
      <c r="IE391" s="138"/>
      <c r="IH391" s="138"/>
      <c r="IK391" s="138"/>
      <c r="IO391" s="138"/>
      <c r="IR391" s="138"/>
      <c r="IU391" s="138"/>
      <c r="IY391" s="138"/>
      <c r="JB391" s="138"/>
      <c r="JE391" s="138"/>
      <c r="JI391" s="138"/>
      <c r="JL391" s="138"/>
      <c r="JO391" s="138"/>
      <c r="JR391" s="138"/>
      <c r="JU391" s="138"/>
      <c r="JX391" s="138"/>
      <c r="KA391" s="138"/>
      <c r="KD391" s="138"/>
      <c r="KG391" s="138"/>
      <c r="KJ391" s="138"/>
      <c r="KM391" s="138"/>
      <c r="KP391" s="138"/>
      <c r="KS391" s="138"/>
      <c r="KV391" s="138"/>
      <c r="KY391" s="138"/>
      <c r="LB391" s="138"/>
      <c r="LE391" s="138"/>
      <c r="LF391" s="138"/>
      <c r="LG391" s="141"/>
      <c r="LI391" s="138"/>
      <c r="LJ391" s="141"/>
      <c r="LL391" s="138"/>
      <c r="LM391" s="141"/>
      <c r="LR391" s="138"/>
      <c r="LU391" s="138"/>
      <c r="LX391" s="138"/>
      <c r="LY391" s="138"/>
      <c r="LZ391" s="141"/>
      <c r="MB391" s="138"/>
      <c r="MC391" s="141"/>
      <c r="ME391" s="138"/>
      <c r="MF391" s="141"/>
      <c r="MJ391" s="138"/>
      <c r="MK391" s="139"/>
      <c r="ML391" s="53"/>
      <c r="MM391" s="53"/>
      <c r="MN391" s="53"/>
      <c r="MO391" s="53"/>
      <c r="MR391" s="140"/>
    </row>
    <row r="392" spans="2:356" s="10" customFormat="1" ht="18.75" customHeight="1">
      <c r="B392" s="137"/>
      <c r="H392" s="138"/>
      <c r="L392" s="138"/>
      <c r="O392" s="138"/>
      <c r="R392" s="138"/>
      <c r="U392" s="138"/>
      <c r="X392" s="138"/>
      <c r="AB392" s="138"/>
      <c r="AE392" s="138"/>
      <c r="AH392" s="138"/>
      <c r="AL392" s="138"/>
      <c r="AO392" s="138"/>
      <c r="AR392" s="138"/>
      <c r="AV392" s="138"/>
      <c r="AY392" s="138"/>
      <c r="BB392" s="138"/>
      <c r="BF392" s="138"/>
      <c r="BI392" s="138"/>
      <c r="BL392" s="138"/>
      <c r="BP392" s="138"/>
      <c r="BS392" s="138"/>
      <c r="BV392" s="138"/>
      <c r="BY392" s="138"/>
      <c r="CB392" s="138"/>
      <c r="CE392" s="138"/>
      <c r="CH392" s="138"/>
      <c r="CK392" s="138"/>
      <c r="CN392" s="138"/>
      <c r="CR392" s="138"/>
      <c r="CU392" s="138"/>
      <c r="CX392" s="138"/>
      <c r="DB392" s="138"/>
      <c r="DE392" s="138"/>
      <c r="DH392" s="138"/>
      <c r="DL392" s="138"/>
      <c r="DO392" s="138"/>
      <c r="DR392" s="138"/>
      <c r="DV392" s="138"/>
      <c r="DY392" s="138"/>
      <c r="EB392" s="138"/>
      <c r="EF392" s="138"/>
      <c r="EI392" s="138"/>
      <c r="EL392" s="138"/>
      <c r="EO392" s="138"/>
      <c r="ES392" s="138"/>
      <c r="EV392" s="138"/>
      <c r="EY392" s="138"/>
      <c r="FC392" s="138"/>
      <c r="FF392" s="138"/>
      <c r="FI392" s="138"/>
      <c r="FM392" s="138"/>
      <c r="FP392" s="138"/>
      <c r="FS392" s="138"/>
      <c r="FW392" s="138"/>
      <c r="FZ392" s="138"/>
      <c r="GC392" s="138"/>
      <c r="GG392" s="138"/>
      <c r="GJ392" s="138"/>
      <c r="GM392" s="138"/>
      <c r="GQ392" s="138"/>
      <c r="GT392" s="138"/>
      <c r="GW392" s="138"/>
      <c r="HA392" s="138"/>
      <c r="HD392" s="138"/>
      <c r="HG392" s="138"/>
      <c r="HK392" s="138"/>
      <c r="HN392" s="138"/>
      <c r="HQ392" s="138"/>
      <c r="HU392" s="138"/>
      <c r="HX392" s="138"/>
      <c r="IA392" s="138"/>
      <c r="IE392" s="138"/>
      <c r="IH392" s="138"/>
      <c r="IK392" s="138"/>
      <c r="IO392" s="138"/>
      <c r="IR392" s="138"/>
      <c r="IU392" s="138"/>
      <c r="IY392" s="138"/>
      <c r="JB392" s="138"/>
      <c r="JE392" s="138"/>
      <c r="JI392" s="138"/>
      <c r="JL392" s="138"/>
      <c r="JO392" s="138"/>
      <c r="JR392" s="138"/>
      <c r="JU392" s="138"/>
      <c r="JX392" s="138"/>
      <c r="KA392" s="138"/>
      <c r="KD392" s="138"/>
      <c r="KG392" s="138"/>
      <c r="KJ392" s="138"/>
      <c r="KM392" s="138"/>
      <c r="KP392" s="138"/>
      <c r="KS392" s="138"/>
      <c r="KV392" s="138"/>
      <c r="KY392" s="138"/>
      <c r="LB392" s="138"/>
      <c r="LE392" s="138"/>
      <c r="LF392" s="138"/>
      <c r="LG392" s="141"/>
      <c r="LI392" s="138"/>
      <c r="LJ392" s="141"/>
      <c r="LL392" s="138"/>
      <c r="LM392" s="141"/>
      <c r="LR392" s="138"/>
      <c r="LU392" s="138"/>
      <c r="LX392" s="138"/>
      <c r="LY392" s="138"/>
      <c r="LZ392" s="141"/>
      <c r="MB392" s="138"/>
      <c r="MC392" s="141"/>
      <c r="ME392" s="138"/>
      <c r="MF392" s="141"/>
      <c r="MJ392" s="138"/>
      <c r="MK392" s="139"/>
      <c r="ML392" s="53"/>
      <c r="MM392" s="53"/>
      <c r="MN392" s="53"/>
      <c r="MO392" s="53"/>
      <c r="MR392" s="140"/>
    </row>
    <row r="393" spans="2:356" s="10" customFormat="1">
      <c r="B393" s="137"/>
      <c r="H393" s="138"/>
      <c r="L393" s="138"/>
      <c r="O393" s="138"/>
      <c r="R393" s="138"/>
      <c r="U393" s="138"/>
      <c r="X393" s="138"/>
      <c r="AB393" s="138"/>
      <c r="AE393" s="138"/>
      <c r="AH393" s="138"/>
      <c r="AL393" s="138"/>
      <c r="AO393" s="138"/>
      <c r="AR393" s="138"/>
      <c r="AV393" s="138"/>
      <c r="AY393" s="138"/>
      <c r="BB393" s="138"/>
      <c r="BF393" s="138"/>
      <c r="BI393" s="138"/>
      <c r="BL393" s="138"/>
      <c r="BP393" s="138"/>
      <c r="BS393" s="138"/>
      <c r="BV393" s="138"/>
      <c r="BY393" s="138"/>
      <c r="CB393" s="138"/>
      <c r="CE393" s="138"/>
      <c r="CH393" s="138"/>
      <c r="CK393" s="138"/>
      <c r="CN393" s="138"/>
      <c r="CR393" s="138"/>
      <c r="CU393" s="138"/>
      <c r="CX393" s="138"/>
      <c r="DB393" s="138"/>
      <c r="DE393" s="138"/>
      <c r="DH393" s="138"/>
      <c r="DL393" s="138"/>
      <c r="DO393" s="138"/>
      <c r="DR393" s="138"/>
      <c r="DV393" s="138"/>
      <c r="DY393" s="138"/>
      <c r="EB393" s="138"/>
      <c r="EF393" s="138"/>
      <c r="EI393" s="138"/>
      <c r="EL393" s="138"/>
      <c r="EO393" s="138"/>
      <c r="ES393" s="138"/>
      <c r="EV393" s="138"/>
      <c r="EY393" s="138"/>
      <c r="FC393" s="138"/>
      <c r="FF393" s="138"/>
      <c r="FI393" s="138"/>
      <c r="FM393" s="138"/>
      <c r="FP393" s="138"/>
      <c r="FS393" s="138"/>
      <c r="FW393" s="138"/>
      <c r="FZ393" s="138"/>
      <c r="GC393" s="138"/>
      <c r="GG393" s="138"/>
      <c r="GJ393" s="138"/>
      <c r="GM393" s="138"/>
      <c r="GQ393" s="138"/>
      <c r="GT393" s="138"/>
      <c r="GW393" s="138"/>
      <c r="HA393" s="138"/>
      <c r="HD393" s="138"/>
      <c r="HG393" s="138"/>
      <c r="HK393" s="138"/>
      <c r="HN393" s="138"/>
      <c r="HQ393" s="138"/>
      <c r="HU393" s="138"/>
      <c r="HX393" s="138"/>
      <c r="IA393" s="138"/>
      <c r="IE393" s="138"/>
      <c r="IH393" s="138"/>
      <c r="IK393" s="138"/>
      <c r="IO393" s="138"/>
      <c r="IR393" s="138"/>
      <c r="IU393" s="138"/>
      <c r="IY393" s="138"/>
      <c r="JB393" s="138"/>
      <c r="JE393" s="138"/>
      <c r="JI393" s="138"/>
      <c r="JL393" s="138"/>
      <c r="JO393" s="138"/>
      <c r="JR393" s="138"/>
      <c r="JU393" s="138"/>
      <c r="JX393" s="138"/>
      <c r="KA393" s="138"/>
      <c r="KD393" s="138"/>
      <c r="KG393" s="138"/>
      <c r="KJ393" s="138"/>
      <c r="KM393" s="138"/>
      <c r="KP393" s="138"/>
      <c r="KS393" s="138"/>
      <c r="KV393" s="138"/>
      <c r="KY393" s="138"/>
      <c r="LB393" s="138"/>
      <c r="LE393" s="138"/>
      <c r="LF393" s="138"/>
      <c r="LG393" s="141"/>
      <c r="LI393" s="138"/>
      <c r="LJ393" s="141"/>
      <c r="LL393" s="138"/>
      <c r="LM393" s="141"/>
      <c r="LR393" s="138"/>
      <c r="LU393" s="138"/>
      <c r="LX393" s="138"/>
      <c r="LY393" s="138"/>
      <c r="LZ393" s="141"/>
      <c r="MB393" s="138"/>
      <c r="MC393" s="141"/>
      <c r="ME393" s="138"/>
      <c r="MF393" s="141"/>
      <c r="MJ393" s="138"/>
      <c r="MK393" s="139"/>
      <c r="ML393" s="53"/>
      <c r="MM393" s="53"/>
      <c r="MN393" s="53"/>
      <c r="MO393" s="53"/>
      <c r="MR393" s="140"/>
    </row>
    <row r="394" spans="2:356" s="10" customFormat="1" ht="18.75" customHeight="1">
      <c r="B394" s="137"/>
      <c r="H394" s="138"/>
      <c r="L394" s="138"/>
      <c r="O394" s="138"/>
      <c r="R394" s="138"/>
      <c r="U394" s="138"/>
      <c r="X394" s="138"/>
      <c r="AB394" s="138"/>
      <c r="AE394" s="138"/>
      <c r="AH394" s="138"/>
      <c r="AL394" s="138"/>
      <c r="AO394" s="138"/>
      <c r="AR394" s="138"/>
      <c r="AV394" s="138"/>
      <c r="AY394" s="138"/>
      <c r="BB394" s="138"/>
      <c r="BF394" s="138"/>
      <c r="BI394" s="138"/>
      <c r="BL394" s="138"/>
      <c r="BP394" s="138"/>
      <c r="BS394" s="138"/>
      <c r="BV394" s="138"/>
      <c r="BY394" s="138"/>
      <c r="CB394" s="138"/>
      <c r="CE394" s="138"/>
      <c r="CH394" s="138"/>
      <c r="CK394" s="138"/>
      <c r="CN394" s="138"/>
      <c r="CR394" s="138"/>
      <c r="CU394" s="138"/>
      <c r="CX394" s="138"/>
      <c r="DB394" s="138"/>
      <c r="DE394" s="138"/>
      <c r="DH394" s="138"/>
      <c r="DL394" s="138"/>
      <c r="DO394" s="138"/>
      <c r="DR394" s="138"/>
      <c r="DV394" s="138"/>
      <c r="DY394" s="138"/>
      <c r="EB394" s="138"/>
      <c r="EF394" s="138"/>
      <c r="EI394" s="138"/>
      <c r="EL394" s="138"/>
      <c r="EO394" s="138"/>
      <c r="ES394" s="138"/>
      <c r="EV394" s="138"/>
      <c r="EY394" s="138"/>
      <c r="FC394" s="138"/>
      <c r="FF394" s="138"/>
      <c r="FI394" s="138"/>
      <c r="FM394" s="138"/>
      <c r="FP394" s="138"/>
      <c r="FS394" s="138"/>
      <c r="FW394" s="138"/>
      <c r="FZ394" s="138"/>
      <c r="GC394" s="138"/>
      <c r="GG394" s="138"/>
      <c r="GJ394" s="138"/>
      <c r="GM394" s="138"/>
      <c r="GQ394" s="138"/>
      <c r="GT394" s="138"/>
      <c r="GW394" s="138"/>
      <c r="HA394" s="138"/>
      <c r="HD394" s="138"/>
      <c r="HG394" s="138"/>
      <c r="HK394" s="138"/>
      <c r="HN394" s="138"/>
      <c r="HQ394" s="138"/>
      <c r="HU394" s="138"/>
      <c r="HX394" s="138"/>
      <c r="IA394" s="138"/>
      <c r="IE394" s="138"/>
      <c r="IH394" s="138"/>
      <c r="IK394" s="138"/>
      <c r="IO394" s="138"/>
      <c r="IR394" s="138"/>
      <c r="IU394" s="138"/>
      <c r="IY394" s="138"/>
      <c r="JB394" s="138"/>
      <c r="JE394" s="138"/>
      <c r="JI394" s="138"/>
      <c r="JL394" s="138"/>
      <c r="JO394" s="138"/>
      <c r="JR394" s="138"/>
      <c r="JU394" s="138"/>
      <c r="JX394" s="138"/>
      <c r="KA394" s="138"/>
      <c r="KD394" s="138"/>
      <c r="KG394" s="138"/>
      <c r="KJ394" s="138"/>
      <c r="KM394" s="138"/>
      <c r="KP394" s="138"/>
      <c r="KS394" s="138"/>
      <c r="KV394" s="138"/>
      <c r="KY394" s="138"/>
      <c r="LB394" s="138"/>
      <c r="LE394" s="138"/>
      <c r="LF394" s="138"/>
      <c r="LG394" s="141"/>
      <c r="LI394" s="138"/>
      <c r="LJ394" s="141"/>
      <c r="LL394" s="138"/>
      <c r="LM394" s="141"/>
      <c r="LR394" s="138"/>
      <c r="LU394" s="138"/>
      <c r="LX394" s="138"/>
      <c r="LY394" s="138"/>
      <c r="LZ394" s="141"/>
      <c r="MB394" s="138"/>
      <c r="MC394" s="141"/>
      <c r="ME394" s="138"/>
      <c r="MF394" s="141"/>
      <c r="MJ394" s="138"/>
      <c r="MK394" s="139"/>
      <c r="ML394" s="53"/>
      <c r="MM394" s="53"/>
      <c r="MN394" s="53"/>
      <c r="MO394" s="53"/>
      <c r="MR394" s="140"/>
    </row>
    <row r="395" spans="2:356" s="10" customFormat="1">
      <c r="B395" s="137"/>
      <c r="H395" s="138"/>
      <c r="L395" s="138"/>
      <c r="O395" s="138"/>
      <c r="R395" s="138"/>
      <c r="U395" s="138"/>
      <c r="X395" s="138"/>
      <c r="AB395" s="138"/>
      <c r="AE395" s="138"/>
      <c r="AH395" s="138"/>
      <c r="AL395" s="138"/>
      <c r="AO395" s="138"/>
      <c r="AR395" s="138"/>
      <c r="AV395" s="138"/>
      <c r="AY395" s="138"/>
      <c r="BB395" s="138"/>
      <c r="BF395" s="138"/>
      <c r="BI395" s="138"/>
      <c r="BL395" s="138"/>
      <c r="BP395" s="138"/>
      <c r="BS395" s="138"/>
      <c r="BV395" s="138"/>
      <c r="BY395" s="138"/>
      <c r="CB395" s="138"/>
      <c r="CE395" s="138"/>
      <c r="CH395" s="138"/>
      <c r="CK395" s="138"/>
      <c r="CN395" s="138"/>
      <c r="CR395" s="138"/>
      <c r="CU395" s="138"/>
      <c r="CX395" s="138"/>
      <c r="DB395" s="138"/>
      <c r="DE395" s="138"/>
      <c r="DH395" s="138"/>
      <c r="DL395" s="138"/>
      <c r="DO395" s="138"/>
      <c r="DR395" s="138"/>
      <c r="DV395" s="138"/>
      <c r="DY395" s="138"/>
      <c r="EB395" s="138"/>
      <c r="EF395" s="138"/>
      <c r="EI395" s="138"/>
      <c r="EL395" s="138"/>
      <c r="EO395" s="138"/>
      <c r="ES395" s="138"/>
      <c r="EV395" s="138"/>
      <c r="EY395" s="138"/>
      <c r="FC395" s="138"/>
      <c r="FF395" s="138"/>
      <c r="FI395" s="138"/>
      <c r="FM395" s="138"/>
      <c r="FP395" s="138"/>
      <c r="FS395" s="138"/>
      <c r="FW395" s="138"/>
      <c r="FZ395" s="138"/>
      <c r="GC395" s="138"/>
      <c r="GG395" s="138"/>
      <c r="GJ395" s="138"/>
      <c r="GM395" s="138"/>
      <c r="GQ395" s="138"/>
      <c r="GT395" s="138"/>
      <c r="GW395" s="138"/>
      <c r="HA395" s="138"/>
      <c r="HD395" s="138"/>
      <c r="HG395" s="138"/>
      <c r="HK395" s="138"/>
      <c r="HN395" s="138"/>
      <c r="HQ395" s="138"/>
      <c r="HU395" s="138"/>
      <c r="HX395" s="138"/>
      <c r="IA395" s="138"/>
      <c r="IE395" s="138"/>
      <c r="IH395" s="138"/>
      <c r="IK395" s="138"/>
      <c r="IO395" s="138"/>
      <c r="IR395" s="138"/>
      <c r="IU395" s="138"/>
      <c r="IY395" s="138"/>
      <c r="JB395" s="138"/>
      <c r="JE395" s="138"/>
      <c r="JI395" s="138"/>
      <c r="JL395" s="138"/>
      <c r="JO395" s="138"/>
      <c r="JR395" s="138"/>
      <c r="JU395" s="138"/>
      <c r="JX395" s="138"/>
      <c r="KA395" s="138"/>
      <c r="KD395" s="138"/>
      <c r="KG395" s="138"/>
      <c r="KJ395" s="138"/>
      <c r="KM395" s="138"/>
      <c r="KP395" s="138"/>
      <c r="KS395" s="138"/>
      <c r="KV395" s="138"/>
      <c r="KY395" s="138"/>
      <c r="LB395" s="138"/>
      <c r="LE395" s="138"/>
      <c r="LF395" s="138"/>
      <c r="LG395" s="141"/>
      <c r="LI395" s="138"/>
      <c r="LJ395" s="141"/>
      <c r="LL395" s="138"/>
      <c r="LM395" s="141"/>
      <c r="LR395" s="138"/>
      <c r="LU395" s="138"/>
      <c r="LX395" s="138"/>
      <c r="LY395" s="138"/>
      <c r="LZ395" s="141"/>
      <c r="MB395" s="138"/>
      <c r="MC395" s="141"/>
      <c r="ME395" s="138"/>
      <c r="MF395" s="141"/>
      <c r="MJ395" s="138"/>
      <c r="MK395" s="139"/>
      <c r="ML395" s="53"/>
      <c r="MM395" s="53"/>
      <c r="MN395" s="53"/>
      <c r="MO395" s="53"/>
      <c r="MR395" s="140"/>
    </row>
    <row r="396" spans="2:356" s="10" customFormat="1" ht="18.75" customHeight="1">
      <c r="B396" s="137"/>
      <c r="H396" s="138"/>
      <c r="L396" s="138"/>
      <c r="O396" s="138"/>
      <c r="R396" s="138"/>
      <c r="U396" s="138"/>
      <c r="X396" s="138"/>
      <c r="AB396" s="138"/>
      <c r="AE396" s="138"/>
      <c r="AH396" s="138"/>
      <c r="AL396" s="138"/>
      <c r="AO396" s="138"/>
      <c r="AR396" s="138"/>
      <c r="AV396" s="138"/>
      <c r="AY396" s="138"/>
      <c r="BB396" s="138"/>
      <c r="BF396" s="138"/>
      <c r="BI396" s="138"/>
      <c r="BL396" s="138"/>
      <c r="BP396" s="138"/>
      <c r="BS396" s="138"/>
      <c r="BV396" s="138"/>
      <c r="BY396" s="138"/>
      <c r="CB396" s="138"/>
      <c r="CE396" s="138"/>
      <c r="CH396" s="138"/>
      <c r="CK396" s="138"/>
      <c r="CN396" s="138"/>
      <c r="CR396" s="138"/>
      <c r="CU396" s="138"/>
      <c r="CX396" s="138"/>
      <c r="DB396" s="138"/>
      <c r="DE396" s="138"/>
      <c r="DH396" s="138"/>
      <c r="DL396" s="138"/>
      <c r="DO396" s="138"/>
      <c r="DR396" s="138"/>
      <c r="DV396" s="138"/>
      <c r="DY396" s="138"/>
      <c r="EB396" s="138"/>
      <c r="EF396" s="138"/>
      <c r="EI396" s="138"/>
      <c r="EL396" s="138"/>
      <c r="EO396" s="138"/>
      <c r="ES396" s="138"/>
      <c r="EV396" s="138"/>
      <c r="EY396" s="138"/>
      <c r="FC396" s="138"/>
      <c r="FF396" s="138"/>
      <c r="FI396" s="138"/>
      <c r="FM396" s="138"/>
      <c r="FP396" s="138"/>
      <c r="FS396" s="138"/>
      <c r="FW396" s="138"/>
      <c r="FZ396" s="138"/>
      <c r="GC396" s="138"/>
      <c r="GG396" s="138"/>
      <c r="GJ396" s="138"/>
      <c r="GM396" s="138"/>
      <c r="GQ396" s="138"/>
      <c r="GT396" s="138"/>
      <c r="GW396" s="138"/>
      <c r="HA396" s="138"/>
      <c r="HD396" s="138"/>
      <c r="HG396" s="138"/>
      <c r="HK396" s="138"/>
      <c r="HN396" s="138"/>
      <c r="HQ396" s="138"/>
      <c r="HU396" s="138"/>
      <c r="HX396" s="138"/>
      <c r="IA396" s="138"/>
      <c r="IE396" s="138"/>
      <c r="IH396" s="138"/>
      <c r="IK396" s="138"/>
      <c r="IO396" s="138"/>
      <c r="IR396" s="138"/>
      <c r="IU396" s="138"/>
      <c r="IY396" s="138"/>
      <c r="JB396" s="138"/>
      <c r="JE396" s="138"/>
      <c r="JI396" s="138"/>
      <c r="JL396" s="138"/>
      <c r="JO396" s="138"/>
      <c r="JR396" s="138"/>
      <c r="JU396" s="138"/>
      <c r="JX396" s="138"/>
      <c r="KA396" s="138"/>
      <c r="KD396" s="138"/>
      <c r="KG396" s="138"/>
      <c r="KJ396" s="138"/>
      <c r="KM396" s="138"/>
      <c r="KP396" s="138"/>
      <c r="KS396" s="138"/>
      <c r="KV396" s="138"/>
      <c r="KY396" s="138"/>
      <c r="LB396" s="138"/>
      <c r="LE396" s="138"/>
      <c r="LF396" s="138"/>
      <c r="LG396" s="141"/>
      <c r="LI396" s="138"/>
      <c r="LJ396" s="141"/>
      <c r="LL396" s="138"/>
      <c r="LM396" s="141"/>
      <c r="LR396" s="138"/>
      <c r="LU396" s="138"/>
      <c r="LX396" s="138"/>
      <c r="LY396" s="138"/>
      <c r="LZ396" s="141"/>
      <c r="MB396" s="138"/>
      <c r="MC396" s="141"/>
      <c r="ME396" s="138"/>
      <c r="MF396" s="141"/>
      <c r="MJ396" s="138"/>
      <c r="MK396" s="139"/>
      <c r="ML396" s="53"/>
      <c r="MM396" s="53"/>
      <c r="MN396" s="53"/>
      <c r="MO396" s="53"/>
      <c r="MR396" s="140"/>
    </row>
    <row r="397" spans="2:356" s="10" customFormat="1">
      <c r="B397" s="137"/>
      <c r="H397" s="138"/>
      <c r="L397" s="138"/>
      <c r="O397" s="138"/>
      <c r="R397" s="138"/>
      <c r="U397" s="138"/>
      <c r="X397" s="138"/>
      <c r="AB397" s="138"/>
      <c r="AE397" s="138"/>
      <c r="AH397" s="138"/>
      <c r="AL397" s="138"/>
      <c r="AO397" s="138"/>
      <c r="AR397" s="138"/>
      <c r="AV397" s="138"/>
      <c r="AY397" s="138"/>
      <c r="BB397" s="138"/>
      <c r="BF397" s="138"/>
      <c r="BI397" s="138"/>
      <c r="BL397" s="138"/>
      <c r="BP397" s="138"/>
      <c r="BS397" s="138"/>
      <c r="BV397" s="138"/>
      <c r="BY397" s="138"/>
      <c r="CB397" s="138"/>
      <c r="CE397" s="138"/>
      <c r="CH397" s="138"/>
      <c r="CK397" s="138"/>
      <c r="CN397" s="138"/>
      <c r="CR397" s="138"/>
      <c r="CU397" s="138"/>
      <c r="CX397" s="138"/>
      <c r="DB397" s="138"/>
      <c r="DE397" s="138"/>
      <c r="DH397" s="138"/>
      <c r="DL397" s="138"/>
      <c r="DO397" s="138"/>
      <c r="DR397" s="138"/>
      <c r="DV397" s="138"/>
      <c r="DY397" s="138"/>
      <c r="EB397" s="138"/>
      <c r="EF397" s="138"/>
      <c r="EI397" s="138"/>
      <c r="EL397" s="138"/>
      <c r="EO397" s="138"/>
      <c r="ES397" s="138"/>
      <c r="EV397" s="138"/>
      <c r="EY397" s="138"/>
      <c r="FC397" s="138"/>
      <c r="FF397" s="138"/>
      <c r="FI397" s="138"/>
      <c r="FM397" s="138"/>
      <c r="FP397" s="138"/>
      <c r="FS397" s="138"/>
      <c r="FW397" s="138"/>
      <c r="FZ397" s="138"/>
      <c r="GC397" s="138"/>
      <c r="GG397" s="138"/>
      <c r="GJ397" s="138"/>
      <c r="GM397" s="138"/>
      <c r="GQ397" s="138"/>
      <c r="GT397" s="138"/>
      <c r="GW397" s="138"/>
      <c r="HA397" s="138"/>
      <c r="HD397" s="138"/>
      <c r="HG397" s="138"/>
      <c r="HK397" s="138"/>
      <c r="HN397" s="138"/>
      <c r="HQ397" s="138"/>
      <c r="HU397" s="138"/>
      <c r="HX397" s="138"/>
      <c r="IA397" s="138"/>
      <c r="IE397" s="138"/>
      <c r="IH397" s="138"/>
      <c r="IK397" s="138"/>
      <c r="IO397" s="138"/>
      <c r="IR397" s="138"/>
      <c r="IU397" s="138"/>
      <c r="IY397" s="138"/>
      <c r="JB397" s="138"/>
      <c r="JE397" s="138"/>
      <c r="JI397" s="138"/>
      <c r="JL397" s="138"/>
      <c r="JO397" s="138"/>
      <c r="JR397" s="138"/>
      <c r="JU397" s="138"/>
      <c r="JX397" s="138"/>
      <c r="KA397" s="138"/>
      <c r="KD397" s="138"/>
      <c r="KG397" s="138"/>
      <c r="KJ397" s="138"/>
      <c r="KM397" s="138"/>
      <c r="KP397" s="138"/>
      <c r="KS397" s="138"/>
      <c r="KV397" s="138"/>
      <c r="KY397" s="138"/>
      <c r="LB397" s="138"/>
      <c r="LE397" s="138"/>
      <c r="LF397" s="138"/>
      <c r="LG397" s="141"/>
      <c r="LI397" s="138"/>
      <c r="LJ397" s="141"/>
      <c r="LL397" s="138"/>
      <c r="LM397" s="141"/>
      <c r="LR397" s="138"/>
      <c r="LU397" s="138"/>
      <c r="LX397" s="138"/>
      <c r="LY397" s="138"/>
      <c r="LZ397" s="141"/>
      <c r="MB397" s="138"/>
      <c r="MC397" s="141"/>
      <c r="ME397" s="138"/>
      <c r="MF397" s="141"/>
      <c r="MJ397" s="138"/>
      <c r="MK397" s="139"/>
      <c r="ML397" s="53"/>
      <c r="MM397" s="53"/>
      <c r="MN397" s="53"/>
      <c r="MO397" s="53"/>
      <c r="MR397" s="140"/>
    </row>
    <row r="398" spans="2:356" s="10" customFormat="1" ht="18.75" customHeight="1">
      <c r="B398" s="137"/>
      <c r="H398" s="138"/>
      <c r="L398" s="138"/>
      <c r="O398" s="138"/>
      <c r="R398" s="138"/>
      <c r="U398" s="138"/>
      <c r="X398" s="138"/>
      <c r="AB398" s="138"/>
      <c r="AE398" s="138"/>
      <c r="AH398" s="138"/>
      <c r="AL398" s="138"/>
      <c r="AO398" s="138"/>
      <c r="AR398" s="138"/>
      <c r="AV398" s="138"/>
      <c r="AY398" s="138"/>
      <c r="BB398" s="138"/>
      <c r="BF398" s="138"/>
      <c r="BI398" s="138"/>
      <c r="BL398" s="138"/>
      <c r="BP398" s="138"/>
      <c r="BS398" s="138"/>
      <c r="BV398" s="138"/>
      <c r="BY398" s="138"/>
      <c r="CB398" s="138"/>
      <c r="CE398" s="138"/>
      <c r="CH398" s="138"/>
      <c r="CK398" s="138"/>
      <c r="CN398" s="138"/>
      <c r="CR398" s="138"/>
      <c r="CU398" s="138"/>
      <c r="CX398" s="138"/>
      <c r="DB398" s="138"/>
      <c r="DE398" s="138"/>
      <c r="DH398" s="138"/>
      <c r="DL398" s="138"/>
      <c r="DO398" s="138"/>
      <c r="DR398" s="138"/>
      <c r="DV398" s="138"/>
      <c r="DY398" s="138"/>
      <c r="EB398" s="138"/>
      <c r="EF398" s="138"/>
      <c r="EI398" s="138"/>
      <c r="EL398" s="138"/>
      <c r="EO398" s="138"/>
      <c r="ES398" s="138"/>
      <c r="EV398" s="138"/>
      <c r="EY398" s="138"/>
      <c r="FC398" s="138"/>
      <c r="FF398" s="138"/>
      <c r="FI398" s="138"/>
      <c r="FM398" s="138"/>
      <c r="FP398" s="138"/>
      <c r="FS398" s="138"/>
      <c r="FW398" s="138"/>
      <c r="FZ398" s="138"/>
      <c r="GC398" s="138"/>
      <c r="GG398" s="138"/>
      <c r="GJ398" s="138"/>
      <c r="GM398" s="138"/>
      <c r="GQ398" s="138"/>
      <c r="GT398" s="138"/>
      <c r="GW398" s="138"/>
      <c r="HA398" s="138"/>
      <c r="HD398" s="138"/>
      <c r="HG398" s="138"/>
      <c r="HK398" s="138"/>
      <c r="HN398" s="138"/>
      <c r="HQ398" s="138"/>
      <c r="HU398" s="138"/>
      <c r="HX398" s="138"/>
      <c r="IA398" s="138"/>
      <c r="IE398" s="138"/>
      <c r="IH398" s="138"/>
      <c r="IK398" s="138"/>
      <c r="IO398" s="138"/>
      <c r="IR398" s="138"/>
      <c r="IU398" s="138"/>
      <c r="IY398" s="138"/>
      <c r="JB398" s="138"/>
      <c r="JE398" s="138"/>
      <c r="JI398" s="138"/>
      <c r="JL398" s="138"/>
      <c r="JO398" s="138"/>
      <c r="JR398" s="138"/>
      <c r="JU398" s="138"/>
      <c r="JX398" s="138"/>
      <c r="KA398" s="138"/>
      <c r="KD398" s="138"/>
      <c r="KG398" s="138"/>
      <c r="KJ398" s="138"/>
      <c r="KM398" s="138"/>
      <c r="KP398" s="138"/>
      <c r="KS398" s="138"/>
      <c r="KV398" s="138"/>
      <c r="KY398" s="138"/>
      <c r="LB398" s="138"/>
      <c r="LE398" s="138"/>
      <c r="LF398" s="138"/>
      <c r="LG398" s="141"/>
      <c r="LI398" s="138"/>
      <c r="LJ398" s="141"/>
      <c r="LL398" s="138"/>
      <c r="LM398" s="141"/>
      <c r="LR398" s="138"/>
      <c r="LU398" s="138"/>
      <c r="LX398" s="138"/>
      <c r="LY398" s="138"/>
      <c r="LZ398" s="141"/>
      <c r="MB398" s="138"/>
      <c r="MC398" s="141"/>
      <c r="ME398" s="138"/>
      <c r="MF398" s="141"/>
      <c r="MJ398" s="138"/>
      <c r="MK398" s="139"/>
      <c r="ML398" s="53"/>
      <c r="MM398" s="53"/>
      <c r="MN398" s="53"/>
      <c r="MO398" s="53"/>
      <c r="MR398" s="140"/>
    </row>
    <row r="399" spans="2:356" s="10" customFormat="1">
      <c r="B399" s="137"/>
      <c r="H399" s="138"/>
      <c r="L399" s="138"/>
      <c r="O399" s="138"/>
      <c r="R399" s="138"/>
      <c r="U399" s="138"/>
      <c r="X399" s="138"/>
      <c r="AB399" s="138"/>
      <c r="AE399" s="138"/>
      <c r="AH399" s="138"/>
      <c r="AL399" s="138"/>
      <c r="AO399" s="138"/>
      <c r="AR399" s="138"/>
      <c r="AV399" s="138"/>
      <c r="AY399" s="138"/>
      <c r="BB399" s="138"/>
      <c r="BF399" s="138"/>
      <c r="BI399" s="138"/>
      <c r="BL399" s="138"/>
      <c r="BP399" s="138"/>
      <c r="BS399" s="138"/>
      <c r="BV399" s="138"/>
      <c r="BY399" s="138"/>
      <c r="CB399" s="138"/>
      <c r="CE399" s="138"/>
      <c r="CH399" s="138"/>
      <c r="CK399" s="138"/>
      <c r="CN399" s="138"/>
      <c r="CR399" s="138"/>
      <c r="CU399" s="138"/>
      <c r="CX399" s="138"/>
      <c r="DB399" s="138"/>
      <c r="DE399" s="138"/>
      <c r="DH399" s="138"/>
      <c r="DL399" s="138"/>
      <c r="DO399" s="138"/>
      <c r="DR399" s="138"/>
      <c r="DV399" s="138"/>
      <c r="DY399" s="138"/>
      <c r="EB399" s="138"/>
      <c r="EF399" s="138"/>
      <c r="EI399" s="138"/>
      <c r="EL399" s="138"/>
      <c r="EO399" s="138"/>
      <c r="ES399" s="138"/>
      <c r="EV399" s="138"/>
      <c r="EY399" s="138"/>
      <c r="FC399" s="138"/>
      <c r="FF399" s="138"/>
      <c r="FI399" s="138"/>
      <c r="FM399" s="138"/>
      <c r="FP399" s="138"/>
      <c r="FS399" s="138"/>
      <c r="FW399" s="138"/>
      <c r="FZ399" s="138"/>
      <c r="GC399" s="138"/>
      <c r="GG399" s="138"/>
      <c r="GJ399" s="138"/>
      <c r="GM399" s="138"/>
      <c r="GQ399" s="138"/>
      <c r="GT399" s="138"/>
      <c r="GW399" s="138"/>
      <c r="HA399" s="138"/>
      <c r="HD399" s="138"/>
      <c r="HG399" s="138"/>
      <c r="HK399" s="138"/>
      <c r="HN399" s="138"/>
      <c r="HQ399" s="138"/>
      <c r="HU399" s="138"/>
      <c r="HX399" s="138"/>
      <c r="IA399" s="138"/>
      <c r="IE399" s="138"/>
      <c r="IH399" s="138"/>
      <c r="IK399" s="138"/>
      <c r="IO399" s="138"/>
      <c r="IR399" s="138"/>
      <c r="IU399" s="138"/>
      <c r="IY399" s="138"/>
      <c r="JB399" s="138"/>
      <c r="JE399" s="138"/>
      <c r="JI399" s="138"/>
      <c r="JL399" s="138"/>
      <c r="JO399" s="138"/>
      <c r="JR399" s="138"/>
      <c r="JU399" s="138"/>
      <c r="JX399" s="138"/>
      <c r="KA399" s="138"/>
      <c r="KD399" s="138"/>
      <c r="KG399" s="138"/>
      <c r="KJ399" s="138"/>
      <c r="KM399" s="138"/>
      <c r="KP399" s="138"/>
      <c r="KS399" s="138"/>
      <c r="KV399" s="138"/>
      <c r="KY399" s="138"/>
      <c r="LB399" s="138"/>
      <c r="LE399" s="138"/>
      <c r="LF399" s="138"/>
      <c r="LG399" s="141"/>
      <c r="LI399" s="138"/>
      <c r="LJ399" s="141"/>
      <c r="LL399" s="138"/>
      <c r="LM399" s="141"/>
      <c r="LR399" s="138"/>
      <c r="LU399" s="138"/>
      <c r="LX399" s="138"/>
      <c r="LY399" s="138"/>
      <c r="LZ399" s="141"/>
      <c r="MB399" s="138"/>
      <c r="MC399" s="141"/>
      <c r="ME399" s="138"/>
      <c r="MF399" s="141"/>
      <c r="MJ399" s="138"/>
      <c r="MK399" s="139"/>
      <c r="ML399" s="53"/>
      <c r="MM399" s="53"/>
      <c r="MN399" s="53"/>
      <c r="MO399" s="53"/>
      <c r="MR399" s="140"/>
    </row>
    <row r="400" spans="2:356" s="10" customFormat="1" ht="18.75" customHeight="1">
      <c r="B400" s="137"/>
      <c r="H400" s="138"/>
      <c r="L400" s="138"/>
      <c r="O400" s="138"/>
      <c r="R400" s="138"/>
      <c r="U400" s="138"/>
      <c r="X400" s="138"/>
      <c r="AB400" s="138"/>
      <c r="AE400" s="138"/>
      <c r="AH400" s="138"/>
      <c r="AL400" s="138"/>
      <c r="AO400" s="138"/>
      <c r="AR400" s="138"/>
      <c r="AV400" s="138"/>
      <c r="AY400" s="138"/>
      <c r="BB400" s="138"/>
      <c r="BF400" s="138"/>
      <c r="BI400" s="138"/>
      <c r="BL400" s="138"/>
      <c r="BP400" s="138"/>
      <c r="BS400" s="138"/>
      <c r="BV400" s="138"/>
      <c r="BY400" s="138"/>
      <c r="CB400" s="138"/>
      <c r="CE400" s="138"/>
      <c r="CH400" s="138"/>
      <c r="CK400" s="138"/>
      <c r="CN400" s="138"/>
      <c r="CR400" s="138"/>
      <c r="CU400" s="138"/>
      <c r="CX400" s="138"/>
      <c r="DB400" s="138"/>
      <c r="DE400" s="138"/>
      <c r="DH400" s="138"/>
      <c r="DL400" s="138"/>
      <c r="DO400" s="138"/>
      <c r="DR400" s="138"/>
      <c r="DV400" s="138"/>
      <c r="DY400" s="138"/>
      <c r="EB400" s="138"/>
      <c r="EF400" s="138"/>
      <c r="EI400" s="138"/>
      <c r="EL400" s="138"/>
      <c r="EO400" s="138"/>
      <c r="ES400" s="138"/>
      <c r="EV400" s="138"/>
      <c r="EY400" s="138"/>
      <c r="FC400" s="138"/>
      <c r="FF400" s="138"/>
      <c r="FI400" s="138"/>
      <c r="FM400" s="138"/>
      <c r="FP400" s="138"/>
      <c r="FS400" s="138"/>
      <c r="FW400" s="138"/>
      <c r="FZ400" s="138"/>
      <c r="GC400" s="138"/>
      <c r="GG400" s="138"/>
      <c r="GJ400" s="138"/>
      <c r="GM400" s="138"/>
      <c r="GQ400" s="138"/>
      <c r="GT400" s="138"/>
      <c r="GW400" s="138"/>
      <c r="HA400" s="138"/>
      <c r="HD400" s="138"/>
      <c r="HG400" s="138"/>
      <c r="HK400" s="138"/>
      <c r="HN400" s="138"/>
      <c r="HQ400" s="138"/>
      <c r="HU400" s="138"/>
      <c r="HX400" s="138"/>
      <c r="IA400" s="138"/>
      <c r="IE400" s="138"/>
      <c r="IH400" s="138"/>
      <c r="IK400" s="138"/>
      <c r="IO400" s="138"/>
      <c r="IR400" s="138"/>
      <c r="IU400" s="138"/>
      <c r="IY400" s="138"/>
      <c r="JB400" s="138"/>
      <c r="JE400" s="138"/>
      <c r="JI400" s="138"/>
      <c r="JL400" s="138"/>
      <c r="JO400" s="138"/>
      <c r="JR400" s="138"/>
      <c r="JU400" s="138"/>
      <c r="JX400" s="138"/>
      <c r="KA400" s="138"/>
      <c r="KD400" s="138"/>
      <c r="KG400" s="138"/>
      <c r="KJ400" s="138"/>
      <c r="KM400" s="138"/>
      <c r="KP400" s="138"/>
      <c r="KS400" s="138"/>
      <c r="KV400" s="138"/>
      <c r="KY400" s="138"/>
      <c r="LB400" s="138"/>
      <c r="LE400" s="138"/>
      <c r="LF400" s="138"/>
      <c r="LG400" s="141"/>
      <c r="LI400" s="138"/>
      <c r="LJ400" s="141"/>
      <c r="LL400" s="138"/>
      <c r="LM400" s="141"/>
      <c r="LR400" s="138"/>
      <c r="LU400" s="138"/>
      <c r="LX400" s="138"/>
      <c r="LY400" s="138"/>
      <c r="LZ400" s="141"/>
      <c r="MB400" s="138"/>
      <c r="MC400" s="141"/>
      <c r="ME400" s="138"/>
      <c r="MF400" s="141"/>
      <c r="MJ400" s="138"/>
      <c r="MK400" s="139"/>
      <c r="ML400" s="53"/>
      <c r="MM400" s="53"/>
      <c r="MN400" s="53"/>
      <c r="MO400" s="53"/>
      <c r="MR400" s="140"/>
    </row>
    <row r="401" spans="2:356" s="10" customFormat="1">
      <c r="B401" s="137"/>
      <c r="H401" s="138"/>
      <c r="L401" s="138"/>
      <c r="O401" s="138"/>
      <c r="R401" s="138"/>
      <c r="U401" s="138"/>
      <c r="X401" s="138"/>
      <c r="AB401" s="138"/>
      <c r="AE401" s="138"/>
      <c r="AH401" s="138"/>
      <c r="AL401" s="138"/>
      <c r="AO401" s="138"/>
      <c r="AR401" s="138"/>
      <c r="AV401" s="138"/>
      <c r="AY401" s="138"/>
      <c r="BB401" s="138"/>
      <c r="BF401" s="138"/>
      <c r="BI401" s="138"/>
      <c r="BL401" s="138"/>
      <c r="BP401" s="138"/>
      <c r="BS401" s="138"/>
      <c r="BV401" s="138"/>
      <c r="BY401" s="138"/>
      <c r="CB401" s="138"/>
      <c r="CE401" s="138"/>
      <c r="CH401" s="138"/>
      <c r="CK401" s="138"/>
      <c r="CN401" s="138"/>
      <c r="CR401" s="138"/>
      <c r="CU401" s="138"/>
      <c r="CX401" s="138"/>
      <c r="DB401" s="138"/>
      <c r="DE401" s="138"/>
      <c r="DH401" s="138"/>
      <c r="DL401" s="138"/>
      <c r="DO401" s="138"/>
      <c r="DR401" s="138"/>
      <c r="DV401" s="138"/>
      <c r="DY401" s="138"/>
      <c r="EB401" s="138"/>
      <c r="EF401" s="138"/>
      <c r="EI401" s="138"/>
      <c r="EL401" s="138"/>
      <c r="EO401" s="138"/>
      <c r="ES401" s="138"/>
      <c r="EV401" s="138"/>
      <c r="EY401" s="138"/>
      <c r="FC401" s="138"/>
      <c r="FF401" s="138"/>
      <c r="FI401" s="138"/>
      <c r="FM401" s="138"/>
      <c r="FP401" s="138"/>
      <c r="FS401" s="138"/>
      <c r="FW401" s="138"/>
      <c r="FZ401" s="138"/>
      <c r="GC401" s="138"/>
      <c r="GG401" s="138"/>
      <c r="GJ401" s="138"/>
      <c r="GM401" s="138"/>
      <c r="GQ401" s="138"/>
      <c r="GT401" s="138"/>
      <c r="GW401" s="138"/>
      <c r="HA401" s="138"/>
      <c r="HD401" s="138"/>
      <c r="HG401" s="138"/>
      <c r="HK401" s="138"/>
      <c r="HN401" s="138"/>
      <c r="HQ401" s="138"/>
      <c r="HU401" s="138"/>
      <c r="HX401" s="138"/>
      <c r="IA401" s="138"/>
      <c r="IE401" s="138"/>
      <c r="IH401" s="138"/>
      <c r="IK401" s="138"/>
      <c r="IO401" s="138"/>
      <c r="IR401" s="138"/>
      <c r="IU401" s="138"/>
      <c r="IY401" s="138"/>
      <c r="JB401" s="138"/>
      <c r="JE401" s="138"/>
      <c r="JI401" s="138"/>
      <c r="JL401" s="138"/>
      <c r="JO401" s="138"/>
      <c r="JR401" s="138"/>
      <c r="JU401" s="138"/>
      <c r="JX401" s="138"/>
      <c r="KA401" s="138"/>
      <c r="KD401" s="138"/>
      <c r="KG401" s="138"/>
      <c r="KJ401" s="138"/>
      <c r="KM401" s="138"/>
      <c r="KP401" s="138"/>
      <c r="KS401" s="138"/>
      <c r="KV401" s="138"/>
      <c r="KY401" s="138"/>
      <c r="LB401" s="138"/>
      <c r="LE401" s="138"/>
      <c r="LF401" s="138"/>
      <c r="LG401" s="141"/>
      <c r="LI401" s="138"/>
      <c r="LJ401" s="141"/>
      <c r="LL401" s="138"/>
      <c r="LM401" s="141"/>
      <c r="LR401" s="138"/>
      <c r="LU401" s="138"/>
      <c r="LX401" s="138"/>
      <c r="LY401" s="138"/>
      <c r="LZ401" s="141"/>
      <c r="MB401" s="138"/>
      <c r="MC401" s="141"/>
      <c r="ME401" s="138"/>
      <c r="MF401" s="141"/>
      <c r="MJ401" s="138"/>
      <c r="MK401" s="139"/>
      <c r="ML401" s="53"/>
      <c r="MM401" s="53"/>
      <c r="MN401" s="53"/>
      <c r="MO401" s="53"/>
      <c r="MR401" s="140"/>
    </row>
    <row r="402" spans="2:356" s="10" customFormat="1" ht="18.75" customHeight="1">
      <c r="B402" s="137"/>
      <c r="H402" s="138"/>
      <c r="L402" s="138"/>
      <c r="O402" s="138"/>
      <c r="R402" s="138"/>
      <c r="U402" s="138"/>
      <c r="X402" s="138"/>
      <c r="AB402" s="138"/>
      <c r="AE402" s="138"/>
      <c r="AH402" s="138"/>
      <c r="AL402" s="138"/>
      <c r="AO402" s="138"/>
      <c r="AR402" s="138"/>
      <c r="AV402" s="138"/>
      <c r="AY402" s="138"/>
      <c r="BB402" s="138"/>
      <c r="BF402" s="138"/>
      <c r="BI402" s="138"/>
      <c r="BL402" s="138"/>
      <c r="BP402" s="138"/>
      <c r="BS402" s="138"/>
      <c r="BV402" s="138"/>
      <c r="BY402" s="138"/>
      <c r="CB402" s="138"/>
      <c r="CE402" s="138"/>
      <c r="CH402" s="138"/>
      <c r="CK402" s="138"/>
      <c r="CN402" s="138"/>
      <c r="CR402" s="138"/>
      <c r="CU402" s="138"/>
      <c r="CX402" s="138"/>
      <c r="DB402" s="138"/>
      <c r="DE402" s="138"/>
      <c r="DH402" s="138"/>
      <c r="DL402" s="138"/>
      <c r="DO402" s="138"/>
      <c r="DR402" s="138"/>
      <c r="DV402" s="138"/>
      <c r="DY402" s="138"/>
      <c r="EB402" s="138"/>
      <c r="EF402" s="138"/>
      <c r="EI402" s="138"/>
      <c r="EL402" s="138"/>
      <c r="EO402" s="138"/>
      <c r="ES402" s="138"/>
      <c r="EV402" s="138"/>
      <c r="EY402" s="138"/>
      <c r="FC402" s="138"/>
      <c r="FF402" s="138"/>
      <c r="FI402" s="138"/>
      <c r="FM402" s="138"/>
      <c r="FP402" s="138"/>
      <c r="FS402" s="138"/>
      <c r="FW402" s="138"/>
      <c r="FZ402" s="138"/>
      <c r="GC402" s="138"/>
      <c r="GG402" s="138"/>
      <c r="GJ402" s="138"/>
      <c r="GM402" s="138"/>
      <c r="GQ402" s="138"/>
      <c r="GT402" s="138"/>
      <c r="GW402" s="138"/>
      <c r="HA402" s="138"/>
      <c r="HD402" s="138"/>
      <c r="HG402" s="138"/>
      <c r="HK402" s="138"/>
      <c r="HN402" s="138"/>
      <c r="HQ402" s="138"/>
      <c r="HU402" s="138"/>
      <c r="HX402" s="138"/>
      <c r="IA402" s="138"/>
      <c r="IE402" s="138"/>
      <c r="IH402" s="138"/>
      <c r="IK402" s="138"/>
      <c r="IO402" s="138"/>
      <c r="IR402" s="138"/>
      <c r="IU402" s="138"/>
      <c r="IY402" s="138"/>
      <c r="JB402" s="138"/>
      <c r="JE402" s="138"/>
      <c r="JI402" s="138"/>
      <c r="JL402" s="138"/>
      <c r="JO402" s="138"/>
      <c r="JR402" s="138"/>
      <c r="JU402" s="138"/>
      <c r="JX402" s="138"/>
      <c r="KA402" s="138"/>
      <c r="KD402" s="138"/>
      <c r="KG402" s="138"/>
      <c r="KJ402" s="138"/>
      <c r="KM402" s="138"/>
      <c r="KP402" s="138"/>
      <c r="KS402" s="138"/>
      <c r="KV402" s="138"/>
      <c r="KY402" s="138"/>
      <c r="LB402" s="138"/>
      <c r="LE402" s="138"/>
      <c r="LF402" s="138"/>
      <c r="LG402" s="141"/>
      <c r="LI402" s="138"/>
      <c r="LJ402" s="141"/>
      <c r="LL402" s="138"/>
      <c r="LM402" s="141"/>
      <c r="LR402" s="138"/>
      <c r="LU402" s="138"/>
      <c r="LX402" s="138"/>
      <c r="LY402" s="138"/>
      <c r="LZ402" s="141"/>
      <c r="MB402" s="138"/>
      <c r="MC402" s="141"/>
      <c r="ME402" s="138"/>
      <c r="MF402" s="141"/>
      <c r="MJ402" s="138"/>
      <c r="MK402" s="139"/>
      <c r="ML402" s="53"/>
      <c r="MM402" s="53"/>
      <c r="MN402" s="53"/>
      <c r="MO402" s="53"/>
      <c r="MR402" s="140"/>
    </row>
    <row r="403" spans="2:356" s="10" customFormat="1">
      <c r="B403" s="137"/>
      <c r="H403" s="138"/>
      <c r="L403" s="138"/>
      <c r="O403" s="138"/>
      <c r="R403" s="138"/>
      <c r="U403" s="138"/>
      <c r="X403" s="138"/>
      <c r="AB403" s="138"/>
      <c r="AE403" s="138"/>
      <c r="AH403" s="138"/>
      <c r="AL403" s="138"/>
      <c r="AO403" s="138"/>
      <c r="AR403" s="138"/>
      <c r="AV403" s="138"/>
      <c r="AY403" s="138"/>
      <c r="BB403" s="138"/>
      <c r="BF403" s="138"/>
      <c r="BI403" s="138"/>
      <c r="BL403" s="138"/>
      <c r="BP403" s="138"/>
      <c r="BS403" s="138"/>
      <c r="BV403" s="138"/>
      <c r="BY403" s="138"/>
      <c r="CB403" s="138"/>
      <c r="CE403" s="138"/>
      <c r="CH403" s="138"/>
      <c r="CK403" s="138"/>
      <c r="CN403" s="138"/>
      <c r="CR403" s="138"/>
      <c r="CU403" s="138"/>
      <c r="CX403" s="138"/>
      <c r="DB403" s="138"/>
      <c r="DE403" s="138"/>
      <c r="DH403" s="138"/>
      <c r="DL403" s="138"/>
      <c r="DO403" s="138"/>
      <c r="DR403" s="138"/>
      <c r="DV403" s="138"/>
      <c r="DY403" s="138"/>
      <c r="EB403" s="138"/>
      <c r="EF403" s="138"/>
      <c r="EI403" s="138"/>
      <c r="EL403" s="138"/>
      <c r="EO403" s="138"/>
      <c r="ES403" s="138"/>
      <c r="EV403" s="138"/>
      <c r="EY403" s="138"/>
      <c r="FC403" s="138"/>
      <c r="FF403" s="138"/>
      <c r="FI403" s="138"/>
      <c r="FM403" s="138"/>
      <c r="FP403" s="138"/>
      <c r="FS403" s="138"/>
      <c r="FW403" s="138"/>
      <c r="FZ403" s="138"/>
      <c r="GC403" s="138"/>
      <c r="GG403" s="138"/>
      <c r="GJ403" s="138"/>
      <c r="GM403" s="138"/>
      <c r="GQ403" s="138"/>
      <c r="GT403" s="138"/>
      <c r="GW403" s="138"/>
      <c r="HA403" s="138"/>
      <c r="HD403" s="138"/>
      <c r="HG403" s="138"/>
      <c r="HK403" s="138"/>
      <c r="HN403" s="138"/>
      <c r="HQ403" s="138"/>
      <c r="HU403" s="138"/>
      <c r="HX403" s="138"/>
      <c r="IA403" s="138"/>
      <c r="IE403" s="138"/>
      <c r="IH403" s="138"/>
      <c r="IK403" s="138"/>
      <c r="IO403" s="138"/>
      <c r="IR403" s="138"/>
      <c r="IU403" s="138"/>
      <c r="IY403" s="138"/>
      <c r="JB403" s="138"/>
      <c r="JE403" s="138"/>
      <c r="JI403" s="138"/>
      <c r="JL403" s="138"/>
      <c r="JO403" s="138"/>
      <c r="JR403" s="138"/>
      <c r="JU403" s="138"/>
      <c r="JX403" s="138"/>
      <c r="KA403" s="138"/>
      <c r="KD403" s="138"/>
      <c r="KG403" s="138"/>
      <c r="KJ403" s="138"/>
      <c r="KM403" s="138"/>
      <c r="KP403" s="138"/>
      <c r="KS403" s="138"/>
      <c r="KV403" s="138"/>
      <c r="KY403" s="138"/>
      <c r="LB403" s="138"/>
      <c r="LE403" s="138"/>
      <c r="LF403" s="138"/>
      <c r="LG403" s="141"/>
      <c r="LI403" s="138"/>
      <c r="LJ403" s="141"/>
      <c r="LL403" s="138"/>
      <c r="LM403" s="141"/>
      <c r="LR403" s="138"/>
      <c r="LU403" s="138"/>
      <c r="LX403" s="138"/>
      <c r="LY403" s="138"/>
      <c r="LZ403" s="141"/>
      <c r="MB403" s="138"/>
      <c r="MC403" s="141"/>
      <c r="ME403" s="138"/>
      <c r="MF403" s="141"/>
      <c r="MJ403" s="138"/>
      <c r="MK403" s="139"/>
      <c r="ML403" s="53"/>
      <c r="MM403" s="53"/>
      <c r="MN403" s="53"/>
      <c r="MO403" s="53"/>
      <c r="MR403" s="140"/>
    </row>
    <row r="404" spans="2:356" s="10" customFormat="1" ht="18.75" customHeight="1">
      <c r="B404" s="137"/>
      <c r="H404" s="138"/>
      <c r="L404" s="138"/>
      <c r="O404" s="138"/>
      <c r="R404" s="138"/>
      <c r="U404" s="138"/>
      <c r="X404" s="138"/>
      <c r="AB404" s="138"/>
      <c r="AE404" s="138"/>
      <c r="AH404" s="138"/>
      <c r="AL404" s="138"/>
      <c r="AO404" s="138"/>
      <c r="AR404" s="138"/>
      <c r="AV404" s="138"/>
      <c r="AY404" s="138"/>
      <c r="BB404" s="138"/>
      <c r="BF404" s="138"/>
      <c r="BI404" s="138"/>
      <c r="BL404" s="138"/>
      <c r="BP404" s="138"/>
      <c r="BS404" s="138"/>
      <c r="BV404" s="138"/>
      <c r="BY404" s="138"/>
      <c r="CB404" s="138"/>
      <c r="CE404" s="138"/>
      <c r="CH404" s="138"/>
      <c r="CK404" s="138"/>
      <c r="CN404" s="138"/>
      <c r="CR404" s="138"/>
      <c r="CU404" s="138"/>
      <c r="CX404" s="138"/>
      <c r="DB404" s="138"/>
      <c r="DE404" s="138"/>
      <c r="DH404" s="138"/>
      <c r="DL404" s="138"/>
      <c r="DO404" s="138"/>
      <c r="DR404" s="138"/>
      <c r="DV404" s="138"/>
      <c r="DY404" s="138"/>
      <c r="EB404" s="138"/>
      <c r="EF404" s="138"/>
      <c r="EI404" s="138"/>
      <c r="EL404" s="138"/>
      <c r="EO404" s="138"/>
      <c r="ES404" s="138"/>
      <c r="EV404" s="138"/>
      <c r="EY404" s="138"/>
      <c r="FC404" s="138"/>
      <c r="FF404" s="138"/>
      <c r="FI404" s="138"/>
      <c r="FM404" s="138"/>
      <c r="FP404" s="138"/>
      <c r="FS404" s="138"/>
      <c r="FW404" s="138"/>
      <c r="FZ404" s="138"/>
      <c r="GC404" s="138"/>
      <c r="GG404" s="138"/>
      <c r="GJ404" s="138"/>
      <c r="GM404" s="138"/>
      <c r="GQ404" s="138"/>
      <c r="GT404" s="138"/>
      <c r="GW404" s="138"/>
      <c r="HA404" s="138"/>
      <c r="HD404" s="138"/>
      <c r="HG404" s="138"/>
      <c r="HK404" s="138"/>
      <c r="HN404" s="138"/>
      <c r="HQ404" s="138"/>
      <c r="HU404" s="138"/>
      <c r="HX404" s="138"/>
      <c r="IA404" s="138"/>
      <c r="IE404" s="138"/>
      <c r="IH404" s="138"/>
      <c r="IK404" s="138"/>
      <c r="IO404" s="138"/>
      <c r="IR404" s="138"/>
      <c r="IU404" s="138"/>
      <c r="IY404" s="138"/>
      <c r="JB404" s="138"/>
      <c r="JE404" s="138"/>
      <c r="JI404" s="138"/>
      <c r="JL404" s="138"/>
      <c r="JO404" s="138"/>
      <c r="JR404" s="138"/>
      <c r="JU404" s="138"/>
      <c r="JX404" s="138"/>
      <c r="KA404" s="138"/>
      <c r="KD404" s="138"/>
      <c r="KG404" s="138"/>
      <c r="KJ404" s="138"/>
      <c r="KM404" s="138"/>
      <c r="KP404" s="138"/>
      <c r="KS404" s="138"/>
      <c r="KV404" s="138"/>
      <c r="KY404" s="138"/>
      <c r="LB404" s="138"/>
      <c r="LE404" s="138"/>
      <c r="LF404" s="138"/>
      <c r="LG404" s="141"/>
      <c r="LI404" s="138"/>
      <c r="LJ404" s="141"/>
      <c r="LL404" s="138"/>
      <c r="LM404" s="141"/>
      <c r="LR404" s="138"/>
      <c r="LU404" s="138"/>
      <c r="LX404" s="138"/>
      <c r="LY404" s="138"/>
      <c r="LZ404" s="141"/>
      <c r="MB404" s="138"/>
      <c r="MC404" s="141"/>
      <c r="ME404" s="138"/>
      <c r="MF404" s="141"/>
      <c r="MJ404" s="138"/>
      <c r="MK404" s="139"/>
      <c r="ML404" s="53"/>
      <c r="MM404" s="53"/>
      <c r="MN404" s="53"/>
      <c r="MO404" s="53"/>
      <c r="MR404" s="140"/>
    </row>
    <row r="405" spans="2:356" s="10" customFormat="1">
      <c r="B405" s="137"/>
      <c r="H405" s="138"/>
      <c r="L405" s="138"/>
      <c r="O405" s="138"/>
      <c r="R405" s="138"/>
      <c r="U405" s="138"/>
      <c r="X405" s="138"/>
      <c r="AB405" s="138"/>
      <c r="AE405" s="138"/>
      <c r="AH405" s="138"/>
      <c r="AL405" s="138"/>
      <c r="AO405" s="138"/>
      <c r="AR405" s="138"/>
      <c r="AV405" s="138"/>
      <c r="AY405" s="138"/>
      <c r="BB405" s="138"/>
      <c r="BF405" s="138"/>
      <c r="BI405" s="138"/>
      <c r="BL405" s="138"/>
      <c r="BP405" s="138"/>
      <c r="BS405" s="138"/>
      <c r="BV405" s="138"/>
      <c r="BY405" s="138"/>
      <c r="CB405" s="138"/>
      <c r="CE405" s="138"/>
      <c r="CH405" s="138"/>
      <c r="CK405" s="138"/>
      <c r="CN405" s="138"/>
      <c r="CR405" s="138"/>
      <c r="CU405" s="138"/>
      <c r="CX405" s="138"/>
      <c r="DB405" s="138"/>
      <c r="DE405" s="138"/>
      <c r="DH405" s="138"/>
      <c r="DL405" s="138"/>
      <c r="DO405" s="138"/>
      <c r="DR405" s="138"/>
      <c r="DV405" s="138"/>
      <c r="DY405" s="138"/>
      <c r="EB405" s="138"/>
      <c r="EF405" s="138"/>
      <c r="EI405" s="138"/>
      <c r="EL405" s="138"/>
      <c r="EO405" s="138"/>
      <c r="ES405" s="138"/>
      <c r="EV405" s="138"/>
      <c r="EY405" s="138"/>
      <c r="FC405" s="138"/>
      <c r="FF405" s="138"/>
      <c r="FI405" s="138"/>
      <c r="FM405" s="138"/>
      <c r="FP405" s="138"/>
      <c r="FS405" s="138"/>
      <c r="FW405" s="138"/>
      <c r="FZ405" s="138"/>
      <c r="GC405" s="138"/>
      <c r="GG405" s="138"/>
      <c r="GJ405" s="138"/>
      <c r="GM405" s="138"/>
      <c r="GQ405" s="138"/>
      <c r="GT405" s="138"/>
      <c r="GW405" s="138"/>
      <c r="HA405" s="138"/>
      <c r="HD405" s="138"/>
      <c r="HG405" s="138"/>
      <c r="HK405" s="138"/>
      <c r="HN405" s="138"/>
      <c r="HQ405" s="138"/>
      <c r="HU405" s="138"/>
      <c r="HX405" s="138"/>
      <c r="IA405" s="138"/>
      <c r="IE405" s="138"/>
      <c r="IH405" s="138"/>
      <c r="IK405" s="138"/>
      <c r="IO405" s="138"/>
      <c r="IR405" s="138"/>
      <c r="IU405" s="138"/>
      <c r="IY405" s="138"/>
      <c r="JB405" s="138"/>
      <c r="JE405" s="138"/>
      <c r="JI405" s="138"/>
      <c r="JL405" s="138"/>
      <c r="JO405" s="138"/>
      <c r="JR405" s="138"/>
      <c r="JU405" s="138"/>
      <c r="JX405" s="138"/>
      <c r="KA405" s="138"/>
      <c r="KD405" s="138"/>
      <c r="KG405" s="138"/>
      <c r="KJ405" s="138"/>
      <c r="KM405" s="138"/>
      <c r="KP405" s="138"/>
      <c r="KS405" s="138"/>
      <c r="KV405" s="138"/>
      <c r="KY405" s="138"/>
      <c r="LB405" s="138"/>
      <c r="LE405" s="138"/>
      <c r="LF405" s="138"/>
      <c r="LG405" s="141"/>
      <c r="LI405" s="138"/>
      <c r="LJ405" s="141"/>
      <c r="LL405" s="138"/>
      <c r="LM405" s="141"/>
      <c r="LR405" s="138"/>
      <c r="LU405" s="138"/>
      <c r="LX405" s="138"/>
      <c r="LY405" s="138"/>
      <c r="LZ405" s="141"/>
      <c r="MB405" s="138"/>
      <c r="MC405" s="141"/>
      <c r="ME405" s="138"/>
      <c r="MF405" s="141"/>
      <c r="MJ405" s="138"/>
      <c r="MK405" s="139"/>
      <c r="ML405" s="53"/>
      <c r="MM405" s="53"/>
      <c r="MN405" s="53"/>
      <c r="MO405" s="53"/>
      <c r="MR405" s="140"/>
    </row>
    <row r="406" spans="2:356" s="10" customFormat="1" ht="18.75" customHeight="1">
      <c r="B406" s="137"/>
      <c r="H406" s="138"/>
      <c r="L406" s="138"/>
      <c r="O406" s="138"/>
      <c r="R406" s="138"/>
      <c r="U406" s="138"/>
      <c r="X406" s="138"/>
      <c r="AB406" s="138"/>
      <c r="AE406" s="138"/>
      <c r="AH406" s="138"/>
      <c r="AL406" s="138"/>
      <c r="AO406" s="138"/>
      <c r="AR406" s="138"/>
      <c r="AV406" s="138"/>
      <c r="AY406" s="138"/>
      <c r="BB406" s="138"/>
      <c r="BF406" s="138"/>
      <c r="BI406" s="138"/>
      <c r="BL406" s="138"/>
      <c r="BP406" s="138"/>
      <c r="BS406" s="138"/>
      <c r="BV406" s="138"/>
      <c r="BY406" s="138"/>
      <c r="CB406" s="138"/>
      <c r="CE406" s="138"/>
      <c r="CH406" s="138"/>
      <c r="CK406" s="138"/>
      <c r="CN406" s="138"/>
      <c r="CR406" s="138"/>
      <c r="CU406" s="138"/>
      <c r="CX406" s="138"/>
      <c r="DB406" s="138"/>
      <c r="DE406" s="138"/>
      <c r="DH406" s="138"/>
      <c r="DL406" s="138"/>
      <c r="DO406" s="138"/>
      <c r="DR406" s="138"/>
      <c r="DV406" s="138"/>
      <c r="DY406" s="138"/>
      <c r="EB406" s="138"/>
      <c r="EF406" s="138"/>
      <c r="EI406" s="138"/>
      <c r="EL406" s="138"/>
      <c r="EO406" s="138"/>
      <c r="ES406" s="138"/>
      <c r="EV406" s="138"/>
      <c r="EY406" s="138"/>
      <c r="FC406" s="138"/>
      <c r="FF406" s="138"/>
      <c r="FI406" s="138"/>
      <c r="FM406" s="138"/>
      <c r="FP406" s="138"/>
      <c r="FS406" s="138"/>
      <c r="FW406" s="138"/>
      <c r="FZ406" s="138"/>
      <c r="GC406" s="138"/>
      <c r="GG406" s="138"/>
      <c r="GJ406" s="138"/>
      <c r="GM406" s="138"/>
      <c r="GQ406" s="138"/>
      <c r="GT406" s="138"/>
      <c r="GW406" s="138"/>
      <c r="HA406" s="138"/>
      <c r="HD406" s="138"/>
      <c r="HG406" s="138"/>
      <c r="HK406" s="138"/>
      <c r="HN406" s="138"/>
      <c r="HQ406" s="138"/>
      <c r="HU406" s="138"/>
      <c r="HX406" s="138"/>
      <c r="IA406" s="138"/>
      <c r="IE406" s="138"/>
      <c r="IH406" s="138"/>
      <c r="IK406" s="138"/>
      <c r="IO406" s="138"/>
      <c r="IR406" s="138"/>
      <c r="IU406" s="138"/>
      <c r="IY406" s="138"/>
      <c r="JB406" s="138"/>
      <c r="JE406" s="138"/>
      <c r="JI406" s="138"/>
      <c r="JL406" s="138"/>
      <c r="JO406" s="138"/>
      <c r="JR406" s="138"/>
      <c r="JU406" s="138"/>
      <c r="JX406" s="138"/>
      <c r="KA406" s="138"/>
      <c r="KD406" s="138"/>
      <c r="KG406" s="138"/>
      <c r="KJ406" s="138"/>
      <c r="KM406" s="138"/>
      <c r="KP406" s="138"/>
      <c r="KS406" s="138"/>
      <c r="KV406" s="138"/>
      <c r="KY406" s="138"/>
      <c r="LB406" s="138"/>
      <c r="LE406" s="138"/>
      <c r="LF406" s="138"/>
      <c r="LG406" s="141"/>
      <c r="LI406" s="138"/>
      <c r="LJ406" s="141"/>
      <c r="LL406" s="138"/>
      <c r="LM406" s="141"/>
      <c r="LR406" s="138"/>
      <c r="LU406" s="138"/>
      <c r="LX406" s="138"/>
      <c r="LY406" s="138"/>
      <c r="LZ406" s="141"/>
      <c r="MB406" s="138"/>
      <c r="MC406" s="141"/>
      <c r="ME406" s="138"/>
      <c r="MF406" s="141"/>
      <c r="MJ406" s="138"/>
      <c r="MK406" s="139"/>
      <c r="ML406" s="53"/>
      <c r="MM406" s="53"/>
      <c r="MN406" s="53"/>
      <c r="MO406" s="53"/>
      <c r="MR406" s="140"/>
    </row>
    <row r="407" spans="2:356" s="10" customFormat="1">
      <c r="B407" s="137"/>
      <c r="H407" s="138"/>
      <c r="L407" s="138"/>
      <c r="O407" s="138"/>
      <c r="R407" s="138"/>
      <c r="U407" s="138"/>
      <c r="X407" s="138"/>
      <c r="AB407" s="138"/>
      <c r="AE407" s="138"/>
      <c r="AH407" s="138"/>
      <c r="AL407" s="138"/>
      <c r="AO407" s="138"/>
      <c r="AR407" s="138"/>
      <c r="AV407" s="138"/>
      <c r="AY407" s="138"/>
      <c r="BB407" s="138"/>
      <c r="BF407" s="138"/>
      <c r="BI407" s="138"/>
      <c r="BL407" s="138"/>
      <c r="BP407" s="138"/>
      <c r="BS407" s="138"/>
      <c r="BV407" s="138"/>
      <c r="BY407" s="138"/>
      <c r="CB407" s="138"/>
      <c r="CE407" s="138"/>
      <c r="CH407" s="138"/>
      <c r="CK407" s="138"/>
      <c r="CN407" s="138"/>
      <c r="CR407" s="138"/>
      <c r="CU407" s="138"/>
      <c r="CX407" s="138"/>
      <c r="DB407" s="138"/>
      <c r="DE407" s="138"/>
      <c r="DH407" s="138"/>
      <c r="DL407" s="138"/>
      <c r="DO407" s="138"/>
      <c r="DR407" s="138"/>
      <c r="DV407" s="138"/>
      <c r="DY407" s="138"/>
      <c r="EB407" s="138"/>
      <c r="EF407" s="138"/>
      <c r="EI407" s="138"/>
      <c r="EL407" s="138"/>
      <c r="EO407" s="138"/>
      <c r="ES407" s="138"/>
      <c r="EV407" s="138"/>
      <c r="EY407" s="138"/>
      <c r="FC407" s="138"/>
      <c r="FF407" s="138"/>
      <c r="FI407" s="138"/>
      <c r="FM407" s="138"/>
      <c r="FP407" s="138"/>
      <c r="FS407" s="138"/>
      <c r="FW407" s="138"/>
      <c r="FZ407" s="138"/>
      <c r="GC407" s="138"/>
      <c r="GG407" s="138"/>
      <c r="GJ407" s="138"/>
      <c r="GM407" s="138"/>
      <c r="GQ407" s="138"/>
      <c r="GT407" s="138"/>
      <c r="GW407" s="138"/>
      <c r="HA407" s="138"/>
      <c r="HD407" s="138"/>
      <c r="HG407" s="138"/>
      <c r="HK407" s="138"/>
      <c r="HN407" s="138"/>
      <c r="HQ407" s="138"/>
      <c r="HU407" s="138"/>
      <c r="HX407" s="138"/>
      <c r="IA407" s="138"/>
      <c r="IE407" s="138"/>
      <c r="IH407" s="138"/>
      <c r="IK407" s="138"/>
      <c r="IO407" s="138"/>
      <c r="IR407" s="138"/>
      <c r="IU407" s="138"/>
      <c r="IY407" s="138"/>
      <c r="JB407" s="138"/>
      <c r="JE407" s="138"/>
      <c r="JI407" s="138"/>
      <c r="JL407" s="138"/>
      <c r="JO407" s="138"/>
      <c r="JR407" s="138"/>
      <c r="JU407" s="138"/>
      <c r="JX407" s="138"/>
      <c r="KA407" s="138"/>
      <c r="KD407" s="138"/>
      <c r="KG407" s="138"/>
      <c r="KJ407" s="138"/>
      <c r="KM407" s="138"/>
      <c r="KP407" s="138"/>
      <c r="KS407" s="138"/>
      <c r="KV407" s="138"/>
      <c r="KY407" s="138"/>
      <c r="LB407" s="138"/>
      <c r="LE407" s="138"/>
      <c r="LF407" s="138"/>
      <c r="LG407" s="141"/>
      <c r="LI407" s="138"/>
      <c r="LJ407" s="141"/>
      <c r="LL407" s="138"/>
      <c r="LM407" s="141"/>
      <c r="LR407" s="138"/>
      <c r="LU407" s="138"/>
      <c r="LX407" s="138"/>
      <c r="LY407" s="138"/>
      <c r="LZ407" s="141"/>
      <c r="MB407" s="138"/>
      <c r="MC407" s="141"/>
      <c r="ME407" s="138"/>
      <c r="MF407" s="141"/>
      <c r="MJ407" s="138"/>
      <c r="MK407" s="139"/>
      <c r="ML407" s="53"/>
      <c r="MM407" s="53"/>
      <c r="MN407" s="53"/>
      <c r="MO407" s="53"/>
      <c r="MR407" s="140"/>
    </row>
    <row r="408" spans="2:356" s="10" customFormat="1" ht="18.75" customHeight="1">
      <c r="B408" s="137"/>
      <c r="H408" s="138"/>
      <c r="L408" s="138"/>
      <c r="O408" s="138"/>
      <c r="R408" s="138"/>
      <c r="U408" s="138"/>
      <c r="X408" s="138"/>
      <c r="AB408" s="138"/>
      <c r="AE408" s="138"/>
      <c r="AH408" s="138"/>
      <c r="AL408" s="138"/>
      <c r="AO408" s="138"/>
      <c r="AR408" s="138"/>
      <c r="AV408" s="138"/>
      <c r="AY408" s="138"/>
      <c r="BB408" s="138"/>
      <c r="BF408" s="138"/>
      <c r="BI408" s="138"/>
      <c r="BL408" s="138"/>
      <c r="BP408" s="138"/>
      <c r="BS408" s="138"/>
      <c r="BV408" s="138"/>
      <c r="BY408" s="138"/>
      <c r="CB408" s="138"/>
      <c r="CE408" s="138"/>
      <c r="CH408" s="138"/>
      <c r="CK408" s="138"/>
      <c r="CN408" s="138"/>
      <c r="CR408" s="138"/>
      <c r="CU408" s="138"/>
      <c r="CX408" s="138"/>
      <c r="DB408" s="138"/>
      <c r="DE408" s="138"/>
      <c r="DH408" s="138"/>
      <c r="DL408" s="138"/>
      <c r="DO408" s="138"/>
      <c r="DR408" s="138"/>
      <c r="DV408" s="138"/>
      <c r="DY408" s="138"/>
      <c r="EB408" s="138"/>
      <c r="EF408" s="138"/>
      <c r="EI408" s="138"/>
      <c r="EL408" s="138"/>
      <c r="EO408" s="138"/>
      <c r="ES408" s="138"/>
      <c r="EV408" s="138"/>
      <c r="EY408" s="138"/>
      <c r="FC408" s="138"/>
      <c r="FF408" s="138"/>
      <c r="FI408" s="138"/>
      <c r="FM408" s="138"/>
      <c r="FP408" s="138"/>
      <c r="FS408" s="138"/>
      <c r="FW408" s="138"/>
      <c r="FZ408" s="138"/>
      <c r="GC408" s="138"/>
      <c r="GG408" s="138"/>
      <c r="GJ408" s="138"/>
      <c r="GM408" s="138"/>
      <c r="GQ408" s="138"/>
      <c r="GT408" s="138"/>
      <c r="GW408" s="138"/>
      <c r="HA408" s="138"/>
      <c r="HD408" s="138"/>
      <c r="HG408" s="138"/>
      <c r="HK408" s="138"/>
      <c r="HN408" s="138"/>
      <c r="HQ408" s="138"/>
      <c r="HU408" s="138"/>
      <c r="HX408" s="138"/>
      <c r="IA408" s="138"/>
      <c r="IE408" s="138"/>
      <c r="IH408" s="138"/>
      <c r="IK408" s="138"/>
      <c r="IO408" s="138"/>
      <c r="IR408" s="138"/>
      <c r="IU408" s="138"/>
      <c r="IY408" s="138"/>
      <c r="JB408" s="138"/>
      <c r="JE408" s="138"/>
      <c r="JI408" s="138"/>
      <c r="JL408" s="138"/>
      <c r="JO408" s="138"/>
      <c r="JR408" s="138"/>
      <c r="JU408" s="138"/>
      <c r="JX408" s="138"/>
      <c r="KA408" s="138"/>
      <c r="KD408" s="138"/>
      <c r="KG408" s="138"/>
      <c r="KJ408" s="138"/>
      <c r="KM408" s="138"/>
      <c r="KP408" s="138"/>
      <c r="KS408" s="138"/>
      <c r="KV408" s="138"/>
      <c r="KY408" s="138"/>
      <c r="LB408" s="138"/>
      <c r="LE408" s="138"/>
      <c r="LF408" s="138"/>
      <c r="LG408" s="141"/>
      <c r="LI408" s="138"/>
      <c r="LJ408" s="141"/>
      <c r="LL408" s="138"/>
      <c r="LM408" s="141"/>
      <c r="LR408" s="138"/>
      <c r="LU408" s="138"/>
      <c r="LX408" s="138"/>
      <c r="LY408" s="138"/>
      <c r="LZ408" s="141"/>
      <c r="MB408" s="138"/>
      <c r="MC408" s="141"/>
      <c r="ME408" s="138"/>
      <c r="MF408" s="141"/>
      <c r="MJ408" s="138"/>
      <c r="MK408" s="139"/>
      <c r="ML408" s="53"/>
      <c r="MM408" s="53"/>
      <c r="MN408" s="53"/>
      <c r="MO408" s="53"/>
      <c r="MR408" s="140"/>
    </row>
    <row r="409" spans="2:356" s="10" customFormat="1">
      <c r="B409" s="137"/>
      <c r="H409" s="138"/>
      <c r="L409" s="138"/>
      <c r="O409" s="138"/>
      <c r="R409" s="138"/>
      <c r="U409" s="138"/>
      <c r="X409" s="138"/>
      <c r="AB409" s="138"/>
      <c r="AE409" s="138"/>
      <c r="AH409" s="138"/>
      <c r="AL409" s="138"/>
      <c r="AO409" s="138"/>
      <c r="AR409" s="138"/>
      <c r="AV409" s="138"/>
      <c r="AY409" s="138"/>
      <c r="BB409" s="138"/>
      <c r="BF409" s="138"/>
      <c r="BI409" s="138"/>
      <c r="BL409" s="138"/>
      <c r="BP409" s="138"/>
      <c r="BS409" s="138"/>
      <c r="BV409" s="138"/>
      <c r="BY409" s="138"/>
      <c r="CB409" s="138"/>
      <c r="CE409" s="138"/>
      <c r="CH409" s="138"/>
      <c r="CK409" s="138"/>
      <c r="CN409" s="138"/>
      <c r="CR409" s="138"/>
      <c r="CU409" s="138"/>
      <c r="CX409" s="138"/>
      <c r="DB409" s="138"/>
      <c r="DE409" s="138"/>
      <c r="DH409" s="138"/>
      <c r="DL409" s="138"/>
      <c r="DO409" s="138"/>
      <c r="DR409" s="138"/>
      <c r="DV409" s="138"/>
      <c r="DY409" s="138"/>
      <c r="EB409" s="138"/>
      <c r="EF409" s="138"/>
      <c r="EI409" s="138"/>
      <c r="EL409" s="138"/>
      <c r="EO409" s="138"/>
      <c r="ES409" s="138"/>
      <c r="EV409" s="138"/>
      <c r="EY409" s="138"/>
      <c r="FC409" s="138"/>
      <c r="FF409" s="138"/>
      <c r="FI409" s="138"/>
      <c r="FM409" s="138"/>
      <c r="FP409" s="138"/>
      <c r="FS409" s="138"/>
      <c r="FW409" s="138"/>
      <c r="FZ409" s="138"/>
      <c r="GC409" s="138"/>
      <c r="GG409" s="138"/>
      <c r="GJ409" s="138"/>
      <c r="GM409" s="138"/>
      <c r="GQ409" s="138"/>
      <c r="GT409" s="138"/>
      <c r="GW409" s="138"/>
      <c r="HA409" s="138"/>
      <c r="HD409" s="138"/>
      <c r="HG409" s="138"/>
      <c r="HK409" s="138"/>
      <c r="HN409" s="138"/>
      <c r="HQ409" s="138"/>
      <c r="HU409" s="138"/>
      <c r="HX409" s="138"/>
      <c r="IA409" s="138"/>
      <c r="IE409" s="138"/>
      <c r="IH409" s="138"/>
      <c r="IK409" s="138"/>
      <c r="IO409" s="138"/>
      <c r="IR409" s="138"/>
      <c r="IU409" s="138"/>
      <c r="IY409" s="138"/>
      <c r="JB409" s="138"/>
      <c r="JE409" s="138"/>
      <c r="JI409" s="138"/>
      <c r="JL409" s="138"/>
      <c r="JO409" s="138"/>
      <c r="JR409" s="138"/>
      <c r="JU409" s="138"/>
      <c r="JX409" s="138"/>
      <c r="KA409" s="138"/>
      <c r="KD409" s="138"/>
      <c r="KG409" s="138"/>
      <c r="KJ409" s="138"/>
      <c r="KM409" s="138"/>
      <c r="KP409" s="138"/>
      <c r="KS409" s="138"/>
      <c r="KV409" s="138"/>
      <c r="KY409" s="138"/>
      <c r="LB409" s="138"/>
      <c r="LE409" s="138"/>
      <c r="LF409" s="138"/>
      <c r="LG409" s="141"/>
      <c r="LI409" s="138"/>
      <c r="LJ409" s="141"/>
      <c r="LL409" s="138"/>
      <c r="LM409" s="141"/>
      <c r="LR409" s="138"/>
      <c r="LU409" s="138"/>
      <c r="LX409" s="138"/>
      <c r="LY409" s="138"/>
      <c r="LZ409" s="141"/>
      <c r="MB409" s="138"/>
      <c r="MC409" s="141"/>
      <c r="ME409" s="138"/>
      <c r="MF409" s="141"/>
      <c r="MJ409" s="138"/>
      <c r="MK409" s="139"/>
      <c r="ML409" s="53"/>
      <c r="MM409" s="53"/>
      <c r="MN409" s="53"/>
      <c r="MO409" s="53"/>
      <c r="MR409" s="140"/>
    </row>
    <row r="410" spans="2:356" s="10" customFormat="1" ht="18.75" customHeight="1">
      <c r="B410" s="137"/>
      <c r="H410" s="138"/>
      <c r="L410" s="138"/>
      <c r="O410" s="138"/>
      <c r="R410" s="138"/>
      <c r="U410" s="138"/>
      <c r="X410" s="138"/>
      <c r="AB410" s="138"/>
      <c r="AE410" s="138"/>
      <c r="AH410" s="138"/>
      <c r="AL410" s="138"/>
      <c r="AO410" s="138"/>
      <c r="AR410" s="138"/>
      <c r="AV410" s="138"/>
      <c r="AY410" s="138"/>
      <c r="BB410" s="138"/>
      <c r="BF410" s="138"/>
      <c r="BI410" s="138"/>
      <c r="BL410" s="138"/>
      <c r="BP410" s="138"/>
      <c r="BS410" s="138"/>
      <c r="BV410" s="138"/>
      <c r="BY410" s="138"/>
      <c r="CB410" s="138"/>
      <c r="CE410" s="138"/>
      <c r="CH410" s="138"/>
      <c r="CK410" s="138"/>
      <c r="CN410" s="138"/>
      <c r="CR410" s="138"/>
      <c r="CU410" s="138"/>
      <c r="CX410" s="138"/>
      <c r="DB410" s="138"/>
      <c r="DE410" s="138"/>
      <c r="DH410" s="138"/>
      <c r="DL410" s="138"/>
      <c r="DO410" s="138"/>
      <c r="DR410" s="138"/>
      <c r="DV410" s="138"/>
      <c r="DY410" s="138"/>
      <c r="EB410" s="138"/>
      <c r="EF410" s="138"/>
      <c r="EI410" s="138"/>
      <c r="EL410" s="138"/>
      <c r="EO410" s="138"/>
      <c r="ES410" s="138"/>
      <c r="EV410" s="138"/>
      <c r="EY410" s="138"/>
      <c r="FC410" s="138"/>
      <c r="FF410" s="138"/>
      <c r="FI410" s="138"/>
      <c r="FM410" s="138"/>
      <c r="FP410" s="138"/>
      <c r="FS410" s="138"/>
      <c r="FW410" s="138"/>
      <c r="FZ410" s="138"/>
      <c r="GC410" s="138"/>
      <c r="GG410" s="138"/>
      <c r="GJ410" s="138"/>
      <c r="GM410" s="138"/>
      <c r="GQ410" s="138"/>
      <c r="GT410" s="138"/>
      <c r="GW410" s="138"/>
      <c r="HA410" s="138"/>
      <c r="HD410" s="138"/>
      <c r="HG410" s="138"/>
      <c r="HK410" s="138"/>
      <c r="HN410" s="138"/>
      <c r="HQ410" s="138"/>
      <c r="HU410" s="138"/>
      <c r="HX410" s="138"/>
      <c r="IA410" s="138"/>
      <c r="IE410" s="138"/>
      <c r="IH410" s="138"/>
      <c r="IK410" s="138"/>
      <c r="IO410" s="138"/>
      <c r="IR410" s="138"/>
      <c r="IU410" s="138"/>
      <c r="IY410" s="138"/>
      <c r="JB410" s="138"/>
      <c r="JE410" s="138"/>
      <c r="JI410" s="138"/>
      <c r="JL410" s="138"/>
      <c r="JO410" s="138"/>
      <c r="JR410" s="138"/>
      <c r="JU410" s="138"/>
      <c r="JX410" s="138"/>
      <c r="KA410" s="138"/>
      <c r="KD410" s="138"/>
      <c r="KG410" s="138"/>
      <c r="KJ410" s="138"/>
      <c r="KM410" s="138"/>
      <c r="KP410" s="138"/>
      <c r="KS410" s="138"/>
      <c r="KV410" s="138"/>
      <c r="KY410" s="138"/>
      <c r="LB410" s="138"/>
      <c r="LE410" s="138"/>
      <c r="LF410" s="138"/>
      <c r="LG410" s="141"/>
      <c r="LI410" s="138"/>
      <c r="LJ410" s="141"/>
      <c r="LL410" s="138"/>
      <c r="LM410" s="141"/>
      <c r="LR410" s="138"/>
      <c r="LU410" s="138"/>
      <c r="LX410" s="138"/>
      <c r="LY410" s="138"/>
      <c r="LZ410" s="141"/>
      <c r="MB410" s="138"/>
      <c r="MC410" s="141"/>
      <c r="ME410" s="138"/>
      <c r="MF410" s="141"/>
      <c r="MJ410" s="138"/>
      <c r="MK410" s="139"/>
      <c r="ML410" s="53"/>
      <c r="MM410" s="53"/>
      <c r="MN410" s="53"/>
      <c r="MO410" s="53"/>
      <c r="MR410" s="140"/>
    </row>
    <row r="411" spans="2:356" s="10" customFormat="1">
      <c r="B411" s="137"/>
      <c r="H411" s="138"/>
      <c r="L411" s="138"/>
      <c r="O411" s="138"/>
      <c r="R411" s="138"/>
      <c r="U411" s="138"/>
      <c r="X411" s="138"/>
      <c r="AB411" s="138"/>
      <c r="AE411" s="138"/>
      <c r="AH411" s="138"/>
      <c r="AL411" s="138"/>
      <c r="AO411" s="138"/>
      <c r="AR411" s="138"/>
      <c r="AV411" s="138"/>
      <c r="AY411" s="138"/>
      <c r="BB411" s="138"/>
      <c r="BF411" s="138"/>
      <c r="BI411" s="138"/>
      <c r="BL411" s="138"/>
      <c r="BP411" s="138"/>
      <c r="BS411" s="138"/>
      <c r="BV411" s="138"/>
      <c r="BY411" s="138"/>
      <c r="CB411" s="138"/>
      <c r="CE411" s="138"/>
      <c r="CH411" s="138"/>
      <c r="CK411" s="138"/>
      <c r="CN411" s="138"/>
      <c r="CR411" s="138"/>
      <c r="CU411" s="138"/>
      <c r="CX411" s="138"/>
      <c r="DB411" s="138"/>
      <c r="DE411" s="138"/>
      <c r="DH411" s="138"/>
      <c r="DL411" s="138"/>
      <c r="DO411" s="138"/>
      <c r="DR411" s="138"/>
      <c r="DV411" s="138"/>
      <c r="DY411" s="138"/>
      <c r="EB411" s="138"/>
      <c r="EF411" s="138"/>
      <c r="EI411" s="138"/>
      <c r="EL411" s="138"/>
      <c r="EO411" s="138"/>
      <c r="ES411" s="138"/>
      <c r="EV411" s="138"/>
      <c r="EY411" s="138"/>
      <c r="FC411" s="138"/>
      <c r="FF411" s="138"/>
      <c r="FI411" s="138"/>
      <c r="FM411" s="138"/>
      <c r="FP411" s="138"/>
      <c r="FS411" s="138"/>
      <c r="FW411" s="138"/>
      <c r="FZ411" s="138"/>
      <c r="GC411" s="138"/>
      <c r="GG411" s="138"/>
      <c r="GJ411" s="138"/>
      <c r="GM411" s="138"/>
      <c r="GQ411" s="138"/>
      <c r="GT411" s="138"/>
      <c r="GW411" s="138"/>
      <c r="HA411" s="138"/>
      <c r="HD411" s="138"/>
      <c r="HG411" s="138"/>
      <c r="HK411" s="138"/>
      <c r="HN411" s="138"/>
      <c r="HQ411" s="138"/>
      <c r="HU411" s="138"/>
      <c r="HX411" s="138"/>
      <c r="IA411" s="138"/>
      <c r="IE411" s="138"/>
      <c r="IH411" s="138"/>
      <c r="IK411" s="138"/>
      <c r="IO411" s="138"/>
      <c r="IR411" s="138"/>
      <c r="IU411" s="138"/>
      <c r="IY411" s="138"/>
      <c r="JB411" s="138"/>
      <c r="JE411" s="138"/>
      <c r="JI411" s="138"/>
      <c r="JL411" s="138"/>
      <c r="JO411" s="138"/>
      <c r="JR411" s="138"/>
      <c r="JU411" s="138"/>
      <c r="JX411" s="138"/>
      <c r="KA411" s="138"/>
      <c r="KD411" s="138"/>
      <c r="KG411" s="138"/>
      <c r="KJ411" s="138"/>
      <c r="KM411" s="138"/>
      <c r="KP411" s="138"/>
      <c r="KS411" s="138"/>
      <c r="KV411" s="138"/>
      <c r="KY411" s="138"/>
      <c r="LB411" s="138"/>
      <c r="LE411" s="138"/>
      <c r="LF411" s="138"/>
      <c r="LG411" s="141"/>
      <c r="LI411" s="138"/>
      <c r="LJ411" s="141"/>
      <c r="LL411" s="138"/>
      <c r="LM411" s="141"/>
      <c r="LR411" s="138"/>
      <c r="LU411" s="138"/>
      <c r="LX411" s="138"/>
      <c r="LY411" s="138"/>
      <c r="LZ411" s="141"/>
      <c r="MB411" s="138"/>
      <c r="MC411" s="141"/>
      <c r="ME411" s="138"/>
      <c r="MF411" s="141"/>
      <c r="MJ411" s="138"/>
      <c r="MK411" s="139"/>
      <c r="ML411" s="53"/>
      <c r="MM411" s="53"/>
      <c r="MN411" s="53"/>
      <c r="MO411" s="53"/>
      <c r="MR411" s="140"/>
    </row>
    <row r="412" spans="2:356" s="10" customFormat="1" ht="18.75" customHeight="1">
      <c r="B412" s="137"/>
      <c r="H412" s="138"/>
      <c r="L412" s="138"/>
      <c r="O412" s="138"/>
      <c r="R412" s="138"/>
      <c r="U412" s="138"/>
      <c r="X412" s="138"/>
      <c r="AB412" s="138"/>
      <c r="AE412" s="138"/>
      <c r="AH412" s="138"/>
      <c r="AL412" s="138"/>
      <c r="AO412" s="138"/>
      <c r="AR412" s="138"/>
      <c r="AV412" s="138"/>
      <c r="AY412" s="138"/>
      <c r="BB412" s="138"/>
      <c r="BF412" s="138"/>
      <c r="BI412" s="138"/>
      <c r="BL412" s="138"/>
      <c r="BP412" s="138"/>
      <c r="BS412" s="138"/>
      <c r="BV412" s="138"/>
      <c r="BY412" s="138"/>
      <c r="CB412" s="138"/>
      <c r="CE412" s="138"/>
      <c r="CH412" s="138"/>
      <c r="CK412" s="138"/>
      <c r="CN412" s="138"/>
      <c r="CR412" s="138"/>
      <c r="CU412" s="138"/>
      <c r="CX412" s="138"/>
      <c r="DB412" s="138"/>
      <c r="DE412" s="138"/>
      <c r="DH412" s="138"/>
      <c r="DL412" s="138"/>
      <c r="DO412" s="138"/>
      <c r="DR412" s="138"/>
      <c r="DV412" s="138"/>
      <c r="DY412" s="138"/>
      <c r="EB412" s="138"/>
      <c r="EF412" s="138"/>
      <c r="EI412" s="138"/>
      <c r="EL412" s="138"/>
      <c r="EO412" s="138"/>
      <c r="ES412" s="138"/>
      <c r="EV412" s="138"/>
      <c r="EY412" s="138"/>
      <c r="FC412" s="138"/>
      <c r="FF412" s="138"/>
      <c r="FI412" s="138"/>
      <c r="FM412" s="138"/>
      <c r="FP412" s="138"/>
      <c r="FS412" s="138"/>
      <c r="FW412" s="138"/>
      <c r="FZ412" s="138"/>
      <c r="GC412" s="138"/>
      <c r="GG412" s="138"/>
      <c r="GJ412" s="138"/>
      <c r="GM412" s="138"/>
      <c r="GQ412" s="138"/>
      <c r="GT412" s="138"/>
      <c r="GW412" s="138"/>
      <c r="HA412" s="138"/>
      <c r="HD412" s="138"/>
      <c r="HG412" s="138"/>
      <c r="HK412" s="138"/>
      <c r="HN412" s="138"/>
      <c r="HQ412" s="138"/>
      <c r="HU412" s="138"/>
      <c r="HX412" s="138"/>
      <c r="IA412" s="138"/>
      <c r="IE412" s="138"/>
      <c r="IH412" s="138"/>
      <c r="IK412" s="138"/>
      <c r="IO412" s="138"/>
      <c r="IR412" s="138"/>
      <c r="IU412" s="138"/>
      <c r="IY412" s="138"/>
      <c r="JB412" s="138"/>
      <c r="JE412" s="138"/>
      <c r="JI412" s="138"/>
      <c r="JL412" s="138"/>
      <c r="JO412" s="138"/>
      <c r="JR412" s="138"/>
      <c r="JU412" s="138"/>
      <c r="JX412" s="138"/>
      <c r="KA412" s="138"/>
      <c r="KD412" s="138"/>
      <c r="KG412" s="138"/>
      <c r="KJ412" s="138"/>
      <c r="KM412" s="138"/>
      <c r="KP412" s="138"/>
      <c r="KS412" s="138"/>
      <c r="KV412" s="138"/>
      <c r="KY412" s="138"/>
      <c r="LB412" s="138"/>
      <c r="LE412" s="138"/>
      <c r="LF412" s="138"/>
      <c r="LG412" s="141"/>
      <c r="LI412" s="138"/>
      <c r="LJ412" s="141"/>
      <c r="LL412" s="138"/>
      <c r="LM412" s="141"/>
      <c r="LR412" s="138"/>
      <c r="LU412" s="138"/>
      <c r="LX412" s="138"/>
      <c r="LY412" s="138"/>
      <c r="LZ412" s="141"/>
      <c r="MB412" s="138"/>
      <c r="MC412" s="141"/>
      <c r="ME412" s="138"/>
      <c r="MF412" s="141"/>
      <c r="MJ412" s="138"/>
      <c r="MK412" s="139"/>
      <c r="ML412" s="53"/>
      <c r="MM412" s="53"/>
      <c r="MN412" s="53"/>
      <c r="MO412" s="53"/>
      <c r="MR412" s="140"/>
    </row>
    <row r="413" spans="2:356" s="10" customFormat="1">
      <c r="B413" s="137"/>
      <c r="H413" s="138"/>
      <c r="L413" s="138"/>
      <c r="O413" s="138"/>
      <c r="R413" s="138"/>
      <c r="U413" s="138"/>
      <c r="X413" s="138"/>
      <c r="AB413" s="138"/>
      <c r="AE413" s="138"/>
      <c r="AH413" s="138"/>
      <c r="AL413" s="138"/>
      <c r="AO413" s="138"/>
      <c r="AR413" s="138"/>
      <c r="AV413" s="138"/>
      <c r="AY413" s="138"/>
      <c r="BB413" s="138"/>
      <c r="BF413" s="138"/>
      <c r="BI413" s="138"/>
      <c r="BL413" s="138"/>
      <c r="BP413" s="138"/>
      <c r="BS413" s="138"/>
      <c r="BV413" s="138"/>
      <c r="BY413" s="138"/>
      <c r="CB413" s="138"/>
      <c r="CE413" s="138"/>
      <c r="CH413" s="138"/>
      <c r="CK413" s="138"/>
      <c r="CN413" s="138"/>
      <c r="CR413" s="138"/>
      <c r="CU413" s="138"/>
      <c r="CX413" s="138"/>
      <c r="DB413" s="138"/>
      <c r="DE413" s="138"/>
      <c r="DH413" s="138"/>
      <c r="DL413" s="138"/>
      <c r="DO413" s="138"/>
      <c r="DR413" s="138"/>
      <c r="DV413" s="138"/>
      <c r="DY413" s="138"/>
      <c r="EB413" s="138"/>
      <c r="EF413" s="138"/>
      <c r="EI413" s="138"/>
      <c r="EL413" s="138"/>
      <c r="EO413" s="138"/>
      <c r="ES413" s="138"/>
      <c r="EV413" s="138"/>
      <c r="EY413" s="138"/>
      <c r="FC413" s="138"/>
      <c r="FF413" s="138"/>
      <c r="FI413" s="138"/>
      <c r="FM413" s="138"/>
      <c r="FP413" s="138"/>
      <c r="FS413" s="138"/>
      <c r="FW413" s="138"/>
      <c r="FZ413" s="138"/>
      <c r="GC413" s="138"/>
      <c r="GG413" s="138"/>
      <c r="GJ413" s="138"/>
      <c r="GM413" s="138"/>
      <c r="GQ413" s="138"/>
      <c r="GT413" s="138"/>
      <c r="GW413" s="138"/>
      <c r="HA413" s="138"/>
      <c r="HD413" s="138"/>
      <c r="HG413" s="138"/>
      <c r="HK413" s="138"/>
      <c r="HN413" s="138"/>
      <c r="HQ413" s="138"/>
      <c r="HU413" s="138"/>
      <c r="HX413" s="138"/>
      <c r="IA413" s="138"/>
      <c r="IE413" s="138"/>
      <c r="IH413" s="138"/>
      <c r="IK413" s="138"/>
      <c r="IO413" s="138"/>
      <c r="IR413" s="138"/>
      <c r="IU413" s="138"/>
      <c r="IY413" s="138"/>
      <c r="JB413" s="138"/>
      <c r="JE413" s="138"/>
      <c r="JI413" s="138"/>
      <c r="JL413" s="138"/>
      <c r="JO413" s="138"/>
      <c r="JR413" s="138"/>
      <c r="JU413" s="138"/>
      <c r="JX413" s="138"/>
      <c r="KA413" s="138"/>
      <c r="KD413" s="138"/>
      <c r="KG413" s="138"/>
      <c r="KJ413" s="138"/>
      <c r="KM413" s="138"/>
      <c r="KP413" s="138"/>
      <c r="KS413" s="138"/>
      <c r="KV413" s="138"/>
      <c r="KY413" s="138"/>
      <c r="LB413" s="138"/>
      <c r="LE413" s="138"/>
      <c r="LF413" s="138"/>
      <c r="LG413" s="141"/>
      <c r="LI413" s="138"/>
      <c r="LJ413" s="141"/>
      <c r="LL413" s="138"/>
      <c r="LM413" s="141"/>
      <c r="LR413" s="138"/>
      <c r="LU413" s="138"/>
      <c r="LX413" s="138"/>
      <c r="LY413" s="138"/>
      <c r="LZ413" s="141"/>
      <c r="MB413" s="138"/>
      <c r="MC413" s="141"/>
      <c r="ME413" s="138"/>
      <c r="MF413" s="141"/>
      <c r="MJ413" s="138"/>
      <c r="MK413" s="139"/>
      <c r="ML413" s="53"/>
      <c r="MM413" s="53"/>
      <c r="MN413" s="53"/>
      <c r="MO413" s="53"/>
      <c r="MR413" s="140"/>
    </row>
    <row r="414" spans="2:356" s="10" customFormat="1" ht="18.75" customHeight="1">
      <c r="B414" s="137"/>
      <c r="H414" s="138"/>
      <c r="L414" s="138"/>
      <c r="O414" s="138"/>
      <c r="R414" s="138"/>
      <c r="U414" s="138"/>
      <c r="X414" s="138"/>
      <c r="AB414" s="138"/>
      <c r="AE414" s="138"/>
      <c r="AH414" s="138"/>
      <c r="AL414" s="138"/>
      <c r="AO414" s="138"/>
      <c r="AR414" s="138"/>
      <c r="AV414" s="138"/>
      <c r="AY414" s="138"/>
      <c r="BB414" s="138"/>
      <c r="BF414" s="138"/>
      <c r="BI414" s="138"/>
      <c r="BL414" s="138"/>
      <c r="BP414" s="138"/>
      <c r="BS414" s="138"/>
      <c r="BV414" s="138"/>
      <c r="BY414" s="138"/>
      <c r="CB414" s="138"/>
      <c r="CE414" s="138"/>
      <c r="CH414" s="138"/>
      <c r="CK414" s="138"/>
      <c r="CN414" s="138"/>
      <c r="CR414" s="138"/>
      <c r="CU414" s="138"/>
      <c r="CX414" s="138"/>
      <c r="DB414" s="138"/>
      <c r="DE414" s="138"/>
      <c r="DH414" s="138"/>
      <c r="DL414" s="138"/>
      <c r="DO414" s="138"/>
      <c r="DR414" s="138"/>
      <c r="DV414" s="138"/>
      <c r="DY414" s="138"/>
      <c r="EB414" s="138"/>
      <c r="EF414" s="138"/>
      <c r="EI414" s="138"/>
      <c r="EL414" s="138"/>
      <c r="EO414" s="138"/>
      <c r="ES414" s="138"/>
      <c r="EV414" s="138"/>
      <c r="EY414" s="138"/>
      <c r="FC414" s="138"/>
      <c r="FF414" s="138"/>
      <c r="FI414" s="138"/>
      <c r="FM414" s="138"/>
      <c r="FP414" s="138"/>
      <c r="FS414" s="138"/>
      <c r="FW414" s="138"/>
      <c r="FZ414" s="138"/>
      <c r="GC414" s="138"/>
      <c r="GG414" s="138"/>
      <c r="GJ414" s="138"/>
      <c r="GM414" s="138"/>
      <c r="GQ414" s="138"/>
      <c r="GT414" s="138"/>
      <c r="GW414" s="138"/>
      <c r="HA414" s="138"/>
      <c r="HD414" s="138"/>
      <c r="HG414" s="138"/>
      <c r="HK414" s="138"/>
      <c r="HN414" s="138"/>
      <c r="HQ414" s="138"/>
      <c r="HU414" s="138"/>
      <c r="HX414" s="138"/>
      <c r="IA414" s="138"/>
      <c r="IE414" s="138"/>
      <c r="IH414" s="138"/>
      <c r="IK414" s="138"/>
      <c r="IO414" s="138"/>
      <c r="IR414" s="138"/>
      <c r="IU414" s="138"/>
      <c r="IY414" s="138"/>
      <c r="JB414" s="138"/>
      <c r="JE414" s="138"/>
      <c r="JI414" s="138"/>
      <c r="JL414" s="138"/>
      <c r="JO414" s="138"/>
      <c r="JR414" s="138"/>
      <c r="JU414" s="138"/>
      <c r="JX414" s="138"/>
      <c r="KA414" s="138"/>
      <c r="KD414" s="138"/>
      <c r="KG414" s="138"/>
      <c r="KJ414" s="138"/>
      <c r="KM414" s="138"/>
      <c r="KP414" s="138"/>
      <c r="KS414" s="138"/>
      <c r="KV414" s="138"/>
      <c r="KY414" s="138"/>
      <c r="LB414" s="138"/>
      <c r="LE414" s="138"/>
      <c r="LF414" s="138"/>
      <c r="LG414" s="141"/>
      <c r="LI414" s="138"/>
      <c r="LJ414" s="141"/>
      <c r="LL414" s="138"/>
      <c r="LM414" s="141"/>
      <c r="LR414" s="138"/>
      <c r="LU414" s="138"/>
      <c r="LX414" s="138"/>
      <c r="LY414" s="138"/>
      <c r="LZ414" s="141"/>
      <c r="MB414" s="138"/>
      <c r="MC414" s="141"/>
      <c r="ME414" s="138"/>
      <c r="MF414" s="141"/>
      <c r="MJ414" s="138"/>
      <c r="MK414" s="139"/>
      <c r="ML414" s="53"/>
      <c r="MM414" s="53"/>
      <c r="MN414" s="53"/>
      <c r="MO414" s="53"/>
      <c r="MR414" s="140"/>
    </row>
    <row r="415" spans="2:356" s="10" customFormat="1">
      <c r="B415" s="137"/>
      <c r="H415" s="138"/>
      <c r="L415" s="138"/>
      <c r="O415" s="138"/>
      <c r="R415" s="138"/>
      <c r="U415" s="138"/>
      <c r="X415" s="138"/>
      <c r="AB415" s="138"/>
      <c r="AE415" s="138"/>
      <c r="AH415" s="138"/>
      <c r="AL415" s="138"/>
      <c r="AO415" s="138"/>
      <c r="AR415" s="138"/>
      <c r="AV415" s="138"/>
      <c r="AY415" s="138"/>
      <c r="BB415" s="138"/>
      <c r="BF415" s="138"/>
      <c r="BI415" s="138"/>
      <c r="BL415" s="138"/>
      <c r="BP415" s="138"/>
      <c r="BS415" s="138"/>
      <c r="BV415" s="138"/>
      <c r="BY415" s="138"/>
      <c r="CB415" s="138"/>
      <c r="CE415" s="138"/>
      <c r="CH415" s="138"/>
      <c r="CK415" s="138"/>
      <c r="CN415" s="138"/>
      <c r="CR415" s="138"/>
      <c r="CU415" s="138"/>
      <c r="CX415" s="138"/>
      <c r="DB415" s="138"/>
      <c r="DE415" s="138"/>
      <c r="DH415" s="138"/>
      <c r="DL415" s="138"/>
      <c r="DO415" s="138"/>
      <c r="DR415" s="138"/>
      <c r="DV415" s="138"/>
      <c r="DY415" s="138"/>
      <c r="EB415" s="138"/>
      <c r="EF415" s="138"/>
      <c r="EI415" s="138"/>
      <c r="EL415" s="138"/>
      <c r="EO415" s="138"/>
      <c r="ES415" s="138"/>
      <c r="EV415" s="138"/>
      <c r="EY415" s="138"/>
      <c r="FC415" s="138"/>
      <c r="FF415" s="138"/>
      <c r="FI415" s="138"/>
      <c r="FM415" s="138"/>
      <c r="FP415" s="138"/>
      <c r="FS415" s="138"/>
      <c r="FW415" s="138"/>
      <c r="FZ415" s="138"/>
      <c r="GC415" s="138"/>
      <c r="GG415" s="138"/>
      <c r="GJ415" s="138"/>
      <c r="GM415" s="138"/>
      <c r="GQ415" s="138"/>
      <c r="GT415" s="138"/>
      <c r="GW415" s="138"/>
      <c r="HA415" s="138"/>
      <c r="HD415" s="138"/>
      <c r="HG415" s="138"/>
      <c r="HK415" s="138"/>
      <c r="HN415" s="138"/>
      <c r="HQ415" s="138"/>
      <c r="HU415" s="138"/>
      <c r="HX415" s="138"/>
      <c r="IA415" s="138"/>
      <c r="IE415" s="138"/>
      <c r="IH415" s="138"/>
      <c r="IK415" s="138"/>
      <c r="IO415" s="138"/>
      <c r="IR415" s="138"/>
      <c r="IU415" s="138"/>
      <c r="IY415" s="138"/>
      <c r="JB415" s="138"/>
      <c r="JE415" s="138"/>
      <c r="JI415" s="138"/>
      <c r="JL415" s="138"/>
      <c r="JO415" s="138"/>
      <c r="JR415" s="138"/>
      <c r="JU415" s="138"/>
      <c r="JX415" s="138"/>
      <c r="KA415" s="138"/>
      <c r="KD415" s="138"/>
      <c r="KG415" s="138"/>
      <c r="KJ415" s="138"/>
      <c r="KM415" s="138"/>
      <c r="KP415" s="138"/>
      <c r="KS415" s="138"/>
      <c r="KV415" s="138"/>
      <c r="KY415" s="138"/>
      <c r="LB415" s="138"/>
      <c r="LE415" s="138"/>
      <c r="LF415" s="138"/>
      <c r="LG415" s="141"/>
      <c r="LI415" s="138"/>
      <c r="LJ415" s="141"/>
      <c r="LL415" s="138"/>
      <c r="LM415" s="141"/>
      <c r="LR415" s="138"/>
      <c r="LU415" s="138"/>
      <c r="LX415" s="138"/>
      <c r="LY415" s="138"/>
      <c r="LZ415" s="141"/>
      <c r="MB415" s="138"/>
      <c r="MC415" s="141"/>
      <c r="ME415" s="138"/>
      <c r="MF415" s="141"/>
      <c r="MJ415" s="138"/>
      <c r="MK415" s="139"/>
      <c r="ML415" s="53"/>
      <c r="MM415" s="53"/>
      <c r="MN415" s="53"/>
      <c r="MO415" s="53"/>
      <c r="MR415" s="140"/>
    </row>
    <row r="416" spans="2:356" s="10" customFormat="1" ht="18.75" customHeight="1">
      <c r="B416" s="137"/>
      <c r="H416" s="138"/>
      <c r="L416" s="138"/>
      <c r="O416" s="138"/>
      <c r="R416" s="138"/>
      <c r="U416" s="138"/>
      <c r="X416" s="138"/>
      <c r="AB416" s="138"/>
      <c r="AE416" s="138"/>
      <c r="AH416" s="138"/>
      <c r="AL416" s="138"/>
      <c r="AO416" s="138"/>
      <c r="AR416" s="138"/>
      <c r="AV416" s="138"/>
      <c r="AY416" s="138"/>
      <c r="BB416" s="138"/>
      <c r="BF416" s="138"/>
      <c r="BI416" s="138"/>
      <c r="BL416" s="138"/>
      <c r="BP416" s="138"/>
      <c r="BS416" s="138"/>
      <c r="BV416" s="138"/>
      <c r="BY416" s="138"/>
      <c r="CB416" s="138"/>
      <c r="CE416" s="138"/>
      <c r="CH416" s="138"/>
      <c r="CK416" s="138"/>
      <c r="CN416" s="138"/>
      <c r="CR416" s="138"/>
      <c r="CU416" s="138"/>
      <c r="CX416" s="138"/>
      <c r="DB416" s="138"/>
      <c r="DE416" s="138"/>
      <c r="DH416" s="138"/>
      <c r="DL416" s="138"/>
      <c r="DO416" s="138"/>
      <c r="DR416" s="138"/>
      <c r="DV416" s="138"/>
      <c r="DY416" s="138"/>
      <c r="EB416" s="138"/>
      <c r="EF416" s="138"/>
      <c r="EI416" s="138"/>
      <c r="EL416" s="138"/>
      <c r="EO416" s="138"/>
      <c r="ES416" s="138"/>
      <c r="EV416" s="138"/>
      <c r="EY416" s="138"/>
      <c r="FC416" s="138"/>
      <c r="FF416" s="138"/>
      <c r="FI416" s="138"/>
      <c r="FM416" s="138"/>
      <c r="FP416" s="138"/>
      <c r="FS416" s="138"/>
      <c r="FW416" s="138"/>
      <c r="FZ416" s="138"/>
      <c r="GC416" s="138"/>
      <c r="GG416" s="138"/>
      <c r="GJ416" s="138"/>
      <c r="GM416" s="138"/>
      <c r="GQ416" s="138"/>
      <c r="GT416" s="138"/>
      <c r="GW416" s="138"/>
      <c r="HA416" s="138"/>
      <c r="HD416" s="138"/>
      <c r="HG416" s="138"/>
      <c r="HK416" s="138"/>
      <c r="HN416" s="138"/>
      <c r="HQ416" s="138"/>
      <c r="HU416" s="138"/>
      <c r="HX416" s="138"/>
      <c r="IA416" s="138"/>
      <c r="IE416" s="138"/>
      <c r="IH416" s="138"/>
      <c r="IK416" s="138"/>
      <c r="IO416" s="138"/>
      <c r="IR416" s="138"/>
      <c r="IU416" s="138"/>
      <c r="IY416" s="138"/>
      <c r="JB416" s="138"/>
      <c r="JE416" s="138"/>
      <c r="JI416" s="138"/>
      <c r="JL416" s="138"/>
      <c r="JO416" s="138"/>
      <c r="JR416" s="138"/>
      <c r="JU416" s="138"/>
      <c r="JX416" s="138"/>
      <c r="KA416" s="138"/>
      <c r="KD416" s="138"/>
      <c r="KG416" s="138"/>
      <c r="KJ416" s="138"/>
      <c r="KM416" s="138"/>
      <c r="KP416" s="138"/>
      <c r="KS416" s="138"/>
      <c r="KV416" s="138"/>
      <c r="KY416" s="138"/>
      <c r="LB416" s="138"/>
      <c r="LE416" s="138"/>
      <c r="LF416" s="138"/>
      <c r="LG416" s="141"/>
      <c r="LI416" s="138"/>
      <c r="LJ416" s="141"/>
      <c r="LL416" s="138"/>
      <c r="LM416" s="141"/>
      <c r="LR416" s="138"/>
      <c r="LU416" s="138"/>
      <c r="LX416" s="138"/>
      <c r="LY416" s="138"/>
      <c r="LZ416" s="141"/>
      <c r="MB416" s="138"/>
      <c r="MC416" s="141"/>
      <c r="ME416" s="138"/>
      <c r="MF416" s="141"/>
      <c r="MJ416" s="138"/>
      <c r="MK416" s="139"/>
      <c r="ML416" s="53"/>
      <c r="MM416" s="53"/>
      <c r="MN416" s="53"/>
      <c r="MO416" s="53"/>
      <c r="MR416" s="140"/>
    </row>
    <row r="417" spans="2:356" s="10" customFormat="1">
      <c r="B417" s="137"/>
      <c r="H417" s="138"/>
      <c r="L417" s="138"/>
      <c r="O417" s="138"/>
      <c r="R417" s="138"/>
      <c r="U417" s="138"/>
      <c r="X417" s="138"/>
      <c r="AB417" s="138"/>
      <c r="AE417" s="138"/>
      <c r="AH417" s="138"/>
      <c r="AL417" s="138"/>
      <c r="AO417" s="138"/>
      <c r="AR417" s="138"/>
      <c r="AV417" s="138"/>
      <c r="AY417" s="138"/>
      <c r="BB417" s="138"/>
      <c r="BF417" s="138"/>
      <c r="BI417" s="138"/>
      <c r="BL417" s="138"/>
      <c r="BP417" s="138"/>
      <c r="BS417" s="138"/>
      <c r="BV417" s="138"/>
      <c r="BY417" s="138"/>
      <c r="CB417" s="138"/>
      <c r="CE417" s="138"/>
      <c r="CH417" s="138"/>
      <c r="CK417" s="138"/>
      <c r="CN417" s="138"/>
      <c r="CR417" s="138"/>
      <c r="CU417" s="138"/>
      <c r="CX417" s="138"/>
      <c r="DB417" s="138"/>
      <c r="DE417" s="138"/>
      <c r="DH417" s="138"/>
      <c r="DL417" s="138"/>
      <c r="DO417" s="138"/>
      <c r="DR417" s="138"/>
      <c r="DV417" s="138"/>
      <c r="DY417" s="138"/>
      <c r="EB417" s="138"/>
      <c r="EF417" s="138"/>
      <c r="EI417" s="138"/>
      <c r="EL417" s="138"/>
      <c r="EO417" s="138"/>
      <c r="ES417" s="138"/>
      <c r="EV417" s="138"/>
      <c r="EY417" s="138"/>
      <c r="FC417" s="138"/>
      <c r="FF417" s="138"/>
      <c r="FI417" s="138"/>
      <c r="FM417" s="138"/>
      <c r="FP417" s="138"/>
      <c r="FS417" s="138"/>
      <c r="FW417" s="138"/>
      <c r="FZ417" s="138"/>
      <c r="GC417" s="138"/>
      <c r="GG417" s="138"/>
      <c r="GJ417" s="138"/>
      <c r="GM417" s="138"/>
      <c r="GQ417" s="138"/>
      <c r="GT417" s="138"/>
      <c r="GW417" s="138"/>
      <c r="HA417" s="138"/>
      <c r="HD417" s="138"/>
      <c r="HG417" s="138"/>
      <c r="HK417" s="138"/>
      <c r="HN417" s="138"/>
      <c r="HQ417" s="138"/>
      <c r="HU417" s="138"/>
      <c r="HX417" s="138"/>
      <c r="IA417" s="138"/>
      <c r="IE417" s="138"/>
      <c r="IH417" s="138"/>
      <c r="IK417" s="138"/>
      <c r="IO417" s="138"/>
      <c r="IR417" s="138"/>
      <c r="IU417" s="138"/>
      <c r="IY417" s="138"/>
      <c r="JB417" s="138"/>
      <c r="JE417" s="138"/>
      <c r="JI417" s="138"/>
      <c r="JL417" s="138"/>
      <c r="JO417" s="138"/>
      <c r="JR417" s="138"/>
      <c r="JU417" s="138"/>
      <c r="JX417" s="138"/>
      <c r="KA417" s="138"/>
      <c r="KD417" s="138"/>
      <c r="KG417" s="138"/>
      <c r="KJ417" s="138"/>
      <c r="KM417" s="138"/>
      <c r="KP417" s="138"/>
      <c r="KS417" s="138"/>
      <c r="KV417" s="138"/>
      <c r="KY417" s="138"/>
      <c r="LB417" s="138"/>
      <c r="LE417" s="138"/>
      <c r="LF417" s="138"/>
      <c r="LG417" s="141"/>
      <c r="LI417" s="138"/>
      <c r="LJ417" s="141"/>
      <c r="LL417" s="138"/>
      <c r="LM417" s="141"/>
      <c r="LR417" s="138"/>
      <c r="LU417" s="138"/>
      <c r="LX417" s="138"/>
      <c r="LY417" s="138"/>
      <c r="LZ417" s="141"/>
      <c r="MB417" s="138"/>
      <c r="MC417" s="141"/>
      <c r="ME417" s="138"/>
      <c r="MF417" s="141"/>
      <c r="MJ417" s="138"/>
      <c r="MK417" s="139"/>
      <c r="ML417" s="53"/>
      <c r="MM417" s="53"/>
      <c r="MN417" s="53"/>
      <c r="MO417" s="53"/>
      <c r="MR417" s="140"/>
    </row>
    <row r="418" spans="2:356" s="10" customFormat="1" ht="18.75" customHeight="1">
      <c r="B418" s="137"/>
      <c r="H418" s="138"/>
      <c r="L418" s="138"/>
      <c r="O418" s="138"/>
      <c r="R418" s="138"/>
      <c r="U418" s="138"/>
      <c r="X418" s="138"/>
      <c r="AB418" s="138"/>
      <c r="AE418" s="138"/>
      <c r="AH418" s="138"/>
      <c r="AL418" s="138"/>
      <c r="AO418" s="138"/>
      <c r="AR418" s="138"/>
      <c r="AV418" s="138"/>
      <c r="AY418" s="138"/>
      <c r="BB418" s="138"/>
      <c r="BF418" s="138"/>
      <c r="BI418" s="138"/>
      <c r="BL418" s="138"/>
      <c r="BP418" s="138"/>
      <c r="BS418" s="138"/>
      <c r="BV418" s="138"/>
      <c r="BY418" s="138"/>
      <c r="CB418" s="138"/>
      <c r="CE418" s="138"/>
      <c r="CH418" s="138"/>
      <c r="CK418" s="138"/>
      <c r="CN418" s="138"/>
      <c r="CR418" s="138"/>
      <c r="CU418" s="138"/>
      <c r="CX418" s="138"/>
      <c r="DB418" s="138"/>
      <c r="DE418" s="138"/>
      <c r="DH418" s="138"/>
      <c r="DL418" s="138"/>
      <c r="DO418" s="138"/>
      <c r="DR418" s="138"/>
      <c r="DV418" s="138"/>
      <c r="DY418" s="138"/>
      <c r="EB418" s="138"/>
      <c r="EF418" s="138"/>
      <c r="EI418" s="138"/>
      <c r="EL418" s="138"/>
      <c r="EO418" s="138"/>
      <c r="ES418" s="138"/>
      <c r="EV418" s="138"/>
      <c r="EY418" s="138"/>
      <c r="FC418" s="138"/>
      <c r="FF418" s="138"/>
      <c r="FI418" s="138"/>
      <c r="FM418" s="138"/>
      <c r="FP418" s="138"/>
      <c r="FS418" s="138"/>
      <c r="FW418" s="138"/>
      <c r="FZ418" s="138"/>
      <c r="GC418" s="138"/>
      <c r="GG418" s="138"/>
      <c r="GJ418" s="138"/>
      <c r="GM418" s="138"/>
      <c r="GQ418" s="138"/>
      <c r="GT418" s="138"/>
      <c r="GW418" s="138"/>
      <c r="HA418" s="138"/>
      <c r="HD418" s="138"/>
      <c r="HG418" s="138"/>
      <c r="HK418" s="138"/>
      <c r="HN418" s="138"/>
      <c r="HQ418" s="138"/>
      <c r="HU418" s="138"/>
      <c r="HX418" s="138"/>
      <c r="IA418" s="138"/>
      <c r="IE418" s="138"/>
      <c r="IH418" s="138"/>
      <c r="IK418" s="138"/>
      <c r="IO418" s="138"/>
      <c r="IR418" s="138"/>
      <c r="IU418" s="138"/>
      <c r="IY418" s="138"/>
      <c r="JB418" s="138"/>
      <c r="JE418" s="138"/>
      <c r="JI418" s="138"/>
      <c r="JL418" s="138"/>
      <c r="JO418" s="138"/>
      <c r="JR418" s="138"/>
      <c r="JU418" s="138"/>
      <c r="JX418" s="138"/>
      <c r="KA418" s="138"/>
      <c r="KD418" s="138"/>
      <c r="KG418" s="138"/>
      <c r="KJ418" s="138"/>
      <c r="KM418" s="138"/>
      <c r="KP418" s="138"/>
      <c r="KS418" s="138"/>
      <c r="KV418" s="138"/>
      <c r="KY418" s="138"/>
      <c r="LB418" s="138"/>
      <c r="LE418" s="138"/>
      <c r="LF418" s="138"/>
      <c r="LG418" s="141"/>
      <c r="LI418" s="138"/>
      <c r="LJ418" s="141"/>
      <c r="LL418" s="138"/>
      <c r="LM418" s="141"/>
      <c r="LR418" s="138"/>
      <c r="LU418" s="138"/>
      <c r="LX418" s="138"/>
      <c r="LY418" s="138"/>
      <c r="LZ418" s="141"/>
      <c r="MB418" s="138"/>
      <c r="MC418" s="141"/>
      <c r="ME418" s="138"/>
      <c r="MF418" s="141"/>
      <c r="MJ418" s="138"/>
      <c r="MK418" s="139"/>
      <c r="ML418" s="53"/>
      <c r="MM418" s="53"/>
      <c r="MN418" s="53"/>
      <c r="MO418" s="53"/>
      <c r="MR418" s="140"/>
    </row>
    <row r="419" spans="2:356" s="10" customFormat="1">
      <c r="B419" s="137"/>
      <c r="H419" s="138"/>
      <c r="L419" s="138"/>
      <c r="O419" s="138"/>
      <c r="R419" s="138"/>
      <c r="U419" s="138"/>
      <c r="X419" s="138"/>
      <c r="AB419" s="138"/>
      <c r="AE419" s="138"/>
      <c r="AH419" s="138"/>
      <c r="AL419" s="138"/>
      <c r="AO419" s="138"/>
      <c r="AR419" s="138"/>
      <c r="AV419" s="138"/>
      <c r="AY419" s="138"/>
      <c r="BB419" s="138"/>
      <c r="BF419" s="138"/>
      <c r="BI419" s="138"/>
      <c r="BL419" s="138"/>
      <c r="BP419" s="138"/>
      <c r="BS419" s="138"/>
      <c r="BV419" s="138"/>
      <c r="BY419" s="138"/>
      <c r="CB419" s="138"/>
      <c r="CE419" s="138"/>
      <c r="CH419" s="138"/>
      <c r="CK419" s="138"/>
      <c r="CN419" s="138"/>
      <c r="CR419" s="138"/>
      <c r="CU419" s="138"/>
      <c r="CX419" s="138"/>
      <c r="DB419" s="138"/>
      <c r="DE419" s="138"/>
      <c r="DH419" s="138"/>
      <c r="DL419" s="138"/>
      <c r="DO419" s="138"/>
      <c r="DR419" s="138"/>
      <c r="DV419" s="138"/>
      <c r="DY419" s="138"/>
      <c r="EB419" s="138"/>
      <c r="EF419" s="138"/>
      <c r="EI419" s="138"/>
      <c r="EL419" s="138"/>
      <c r="EO419" s="138"/>
      <c r="ES419" s="138"/>
      <c r="EV419" s="138"/>
      <c r="EY419" s="138"/>
      <c r="FC419" s="138"/>
      <c r="FF419" s="138"/>
      <c r="FI419" s="138"/>
      <c r="FM419" s="138"/>
      <c r="FP419" s="138"/>
      <c r="FS419" s="138"/>
      <c r="FW419" s="138"/>
      <c r="FZ419" s="138"/>
      <c r="GC419" s="138"/>
      <c r="GG419" s="138"/>
      <c r="GJ419" s="138"/>
      <c r="GM419" s="138"/>
      <c r="GQ419" s="138"/>
      <c r="GT419" s="138"/>
      <c r="GW419" s="138"/>
      <c r="HA419" s="138"/>
      <c r="HD419" s="138"/>
      <c r="HG419" s="138"/>
      <c r="HK419" s="138"/>
      <c r="HN419" s="138"/>
      <c r="HQ419" s="138"/>
      <c r="HU419" s="138"/>
      <c r="HX419" s="138"/>
      <c r="IA419" s="138"/>
      <c r="IE419" s="138"/>
      <c r="IH419" s="138"/>
      <c r="IK419" s="138"/>
      <c r="IO419" s="138"/>
      <c r="IR419" s="138"/>
      <c r="IU419" s="138"/>
      <c r="IY419" s="138"/>
      <c r="JB419" s="138"/>
      <c r="JE419" s="138"/>
      <c r="JI419" s="138"/>
      <c r="JL419" s="138"/>
      <c r="JO419" s="138"/>
      <c r="JR419" s="138"/>
      <c r="JU419" s="138"/>
      <c r="JX419" s="138"/>
      <c r="KA419" s="138"/>
      <c r="KD419" s="138"/>
      <c r="KG419" s="138"/>
      <c r="KJ419" s="138"/>
      <c r="KM419" s="138"/>
      <c r="KP419" s="138"/>
      <c r="KS419" s="138"/>
      <c r="KV419" s="138"/>
      <c r="KY419" s="138"/>
      <c r="LB419" s="138"/>
      <c r="LE419" s="138"/>
      <c r="LF419" s="138"/>
      <c r="LG419" s="141"/>
      <c r="LI419" s="138"/>
      <c r="LJ419" s="141"/>
      <c r="LL419" s="138"/>
      <c r="LM419" s="141"/>
      <c r="LR419" s="138"/>
      <c r="LU419" s="138"/>
      <c r="LX419" s="138"/>
      <c r="LY419" s="138"/>
      <c r="LZ419" s="141"/>
      <c r="MB419" s="138"/>
      <c r="MC419" s="141"/>
      <c r="ME419" s="138"/>
      <c r="MF419" s="141"/>
      <c r="MJ419" s="138"/>
      <c r="MK419" s="139"/>
      <c r="ML419" s="53"/>
      <c r="MM419" s="53"/>
      <c r="MN419" s="53"/>
      <c r="MO419" s="53"/>
      <c r="MR419" s="140"/>
    </row>
    <row r="420" spans="2:356" s="10" customFormat="1" ht="18.75" customHeight="1">
      <c r="B420" s="137"/>
      <c r="H420" s="138"/>
      <c r="L420" s="138"/>
      <c r="O420" s="138"/>
      <c r="R420" s="138"/>
      <c r="U420" s="138"/>
      <c r="X420" s="138"/>
      <c r="AB420" s="138"/>
      <c r="AE420" s="138"/>
      <c r="AH420" s="138"/>
      <c r="AL420" s="138"/>
      <c r="AO420" s="138"/>
      <c r="AR420" s="138"/>
      <c r="AV420" s="138"/>
      <c r="AY420" s="138"/>
      <c r="BB420" s="138"/>
      <c r="BF420" s="138"/>
      <c r="BI420" s="138"/>
      <c r="BL420" s="138"/>
      <c r="BP420" s="138"/>
      <c r="BS420" s="138"/>
      <c r="BV420" s="138"/>
      <c r="BY420" s="138"/>
      <c r="CB420" s="138"/>
      <c r="CE420" s="138"/>
      <c r="CH420" s="138"/>
      <c r="CK420" s="138"/>
      <c r="CN420" s="138"/>
      <c r="CR420" s="138"/>
      <c r="CU420" s="138"/>
      <c r="CX420" s="138"/>
      <c r="DB420" s="138"/>
      <c r="DE420" s="138"/>
      <c r="DH420" s="138"/>
      <c r="DL420" s="138"/>
      <c r="DO420" s="138"/>
      <c r="DR420" s="138"/>
      <c r="DV420" s="138"/>
      <c r="DY420" s="138"/>
      <c r="EB420" s="138"/>
      <c r="EF420" s="138"/>
      <c r="EI420" s="138"/>
      <c r="EL420" s="138"/>
      <c r="EO420" s="138"/>
      <c r="ES420" s="138"/>
      <c r="EV420" s="138"/>
      <c r="EY420" s="138"/>
      <c r="FC420" s="138"/>
      <c r="FF420" s="138"/>
      <c r="FI420" s="138"/>
      <c r="FM420" s="138"/>
      <c r="FP420" s="138"/>
      <c r="FS420" s="138"/>
      <c r="FW420" s="138"/>
      <c r="FZ420" s="138"/>
      <c r="GC420" s="138"/>
      <c r="GG420" s="138"/>
      <c r="GJ420" s="138"/>
      <c r="GM420" s="138"/>
      <c r="GQ420" s="138"/>
      <c r="GT420" s="138"/>
      <c r="GW420" s="138"/>
      <c r="HA420" s="138"/>
      <c r="HD420" s="138"/>
      <c r="HG420" s="138"/>
      <c r="HK420" s="138"/>
      <c r="HN420" s="138"/>
      <c r="HQ420" s="138"/>
      <c r="HU420" s="138"/>
      <c r="HX420" s="138"/>
      <c r="IA420" s="138"/>
      <c r="IE420" s="138"/>
      <c r="IH420" s="138"/>
      <c r="IK420" s="138"/>
      <c r="IO420" s="138"/>
      <c r="IR420" s="138"/>
      <c r="IU420" s="138"/>
      <c r="IY420" s="138"/>
      <c r="JB420" s="138"/>
      <c r="JE420" s="138"/>
      <c r="JI420" s="138"/>
      <c r="JL420" s="138"/>
      <c r="JO420" s="138"/>
      <c r="JR420" s="138"/>
      <c r="JU420" s="138"/>
      <c r="JX420" s="138"/>
      <c r="KA420" s="138"/>
      <c r="KD420" s="138"/>
      <c r="KG420" s="138"/>
      <c r="KJ420" s="138"/>
      <c r="KM420" s="138"/>
      <c r="KP420" s="138"/>
      <c r="KS420" s="138"/>
      <c r="KV420" s="138"/>
      <c r="KY420" s="138"/>
      <c r="LB420" s="138"/>
      <c r="LE420" s="138"/>
      <c r="LF420" s="138"/>
      <c r="LG420" s="141"/>
      <c r="LI420" s="138"/>
      <c r="LJ420" s="141"/>
      <c r="LL420" s="138"/>
      <c r="LM420" s="141"/>
      <c r="LR420" s="138"/>
      <c r="LU420" s="138"/>
      <c r="LX420" s="138"/>
      <c r="LY420" s="138"/>
      <c r="LZ420" s="141"/>
      <c r="MB420" s="138"/>
      <c r="MC420" s="141"/>
      <c r="ME420" s="138"/>
      <c r="MF420" s="141"/>
      <c r="MJ420" s="138"/>
      <c r="MK420" s="139"/>
      <c r="ML420" s="53"/>
      <c r="MM420" s="53"/>
      <c r="MN420" s="53"/>
      <c r="MO420" s="53"/>
      <c r="MR420" s="140"/>
    </row>
    <row r="421" spans="2:356" s="10" customFormat="1">
      <c r="B421" s="137"/>
      <c r="H421" s="138"/>
      <c r="L421" s="138"/>
      <c r="O421" s="138"/>
      <c r="R421" s="138"/>
      <c r="U421" s="138"/>
      <c r="X421" s="138"/>
      <c r="AB421" s="138"/>
      <c r="AE421" s="138"/>
      <c r="AH421" s="138"/>
      <c r="AL421" s="138"/>
      <c r="AO421" s="138"/>
      <c r="AR421" s="138"/>
      <c r="AV421" s="138"/>
      <c r="AY421" s="138"/>
      <c r="BB421" s="138"/>
      <c r="BF421" s="138"/>
      <c r="BI421" s="138"/>
      <c r="BL421" s="138"/>
      <c r="BP421" s="138"/>
      <c r="BS421" s="138"/>
      <c r="BV421" s="138"/>
      <c r="BY421" s="138"/>
      <c r="CB421" s="138"/>
      <c r="CE421" s="138"/>
      <c r="CH421" s="138"/>
      <c r="CK421" s="138"/>
      <c r="CN421" s="138"/>
      <c r="CR421" s="138"/>
      <c r="CU421" s="138"/>
      <c r="CX421" s="138"/>
      <c r="DB421" s="138"/>
      <c r="DE421" s="138"/>
      <c r="DH421" s="138"/>
      <c r="DL421" s="138"/>
      <c r="DO421" s="138"/>
      <c r="DR421" s="138"/>
      <c r="DV421" s="138"/>
      <c r="DY421" s="138"/>
      <c r="EB421" s="138"/>
      <c r="EF421" s="138"/>
      <c r="EI421" s="138"/>
      <c r="EL421" s="138"/>
      <c r="EO421" s="138"/>
      <c r="ES421" s="138"/>
      <c r="EV421" s="138"/>
      <c r="EY421" s="138"/>
      <c r="FC421" s="138"/>
      <c r="FF421" s="138"/>
      <c r="FI421" s="138"/>
      <c r="FM421" s="138"/>
      <c r="FP421" s="138"/>
      <c r="FS421" s="138"/>
      <c r="FW421" s="138"/>
      <c r="FZ421" s="138"/>
      <c r="GC421" s="138"/>
      <c r="GG421" s="138"/>
      <c r="GJ421" s="138"/>
      <c r="GM421" s="138"/>
      <c r="GQ421" s="138"/>
      <c r="GT421" s="138"/>
      <c r="GW421" s="138"/>
      <c r="HA421" s="138"/>
      <c r="HD421" s="138"/>
      <c r="HG421" s="138"/>
      <c r="HK421" s="138"/>
      <c r="HN421" s="138"/>
      <c r="HQ421" s="138"/>
      <c r="HU421" s="138"/>
      <c r="HX421" s="138"/>
      <c r="IA421" s="138"/>
      <c r="IE421" s="138"/>
      <c r="IH421" s="138"/>
      <c r="IK421" s="138"/>
      <c r="IO421" s="138"/>
      <c r="IR421" s="138"/>
      <c r="IU421" s="138"/>
      <c r="IY421" s="138"/>
      <c r="JB421" s="138"/>
      <c r="JE421" s="138"/>
      <c r="JI421" s="138"/>
      <c r="JL421" s="138"/>
      <c r="JO421" s="138"/>
      <c r="JR421" s="138"/>
      <c r="JU421" s="138"/>
      <c r="JX421" s="138"/>
      <c r="KA421" s="138"/>
      <c r="KD421" s="138"/>
      <c r="KG421" s="138"/>
      <c r="KJ421" s="138"/>
      <c r="KM421" s="138"/>
      <c r="KP421" s="138"/>
      <c r="KS421" s="138"/>
      <c r="KV421" s="138"/>
      <c r="KY421" s="138"/>
      <c r="LB421" s="138"/>
      <c r="LE421" s="138"/>
      <c r="LF421" s="138"/>
      <c r="LG421" s="141"/>
      <c r="LI421" s="138"/>
      <c r="LJ421" s="141"/>
      <c r="LL421" s="138"/>
      <c r="LM421" s="141"/>
      <c r="LR421" s="138"/>
      <c r="LU421" s="138"/>
      <c r="LX421" s="138"/>
      <c r="LY421" s="138"/>
      <c r="LZ421" s="141"/>
      <c r="MB421" s="138"/>
      <c r="MC421" s="141"/>
      <c r="ME421" s="138"/>
      <c r="MF421" s="141"/>
      <c r="MJ421" s="138"/>
      <c r="MK421" s="139"/>
      <c r="ML421" s="53"/>
      <c r="MM421" s="53"/>
      <c r="MN421" s="53"/>
      <c r="MO421" s="53"/>
      <c r="MR421" s="140"/>
    </row>
    <row r="422" spans="2:356" s="10" customFormat="1" ht="18.75" customHeight="1">
      <c r="B422" s="137"/>
      <c r="H422" s="138"/>
      <c r="L422" s="138"/>
      <c r="O422" s="138"/>
      <c r="R422" s="138"/>
      <c r="U422" s="138"/>
      <c r="X422" s="138"/>
      <c r="AB422" s="138"/>
      <c r="AE422" s="138"/>
      <c r="AH422" s="138"/>
      <c r="AL422" s="138"/>
      <c r="AO422" s="138"/>
      <c r="AR422" s="138"/>
      <c r="AV422" s="138"/>
      <c r="AY422" s="138"/>
      <c r="BB422" s="138"/>
      <c r="BF422" s="138"/>
      <c r="BI422" s="138"/>
      <c r="BL422" s="138"/>
      <c r="BP422" s="138"/>
      <c r="BS422" s="138"/>
      <c r="BV422" s="138"/>
      <c r="BY422" s="138"/>
      <c r="CB422" s="138"/>
      <c r="CE422" s="138"/>
      <c r="CH422" s="138"/>
      <c r="CK422" s="138"/>
      <c r="CN422" s="138"/>
      <c r="CR422" s="138"/>
      <c r="CU422" s="138"/>
      <c r="CX422" s="138"/>
      <c r="DB422" s="138"/>
      <c r="DE422" s="138"/>
      <c r="DH422" s="138"/>
      <c r="DL422" s="138"/>
      <c r="DO422" s="138"/>
      <c r="DR422" s="138"/>
      <c r="DV422" s="138"/>
      <c r="DY422" s="138"/>
      <c r="EB422" s="138"/>
      <c r="EF422" s="138"/>
      <c r="EI422" s="138"/>
      <c r="EL422" s="138"/>
      <c r="EO422" s="138"/>
      <c r="ES422" s="138"/>
      <c r="EV422" s="138"/>
      <c r="EY422" s="138"/>
      <c r="FC422" s="138"/>
      <c r="FF422" s="138"/>
      <c r="FI422" s="138"/>
      <c r="FM422" s="138"/>
      <c r="FP422" s="138"/>
      <c r="FS422" s="138"/>
      <c r="FW422" s="138"/>
      <c r="FZ422" s="138"/>
      <c r="GC422" s="138"/>
      <c r="GG422" s="138"/>
      <c r="GJ422" s="138"/>
      <c r="GM422" s="138"/>
      <c r="GQ422" s="138"/>
      <c r="GT422" s="138"/>
      <c r="GW422" s="138"/>
      <c r="HA422" s="138"/>
      <c r="HD422" s="138"/>
      <c r="HG422" s="138"/>
      <c r="HK422" s="138"/>
      <c r="HN422" s="138"/>
      <c r="HQ422" s="138"/>
      <c r="HU422" s="138"/>
      <c r="HX422" s="138"/>
      <c r="IA422" s="138"/>
      <c r="IE422" s="138"/>
      <c r="IH422" s="138"/>
      <c r="IK422" s="138"/>
      <c r="IO422" s="138"/>
      <c r="IR422" s="138"/>
      <c r="IU422" s="138"/>
      <c r="IY422" s="138"/>
      <c r="JB422" s="138"/>
      <c r="JE422" s="138"/>
      <c r="JI422" s="138"/>
      <c r="JL422" s="138"/>
      <c r="JO422" s="138"/>
      <c r="JR422" s="138"/>
      <c r="JU422" s="138"/>
      <c r="JX422" s="138"/>
      <c r="KA422" s="138"/>
      <c r="KD422" s="138"/>
      <c r="KG422" s="138"/>
      <c r="KJ422" s="138"/>
      <c r="KM422" s="138"/>
      <c r="KP422" s="138"/>
      <c r="KS422" s="138"/>
      <c r="KV422" s="138"/>
      <c r="KY422" s="138"/>
      <c r="LB422" s="138"/>
      <c r="LE422" s="138"/>
      <c r="LF422" s="138"/>
      <c r="LG422" s="141"/>
      <c r="LI422" s="138"/>
      <c r="LJ422" s="141"/>
      <c r="LL422" s="138"/>
      <c r="LM422" s="141"/>
      <c r="LR422" s="138"/>
      <c r="LU422" s="138"/>
      <c r="LX422" s="138"/>
      <c r="LY422" s="138"/>
      <c r="LZ422" s="141"/>
      <c r="MB422" s="138"/>
      <c r="MC422" s="141"/>
      <c r="ME422" s="138"/>
      <c r="MF422" s="141"/>
      <c r="MJ422" s="138"/>
      <c r="MK422" s="139"/>
      <c r="ML422" s="53"/>
      <c r="MM422" s="53"/>
      <c r="MN422" s="53"/>
      <c r="MO422" s="53"/>
      <c r="MR422" s="140"/>
    </row>
    <row r="423" spans="2:356" s="10" customFormat="1">
      <c r="B423" s="137"/>
      <c r="H423" s="138"/>
      <c r="L423" s="138"/>
      <c r="O423" s="138"/>
      <c r="R423" s="138"/>
      <c r="U423" s="138"/>
      <c r="X423" s="138"/>
      <c r="AB423" s="138"/>
      <c r="AE423" s="138"/>
      <c r="AH423" s="138"/>
      <c r="AL423" s="138"/>
      <c r="AO423" s="138"/>
      <c r="AR423" s="138"/>
      <c r="AV423" s="138"/>
      <c r="AY423" s="138"/>
      <c r="BB423" s="138"/>
      <c r="BF423" s="138"/>
      <c r="BI423" s="138"/>
      <c r="BL423" s="138"/>
      <c r="BP423" s="138"/>
      <c r="BS423" s="138"/>
      <c r="BV423" s="138"/>
      <c r="BY423" s="138"/>
      <c r="CB423" s="138"/>
      <c r="CE423" s="138"/>
      <c r="CH423" s="138"/>
      <c r="CK423" s="138"/>
      <c r="CN423" s="138"/>
      <c r="CR423" s="138"/>
      <c r="CU423" s="138"/>
      <c r="CX423" s="138"/>
      <c r="DB423" s="138"/>
      <c r="DE423" s="138"/>
      <c r="DH423" s="138"/>
      <c r="DL423" s="138"/>
      <c r="DO423" s="138"/>
      <c r="DR423" s="138"/>
      <c r="DV423" s="138"/>
      <c r="DY423" s="138"/>
      <c r="EB423" s="138"/>
      <c r="EF423" s="138"/>
      <c r="EI423" s="138"/>
      <c r="EL423" s="138"/>
      <c r="EO423" s="138"/>
      <c r="ES423" s="138"/>
      <c r="EV423" s="138"/>
      <c r="EY423" s="138"/>
      <c r="FC423" s="138"/>
      <c r="FF423" s="138"/>
      <c r="FI423" s="138"/>
      <c r="FM423" s="138"/>
      <c r="FP423" s="138"/>
      <c r="FS423" s="138"/>
      <c r="FW423" s="138"/>
      <c r="FZ423" s="138"/>
      <c r="GC423" s="138"/>
      <c r="GG423" s="138"/>
      <c r="GJ423" s="138"/>
      <c r="GM423" s="138"/>
      <c r="GQ423" s="138"/>
      <c r="GT423" s="138"/>
      <c r="GW423" s="138"/>
      <c r="HA423" s="138"/>
      <c r="HD423" s="138"/>
      <c r="HG423" s="138"/>
      <c r="HK423" s="138"/>
      <c r="HN423" s="138"/>
      <c r="HQ423" s="138"/>
      <c r="HU423" s="138"/>
      <c r="HX423" s="138"/>
      <c r="IA423" s="138"/>
      <c r="IE423" s="138"/>
      <c r="IH423" s="138"/>
      <c r="IK423" s="138"/>
      <c r="IO423" s="138"/>
      <c r="IR423" s="138"/>
      <c r="IU423" s="138"/>
      <c r="IY423" s="138"/>
      <c r="JB423" s="138"/>
      <c r="JE423" s="138"/>
      <c r="JI423" s="138"/>
      <c r="JL423" s="138"/>
      <c r="JO423" s="138"/>
      <c r="JR423" s="138"/>
      <c r="JU423" s="138"/>
      <c r="JX423" s="138"/>
      <c r="KA423" s="138"/>
      <c r="KD423" s="138"/>
      <c r="KG423" s="138"/>
      <c r="KJ423" s="138"/>
      <c r="KM423" s="138"/>
      <c r="KP423" s="138"/>
      <c r="KS423" s="138"/>
      <c r="KV423" s="138"/>
      <c r="KY423" s="138"/>
      <c r="LB423" s="138"/>
      <c r="LE423" s="138"/>
      <c r="LF423" s="138"/>
      <c r="LG423" s="141"/>
      <c r="LI423" s="138"/>
      <c r="LJ423" s="141"/>
      <c r="LL423" s="138"/>
      <c r="LM423" s="141"/>
      <c r="LR423" s="138"/>
      <c r="LU423" s="138"/>
      <c r="LX423" s="138"/>
      <c r="LY423" s="138"/>
      <c r="LZ423" s="141"/>
      <c r="MB423" s="138"/>
      <c r="MC423" s="141"/>
      <c r="ME423" s="138"/>
      <c r="MF423" s="141"/>
      <c r="MJ423" s="138"/>
      <c r="MK423" s="139"/>
      <c r="ML423" s="53"/>
      <c r="MM423" s="53"/>
      <c r="MN423" s="53"/>
      <c r="MO423" s="53"/>
      <c r="MR423" s="140"/>
    </row>
    <row r="424" spans="2:356" s="10" customFormat="1" ht="18.75" customHeight="1">
      <c r="B424" s="137"/>
      <c r="H424" s="138"/>
      <c r="L424" s="138"/>
      <c r="O424" s="138"/>
      <c r="R424" s="138"/>
      <c r="U424" s="138"/>
      <c r="X424" s="138"/>
      <c r="AB424" s="138"/>
      <c r="AE424" s="138"/>
      <c r="AH424" s="138"/>
      <c r="AL424" s="138"/>
      <c r="AO424" s="138"/>
      <c r="AR424" s="138"/>
      <c r="AV424" s="138"/>
      <c r="AY424" s="138"/>
      <c r="BB424" s="138"/>
      <c r="BF424" s="138"/>
      <c r="BI424" s="138"/>
      <c r="BL424" s="138"/>
      <c r="BP424" s="138"/>
      <c r="BS424" s="138"/>
      <c r="BV424" s="138"/>
      <c r="BY424" s="138"/>
      <c r="CB424" s="138"/>
      <c r="CE424" s="138"/>
      <c r="CH424" s="138"/>
      <c r="CK424" s="138"/>
      <c r="CN424" s="138"/>
      <c r="CR424" s="138"/>
      <c r="CU424" s="138"/>
      <c r="CX424" s="138"/>
      <c r="DB424" s="138"/>
      <c r="DE424" s="138"/>
      <c r="DH424" s="138"/>
      <c r="DL424" s="138"/>
      <c r="DO424" s="138"/>
      <c r="DR424" s="138"/>
      <c r="DV424" s="138"/>
      <c r="DY424" s="138"/>
      <c r="EB424" s="138"/>
      <c r="EF424" s="138"/>
      <c r="EI424" s="138"/>
      <c r="EL424" s="138"/>
      <c r="EO424" s="138"/>
      <c r="ES424" s="138"/>
      <c r="EV424" s="138"/>
      <c r="EY424" s="138"/>
      <c r="FC424" s="138"/>
      <c r="FF424" s="138"/>
      <c r="FI424" s="138"/>
      <c r="FM424" s="138"/>
      <c r="FP424" s="138"/>
      <c r="FS424" s="138"/>
      <c r="FW424" s="138"/>
      <c r="FZ424" s="138"/>
      <c r="GC424" s="138"/>
      <c r="GG424" s="138"/>
      <c r="GJ424" s="138"/>
      <c r="GM424" s="138"/>
      <c r="GQ424" s="138"/>
      <c r="GT424" s="138"/>
      <c r="GW424" s="138"/>
      <c r="HA424" s="138"/>
      <c r="HD424" s="138"/>
      <c r="HG424" s="138"/>
      <c r="HK424" s="138"/>
      <c r="HN424" s="138"/>
      <c r="HQ424" s="138"/>
      <c r="HU424" s="138"/>
      <c r="HX424" s="138"/>
      <c r="IA424" s="138"/>
      <c r="IE424" s="138"/>
      <c r="IH424" s="138"/>
      <c r="IK424" s="138"/>
      <c r="IO424" s="138"/>
      <c r="IR424" s="138"/>
      <c r="IU424" s="138"/>
      <c r="IY424" s="138"/>
      <c r="JB424" s="138"/>
      <c r="JE424" s="138"/>
      <c r="JI424" s="138"/>
      <c r="JL424" s="138"/>
      <c r="JO424" s="138"/>
      <c r="JR424" s="138"/>
      <c r="JU424" s="138"/>
      <c r="JX424" s="138"/>
      <c r="KA424" s="138"/>
      <c r="KD424" s="138"/>
      <c r="KG424" s="138"/>
      <c r="KJ424" s="138"/>
      <c r="KM424" s="138"/>
      <c r="KP424" s="138"/>
      <c r="KS424" s="138"/>
      <c r="KV424" s="138"/>
      <c r="KY424" s="138"/>
      <c r="LB424" s="138"/>
      <c r="LE424" s="138"/>
      <c r="LF424" s="138"/>
      <c r="LG424" s="141"/>
      <c r="LI424" s="138"/>
      <c r="LJ424" s="141"/>
      <c r="LL424" s="138"/>
      <c r="LM424" s="141"/>
      <c r="LR424" s="138"/>
      <c r="LU424" s="138"/>
      <c r="LX424" s="138"/>
      <c r="LY424" s="138"/>
      <c r="LZ424" s="141"/>
      <c r="MB424" s="138"/>
      <c r="MC424" s="141"/>
      <c r="ME424" s="138"/>
      <c r="MF424" s="141"/>
      <c r="MJ424" s="138"/>
      <c r="MK424" s="139"/>
      <c r="ML424" s="53"/>
      <c r="MM424" s="53"/>
      <c r="MN424" s="53"/>
      <c r="MO424" s="53"/>
      <c r="MR424" s="140"/>
    </row>
    <row r="425" spans="2:356" s="10" customFormat="1">
      <c r="B425" s="137"/>
      <c r="H425" s="138"/>
      <c r="L425" s="138"/>
      <c r="O425" s="138"/>
      <c r="R425" s="138"/>
      <c r="U425" s="138"/>
      <c r="X425" s="138"/>
      <c r="AB425" s="138"/>
      <c r="AE425" s="138"/>
      <c r="AH425" s="138"/>
      <c r="AL425" s="138"/>
      <c r="AO425" s="138"/>
      <c r="AR425" s="138"/>
      <c r="AV425" s="138"/>
      <c r="AY425" s="138"/>
      <c r="BB425" s="138"/>
      <c r="BF425" s="138"/>
      <c r="BI425" s="138"/>
      <c r="BL425" s="138"/>
      <c r="BP425" s="138"/>
      <c r="BS425" s="138"/>
      <c r="BV425" s="138"/>
      <c r="BY425" s="138"/>
      <c r="CB425" s="138"/>
      <c r="CE425" s="138"/>
      <c r="CH425" s="138"/>
      <c r="CK425" s="138"/>
      <c r="CN425" s="138"/>
      <c r="CR425" s="138"/>
      <c r="CU425" s="138"/>
      <c r="CX425" s="138"/>
      <c r="DB425" s="138"/>
      <c r="DE425" s="138"/>
      <c r="DH425" s="138"/>
      <c r="DL425" s="138"/>
      <c r="DO425" s="138"/>
      <c r="DR425" s="138"/>
      <c r="DV425" s="138"/>
      <c r="DY425" s="138"/>
      <c r="EB425" s="138"/>
      <c r="EF425" s="138"/>
      <c r="EI425" s="138"/>
      <c r="EL425" s="138"/>
      <c r="EO425" s="138"/>
      <c r="ES425" s="138"/>
      <c r="EV425" s="138"/>
      <c r="EY425" s="138"/>
      <c r="FC425" s="138"/>
      <c r="FF425" s="138"/>
      <c r="FI425" s="138"/>
      <c r="FM425" s="138"/>
      <c r="FP425" s="138"/>
      <c r="FS425" s="138"/>
      <c r="FW425" s="138"/>
      <c r="FZ425" s="138"/>
      <c r="GC425" s="138"/>
      <c r="GG425" s="138"/>
      <c r="GJ425" s="138"/>
      <c r="GM425" s="138"/>
      <c r="GQ425" s="138"/>
      <c r="GT425" s="138"/>
      <c r="GW425" s="138"/>
      <c r="HA425" s="138"/>
      <c r="HD425" s="138"/>
      <c r="HG425" s="138"/>
      <c r="HK425" s="138"/>
      <c r="HN425" s="138"/>
      <c r="HQ425" s="138"/>
      <c r="HU425" s="138"/>
      <c r="HX425" s="138"/>
      <c r="IA425" s="138"/>
      <c r="IE425" s="138"/>
      <c r="IH425" s="138"/>
      <c r="IK425" s="138"/>
      <c r="IO425" s="138"/>
      <c r="IR425" s="138"/>
      <c r="IU425" s="138"/>
      <c r="IY425" s="138"/>
      <c r="JB425" s="138"/>
      <c r="JE425" s="138"/>
      <c r="JI425" s="138"/>
      <c r="JL425" s="138"/>
      <c r="JO425" s="138"/>
      <c r="JR425" s="138"/>
      <c r="JU425" s="138"/>
      <c r="JX425" s="138"/>
      <c r="KA425" s="138"/>
      <c r="KD425" s="138"/>
      <c r="KG425" s="138"/>
      <c r="KJ425" s="138"/>
      <c r="KM425" s="138"/>
      <c r="KP425" s="138"/>
      <c r="KS425" s="138"/>
      <c r="KV425" s="138"/>
      <c r="KY425" s="138"/>
      <c r="LB425" s="138"/>
      <c r="LE425" s="138"/>
      <c r="LF425" s="138"/>
      <c r="LG425" s="141"/>
      <c r="LI425" s="138"/>
      <c r="LJ425" s="141"/>
      <c r="LL425" s="138"/>
      <c r="LM425" s="141"/>
      <c r="LR425" s="138"/>
      <c r="LU425" s="138"/>
      <c r="LX425" s="138"/>
      <c r="LY425" s="138"/>
      <c r="LZ425" s="141"/>
      <c r="MB425" s="138"/>
      <c r="MC425" s="141"/>
      <c r="ME425" s="138"/>
      <c r="MF425" s="141"/>
      <c r="MJ425" s="138"/>
      <c r="MK425" s="139"/>
      <c r="ML425" s="53"/>
      <c r="MM425" s="53"/>
      <c r="MN425" s="53"/>
      <c r="MO425" s="53"/>
      <c r="MR425" s="140"/>
    </row>
    <row r="426" spans="2:356" s="10" customFormat="1" ht="18.75" customHeight="1">
      <c r="B426" s="137"/>
      <c r="H426" s="138"/>
      <c r="L426" s="138"/>
      <c r="O426" s="138"/>
      <c r="R426" s="138"/>
      <c r="U426" s="138"/>
      <c r="X426" s="138"/>
      <c r="AB426" s="138"/>
      <c r="AE426" s="138"/>
      <c r="AH426" s="138"/>
      <c r="AL426" s="138"/>
      <c r="AO426" s="138"/>
      <c r="AR426" s="138"/>
      <c r="AV426" s="138"/>
      <c r="AY426" s="138"/>
      <c r="BB426" s="138"/>
      <c r="BF426" s="138"/>
      <c r="BI426" s="138"/>
      <c r="BL426" s="138"/>
      <c r="BP426" s="138"/>
      <c r="BS426" s="138"/>
      <c r="BV426" s="138"/>
      <c r="BY426" s="138"/>
      <c r="CB426" s="138"/>
      <c r="CE426" s="138"/>
      <c r="CH426" s="138"/>
      <c r="CK426" s="138"/>
      <c r="CN426" s="138"/>
      <c r="CR426" s="138"/>
      <c r="CU426" s="138"/>
      <c r="CX426" s="138"/>
      <c r="DB426" s="138"/>
      <c r="DE426" s="138"/>
      <c r="DH426" s="138"/>
      <c r="DL426" s="138"/>
      <c r="DO426" s="138"/>
      <c r="DR426" s="138"/>
      <c r="DV426" s="138"/>
      <c r="DY426" s="138"/>
      <c r="EB426" s="138"/>
      <c r="EF426" s="138"/>
      <c r="EI426" s="138"/>
      <c r="EL426" s="138"/>
      <c r="EO426" s="138"/>
      <c r="ES426" s="138"/>
      <c r="EV426" s="138"/>
      <c r="EY426" s="138"/>
      <c r="FC426" s="138"/>
      <c r="FF426" s="138"/>
      <c r="FI426" s="138"/>
      <c r="FM426" s="138"/>
      <c r="FP426" s="138"/>
      <c r="FS426" s="138"/>
      <c r="FW426" s="138"/>
      <c r="FZ426" s="138"/>
      <c r="GC426" s="138"/>
      <c r="GG426" s="138"/>
      <c r="GJ426" s="138"/>
      <c r="GM426" s="138"/>
      <c r="GQ426" s="138"/>
      <c r="GT426" s="138"/>
      <c r="GW426" s="138"/>
      <c r="HA426" s="138"/>
      <c r="HD426" s="138"/>
      <c r="HG426" s="138"/>
      <c r="HK426" s="138"/>
      <c r="HN426" s="138"/>
      <c r="HQ426" s="138"/>
      <c r="HU426" s="138"/>
      <c r="HX426" s="138"/>
      <c r="IA426" s="138"/>
      <c r="IE426" s="138"/>
      <c r="IH426" s="138"/>
      <c r="IK426" s="138"/>
      <c r="IO426" s="138"/>
      <c r="IR426" s="138"/>
      <c r="IU426" s="138"/>
      <c r="IY426" s="138"/>
      <c r="JB426" s="138"/>
      <c r="JE426" s="138"/>
      <c r="JI426" s="138"/>
      <c r="JL426" s="138"/>
      <c r="JO426" s="138"/>
      <c r="JR426" s="138"/>
      <c r="JU426" s="138"/>
      <c r="JX426" s="138"/>
      <c r="KA426" s="138"/>
      <c r="KD426" s="138"/>
      <c r="KG426" s="138"/>
      <c r="KJ426" s="138"/>
      <c r="KM426" s="138"/>
      <c r="KP426" s="138"/>
      <c r="KS426" s="138"/>
      <c r="KV426" s="138"/>
      <c r="KY426" s="138"/>
      <c r="LB426" s="138"/>
      <c r="LE426" s="138"/>
      <c r="LF426" s="138"/>
      <c r="LG426" s="141"/>
      <c r="LI426" s="138"/>
      <c r="LJ426" s="141"/>
      <c r="LL426" s="138"/>
      <c r="LM426" s="141"/>
      <c r="LR426" s="138"/>
      <c r="LU426" s="138"/>
      <c r="LX426" s="138"/>
      <c r="LY426" s="138"/>
      <c r="LZ426" s="141"/>
      <c r="MB426" s="138"/>
      <c r="MC426" s="141"/>
      <c r="ME426" s="138"/>
      <c r="MF426" s="141"/>
      <c r="MJ426" s="138"/>
      <c r="MK426" s="139"/>
      <c r="ML426" s="53"/>
      <c r="MM426" s="53"/>
      <c r="MN426" s="53"/>
      <c r="MO426" s="53"/>
      <c r="MR426" s="140"/>
    </row>
    <row r="427" spans="2:356" s="10" customFormat="1">
      <c r="B427" s="137"/>
      <c r="H427" s="138"/>
      <c r="L427" s="138"/>
      <c r="O427" s="138"/>
      <c r="R427" s="138"/>
      <c r="U427" s="138"/>
      <c r="X427" s="138"/>
      <c r="AB427" s="138"/>
      <c r="AE427" s="138"/>
      <c r="AH427" s="138"/>
      <c r="AL427" s="138"/>
      <c r="AO427" s="138"/>
      <c r="AR427" s="138"/>
      <c r="AV427" s="138"/>
      <c r="AY427" s="138"/>
      <c r="BB427" s="138"/>
      <c r="BF427" s="138"/>
      <c r="BI427" s="138"/>
      <c r="BL427" s="138"/>
      <c r="BP427" s="138"/>
      <c r="BS427" s="138"/>
      <c r="BV427" s="138"/>
      <c r="BY427" s="138"/>
      <c r="CB427" s="138"/>
      <c r="CE427" s="138"/>
      <c r="CH427" s="138"/>
      <c r="CK427" s="138"/>
      <c r="CN427" s="138"/>
      <c r="CR427" s="138"/>
      <c r="CU427" s="138"/>
      <c r="CX427" s="138"/>
      <c r="DB427" s="138"/>
      <c r="DE427" s="138"/>
      <c r="DH427" s="138"/>
      <c r="DL427" s="138"/>
      <c r="DO427" s="138"/>
      <c r="DR427" s="138"/>
      <c r="DV427" s="138"/>
      <c r="DY427" s="138"/>
      <c r="EB427" s="138"/>
      <c r="EF427" s="138"/>
      <c r="EI427" s="138"/>
      <c r="EL427" s="138"/>
      <c r="EO427" s="138"/>
      <c r="ES427" s="138"/>
      <c r="EV427" s="138"/>
      <c r="EY427" s="138"/>
      <c r="FC427" s="138"/>
      <c r="FF427" s="138"/>
      <c r="FI427" s="138"/>
      <c r="FM427" s="138"/>
      <c r="FP427" s="138"/>
      <c r="FS427" s="138"/>
      <c r="FW427" s="138"/>
      <c r="FZ427" s="138"/>
      <c r="GC427" s="138"/>
      <c r="GG427" s="138"/>
      <c r="GJ427" s="138"/>
      <c r="GM427" s="138"/>
      <c r="GQ427" s="138"/>
      <c r="GT427" s="138"/>
      <c r="GW427" s="138"/>
      <c r="HA427" s="138"/>
      <c r="HD427" s="138"/>
      <c r="HG427" s="138"/>
      <c r="HK427" s="138"/>
      <c r="HN427" s="138"/>
      <c r="HQ427" s="138"/>
      <c r="HU427" s="138"/>
      <c r="HX427" s="138"/>
      <c r="IA427" s="138"/>
      <c r="IE427" s="138"/>
      <c r="IH427" s="138"/>
      <c r="IK427" s="138"/>
      <c r="IO427" s="138"/>
      <c r="IR427" s="138"/>
      <c r="IU427" s="138"/>
      <c r="IY427" s="138"/>
      <c r="JB427" s="138"/>
      <c r="JE427" s="138"/>
      <c r="JI427" s="138"/>
      <c r="JL427" s="138"/>
      <c r="JO427" s="138"/>
      <c r="JR427" s="138"/>
      <c r="JU427" s="138"/>
      <c r="JX427" s="138"/>
      <c r="KA427" s="138"/>
      <c r="KD427" s="138"/>
      <c r="KG427" s="138"/>
      <c r="KJ427" s="138"/>
      <c r="KM427" s="138"/>
      <c r="KP427" s="138"/>
      <c r="KS427" s="138"/>
      <c r="KV427" s="138"/>
      <c r="KY427" s="138"/>
      <c r="LB427" s="138"/>
      <c r="LE427" s="138"/>
      <c r="LF427" s="138"/>
      <c r="LG427" s="141"/>
      <c r="LI427" s="138"/>
      <c r="LJ427" s="141"/>
      <c r="LL427" s="138"/>
      <c r="LM427" s="141"/>
      <c r="LR427" s="138"/>
      <c r="LU427" s="138"/>
      <c r="LX427" s="138"/>
      <c r="LY427" s="138"/>
      <c r="LZ427" s="141"/>
      <c r="MB427" s="138"/>
      <c r="MC427" s="141"/>
      <c r="ME427" s="138"/>
      <c r="MF427" s="141"/>
      <c r="MJ427" s="138"/>
      <c r="MK427" s="139"/>
      <c r="ML427" s="53"/>
      <c r="MM427" s="53"/>
      <c r="MN427" s="53"/>
      <c r="MO427" s="53"/>
      <c r="MR427" s="140"/>
    </row>
    <row r="428" spans="2:356" s="10" customFormat="1" ht="18.75" customHeight="1">
      <c r="B428" s="137"/>
      <c r="H428" s="138"/>
      <c r="L428" s="138"/>
      <c r="O428" s="138"/>
      <c r="R428" s="138"/>
      <c r="U428" s="138"/>
      <c r="X428" s="138"/>
      <c r="AB428" s="138"/>
      <c r="AE428" s="138"/>
      <c r="AH428" s="138"/>
      <c r="AL428" s="138"/>
      <c r="AO428" s="138"/>
      <c r="AR428" s="138"/>
      <c r="AV428" s="138"/>
      <c r="AY428" s="138"/>
      <c r="BB428" s="138"/>
      <c r="BF428" s="138"/>
      <c r="BI428" s="138"/>
      <c r="BL428" s="138"/>
      <c r="BP428" s="138"/>
      <c r="BS428" s="138"/>
      <c r="BV428" s="138"/>
      <c r="BY428" s="138"/>
      <c r="CB428" s="138"/>
      <c r="CE428" s="138"/>
      <c r="CH428" s="138"/>
      <c r="CK428" s="138"/>
      <c r="CN428" s="138"/>
      <c r="CR428" s="138"/>
      <c r="CU428" s="138"/>
      <c r="CX428" s="138"/>
      <c r="DB428" s="138"/>
      <c r="DE428" s="138"/>
      <c r="DH428" s="138"/>
      <c r="DL428" s="138"/>
      <c r="DO428" s="138"/>
      <c r="DR428" s="138"/>
      <c r="DV428" s="138"/>
      <c r="DY428" s="138"/>
      <c r="EB428" s="138"/>
      <c r="EF428" s="138"/>
      <c r="EI428" s="138"/>
      <c r="EL428" s="138"/>
      <c r="EO428" s="138"/>
      <c r="ES428" s="138"/>
      <c r="EV428" s="138"/>
      <c r="EY428" s="138"/>
      <c r="FC428" s="138"/>
      <c r="FF428" s="138"/>
      <c r="FI428" s="138"/>
      <c r="FM428" s="138"/>
      <c r="FP428" s="138"/>
      <c r="FS428" s="138"/>
      <c r="FW428" s="138"/>
      <c r="FZ428" s="138"/>
      <c r="GC428" s="138"/>
      <c r="GG428" s="138"/>
      <c r="GJ428" s="138"/>
      <c r="GM428" s="138"/>
      <c r="GQ428" s="138"/>
      <c r="GT428" s="138"/>
      <c r="GW428" s="138"/>
      <c r="HA428" s="138"/>
      <c r="HD428" s="138"/>
      <c r="HG428" s="138"/>
      <c r="HK428" s="138"/>
      <c r="HN428" s="138"/>
      <c r="HQ428" s="138"/>
      <c r="HU428" s="138"/>
      <c r="HX428" s="138"/>
      <c r="IA428" s="138"/>
      <c r="IE428" s="138"/>
      <c r="IH428" s="138"/>
      <c r="IK428" s="138"/>
      <c r="IO428" s="138"/>
      <c r="IR428" s="138"/>
      <c r="IU428" s="138"/>
      <c r="IY428" s="138"/>
      <c r="JB428" s="138"/>
      <c r="JE428" s="138"/>
      <c r="JI428" s="138"/>
      <c r="JL428" s="138"/>
      <c r="JO428" s="138"/>
      <c r="JR428" s="138"/>
      <c r="JU428" s="138"/>
      <c r="JX428" s="138"/>
      <c r="KA428" s="138"/>
      <c r="KD428" s="138"/>
      <c r="KG428" s="138"/>
      <c r="KJ428" s="138"/>
      <c r="KM428" s="138"/>
      <c r="KP428" s="138"/>
      <c r="KS428" s="138"/>
      <c r="KV428" s="138"/>
      <c r="KY428" s="138"/>
      <c r="LB428" s="138"/>
      <c r="LE428" s="138"/>
      <c r="LF428" s="138"/>
      <c r="LG428" s="141"/>
      <c r="LI428" s="138"/>
      <c r="LJ428" s="141"/>
      <c r="LL428" s="138"/>
      <c r="LM428" s="141"/>
      <c r="LR428" s="138"/>
      <c r="LU428" s="138"/>
      <c r="LX428" s="138"/>
      <c r="LY428" s="138"/>
      <c r="LZ428" s="141"/>
      <c r="MB428" s="138"/>
      <c r="MC428" s="141"/>
      <c r="ME428" s="138"/>
      <c r="MF428" s="141"/>
      <c r="MJ428" s="138"/>
      <c r="MK428" s="139"/>
      <c r="ML428" s="53"/>
      <c r="MM428" s="53"/>
      <c r="MN428" s="53"/>
      <c r="MO428" s="53"/>
      <c r="MR428" s="140"/>
    </row>
    <row r="429" spans="2:356" s="10" customFormat="1">
      <c r="B429" s="137"/>
      <c r="H429" s="138"/>
      <c r="L429" s="138"/>
      <c r="O429" s="138"/>
      <c r="R429" s="138"/>
      <c r="U429" s="138"/>
      <c r="X429" s="138"/>
      <c r="AB429" s="138"/>
      <c r="AE429" s="138"/>
      <c r="AH429" s="138"/>
      <c r="AL429" s="138"/>
      <c r="AO429" s="138"/>
      <c r="AR429" s="138"/>
      <c r="AV429" s="138"/>
      <c r="AY429" s="138"/>
      <c r="BB429" s="138"/>
      <c r="BF429" s="138"/>
      <c r="BI429" s="138"/>
      <c r="BL429" s="138"/>
      <c r="BP429" s="138"/>
      <c r="BS429" s="138"/>
      <c r="BV429" s="138"/>
      <c r="BY429" s="138"/>
      <c r="CB429" s="138"/>
      <c r="CE429" s="138"/>
      <c r="CH429" s="138"/>
      <c r="CK429" s="138"/>
      <c r="CN429" s="138"/>
      <c r="CR429" s="138"/>
      <c r="CU429" s="138"/>
      <c r="CX429" s="138"/>
      <c r="DB429" s="138"/>
      <c r="DE429" s="138"/>
      <c r="DH429" s="138"/>
      <c r="DL429" s="138"/>
      <c r="DO429" s="138"/>
      <c r="DR429" s="138"/>
      <c r="DV429" s="138"/>
      <c r="DY429" s="138"/>
      <c r="EB429" s="138"/>
      <c r="EF429" s="138"/>
      <c r="EI429" s="138"/>
      <c r="EL429" s="138"/>
      <c r="EO429" s="138"/>
      <c r="ES429" s="138"/>
      <c r="EV429" s="138"/>
      <c r="EY429" s="138"/>
      <c r="FC429" s="138"/>
      <c r="FF429" s="138"/>
      <c r="FI429" s="138"/>
      <c r="FM429" s="138"/>
      <c r="FP429" s="138"/>
      <c r="FS429" s="138"/>
      <c r="FW429" s="138"/>
      <c r="FZ429" s="138"/>
      <c r="GC429" s="138"/>
      <c r="GG429" s="138"/>
      <c r="GJ429" s="138"/>
      <c r="GM429" s="138"/>
      <c r="GQ429" s="138"/>
      <c r="GT429" s="138"/>
      <c r="GW429" s="138"/>
      <c r="HA429" s="138"/>
      <c r="HD429" s="138"/>
      <c r="HG429" s="138"/>
      <c r="HK429" s="138"/>
      <c r="HN429" s="138"/>
      <c r="HQ429" s="138"/>
      <c r="HU429" s="138"/>
      <c r="HX429" s="138"/>
      <c r="IA429" s="138"/>
      <c r="IE429" s="138"/>
      <c r="IH429" s="138"/>
      <c r="IK429" s="138"/>
      <c r="IO429" s="138"/>
      <c r="IR429" s="138"/>
      <c r="IU429" s="138"/>
      <c r="IY429" s="138"/>
      <c r="JB429" s="138"/>
      <c r="JE429" s="138"/>
      <c r="JI429" s="138"/>
      <c r="JL429" s="138"/>
      <c r="JO429" s="138"/>
      <c r="JR429" s="138"/>
      <c r="JU429" s="138"/>
      <c r="JX429" s="138"/>
      <c r="KA429" s="138"/>
      <c r="KD429" s="138"/>
      <c r="KG429" s="138"/>
      <c r="KJ429" s="138"/>
      <c r="KM429" s="138"/>
      <c r="KP429" s="138"/>
      <c r="KS429" s="138"/>
      <c r="KV429" s="138"/>
      <c r="KY429" s="138"/>
      <c r="LB429" s="138"/>
      <c r="LE429" s="138"/>
      <c r="LF429" s="138"/>
      <c r="LG429" s="141"/>
      <c r="LI429" s="138"/>
      <c r="LJ429" s="141"/>
      <c r="LL429" s="138"/>
      <c r="LM429" s="141"/>
      <c r="LR429" s="138"/>
      <c r="LU429" s="138"/>
      <c r="LX429" s="138"/>
      <c r="LY429" s="138"/>
      <c r="LZ429" s="141"/>
      <c r="MB429" s="138"/>
      <c r="MC429" s="141"/>
      <c r="ME429" s="138"/>
      <c r="MF429" s="141"/>
      <c r="MJ429" s="138"/>
      <c r="MK429" s="139"/>
      <c r="ML429" s="53"/>
      <c r="MM429" s="53"/>
      <c r="MN429" s="53"/>
      <c r="MO429" s="53"/>
      <c r="MR429" s="140"/>
    </row>
    <row r="430" spans="2:356" s="10" customFormat="1" ht="18.75" customHeight="1">
      <c r="B430" s="137"/>
      <c r="H430" s="138"/>
      <c r="L430" s="138"/>
      <c r="O430" s="138"/>
      <c r="R430" s="138"/>
      <c r="U430" s="138"/>
      <c r="X430" s="138"/>
      <c r="AB430" s="138"/>
      <c r="AE430" s="138"/>
      <c r="AH430" s="138"/>
      <c r="AL430" s="138"/>
      <c r="AO430" s="138"/>
      <c r="AR430" s="138"/>
      <c r="AV430" s="138"/>
      <c r="AY430" s="138"/>
      <c r="BB430" s="138"/>
      <c r="BF430" s="138"/>
      <c r="BI430" s="138"/>
      <c r="BL430" s="138"/>
      <c r="BP430" s="138"/>
      <c r="BS430" s="138"/>
      <c r="BV430" s="138"/>
      <c r="BY430" s="138"/>
      <c r="CB430" s="138"/>
      <c r="CE430" s="138"/>
      <c r="CH430" s="138"/>
      <c r="CK430" s="138"/>
      <c r="CN430" s="138"/>
      <c r="CR430" s="138"/>
      <c r="CU430" s="138"/>
      <c r="CX430" s="138"/>
      <c r="DB430" s="138"/>
      <c r="DE430" s="138"/>
      <c r="DH430" s="138"/>
      <c r="DL430" s="138"/>
      <c r="DO430" s="138"/>
      <c r="DR430" s="138"/>
      <c r="DV430" s="138"/>
      <c r="DY430" s="138"/>
      <c r="EB430" s="138"/>
      <c r="EF430" s="138"/>
      <c r="EI430" s="138"/>
      <c r="EL430" s="138"/>
      <c r="EO430" s="138"/>
      <c r="ES430" s="138"/>
      <c r="EV430" s="138"/>
      <c r="EY430" s="138"/>
      <c r="FC430" s="138"/>
      <c r="FF430" s="138"/>
      <c r="FI430" s="138"/>
      <c r="FM430" s="138"/>
      <c r="FP430" s="138"/>
      <c r="FS430" s="138"/>
      <c r="FW430" s="138"/>
      <c r="FZ430" s="138"/>
      <c r="GC430" s="138"/>
      <c r="GG430" s="138"/>
      <c r="GJ430" s="138"/>
      <c r="GM430" s="138"/>
      <c r="GQ430" s="138"/>
      <c r="GT430" s="138"/>
      <c r="GW430" s="138"/>
      <c r="HA430" s="138"/>
      <c r="HD430" s="138"/>
      <c r="HG430" s="138"/>
      <c r="HK430" s="138"/>
      <c r="HN430" s="138"/>
      <c r="HQ430" s="138"/>
      <c r="HU430" s="138"/>
      <c r="HX430" s="138"/>
      <c r="IA430" s="138"/>
      <c r="IE430" s="138"/>
      <c r="IH430" s="138"/>
      <c r="IK430" s="138"/>
      <c r="IO430" s="138"/>
      <c r="IR430" s="138"/>
      <c r="IU430" s="138"/>
      <c r="IY430" s="138"/>
      <c r="JB430" s="138"/>
      <c r="JE430" s="138"/>
      <c r="JI430" s="138"/>
      <c r="JL430" s="138"/>
      <c r="JO430" s="138"/>
      <c r="JR430" s="138"/>
      <c r="JU430" s="138"/>
      <c r="JX430" s="138"/>
      <c r="KA430" s="138"/>
      <c r="KD430" s="138"/>
      <c r="KG430" s="138"/>
      <c r="KJ430" s="138"/>
      <c r="KM430" s="138"/>
      <c r="KP430" s="138"/>
      <c r="KS430" s="138"/>
      <c r="KV430" s="138"/>
      <c r="KY430" s="138"/>
      <c r="LB430" s="138"/>
      <c r="LE430" s="138"/>
      <c r="LF430" s="138"/>
      <c r="LG430" s="141"/>
      <c r="LI430" s="138"/>
      <c r="LJ430" s="141"/>
      <c r="LL430" s="138"/>
      <c r="LM430" s="141"/>
      <c r="LR430" s="138"/>
      <c r="LU430" s="138"/>
      <c r="LX430" s="138"/>
      <c r="LY430" s="138"/>
      <c r="LZ430" s="141"/>
      <c r="MB430" s="138"/>
      <c r="MC430" s="141"/>
      <c r="ME430" s="138"/>
      <c r="MF430" s="141"/>
      <c r="MJ430" s="138"/>
      <c r="MK430" s="139"/>
      <c r="ML430" s="53"/>
      <c r="MM430" s="53"/>
      <c r="MN430" s="53"/>
      <c r="MO430" s="53"/>
      <c r="MR430" s="140"/>
    </row>
    <row r="431" spans="2:356" s="10" customFormat="1">
      <c r="B431" s="137"/>
      <c r="H431" s="138"/>
      <c r="L431" s="138"/>
      <c r="O431" s="138"/>
      <c r="R431" s="138"/>
      <c r="U431" s="138"/>
      <c r="X431" s="138"/>
      <c r="AB431" s="138"/>
      <c r="AE431" s="138"/>
      <c r="AH431" s="138"/>
      <c r="AL431" s="138"/>
      <c r="AO431" s="138"/>
      <c r="AR431" s="138"/>
      <c r="AV431" s="138"/>
      <c r="AY431" s="138"/>
      <c r="BB431" s="138"/>
      <c r="BF431" s="138"/>
      <c r="BI431" s="138"/>
      <c r="BL431" s="138"/>
      <c r="BP431" s="138"/>
      <c r="BS431" s="138"/>
      <c r="BV431" s="138"/>
      <c r="BY431" s="138"/>
      <c r="CB431" s="138"/>
      <c r="CE431" s="138"/>
      <c r="CH431" s="138"/>
      <c r="CK431" s="138"/>
      <c r="CN431" s="138"/>
      <c r="CR431" s="138"/>
      <c r="CU431" s="138"/>
      <c r="CX431" s="138"/>
      <c r="DB431" s="138"/>
      <c r="DE431" s="138"/>
      <c r="DH431" s="138"/>
      <c r="DL431" s="138"/>
      <c r="DO431" s="138"/>
      <c r="DR431" s="138"/>
      <c r="DV431" s="138"/>
      <c r="DY431" s="138"/>
      <c r="EB431" s="138"/>
      <c r="EF431" s="138"/>
      <c r="EI431" s="138"/>
      <c r="EL431" s="138"/>
      <c r="EO431" s="138"/>
      <c r="ES431" s="138"/>
      <c r="EV431" s="138"/>
      <c r="EY431" s="138"/>
      <c r="FC431" s="138"/>
      <c r="FF431" s="138"/>
      <c r="FI431" s="138"/>
      <c r="FM431" s="138"/>
      <c r="FP431" s="138"/>
      <c r="FS431" s="138"/>
      <c r="FW431" s="138"/>
      <c r="FZ431" s="138"/>
      <c r="GC431" s="138"/>
      <c r="GG431" s="138"/>
      <c r="GJ431" s="138"/>
      <c r="GM431" s="138"/>
      <c r="GQ431" s="138"/>
      <c r="GT431" s="138"/>
      <c r="GW431" s="138"/>
      <c r="HA431" s="138"/>
      <c r="HD431" s="138"/>
      <c r="HG431" s="138"/>
      <c r="HK431" s="138"/>
      <c r="HN431" s="138"/>
      <c r="HQ431" s="138"/>
      <c r="HU431" s="138"/>
      <c r="HX431" s="138"/>
      <c r="IA431" s="138"/>
      <c r="IE431" s="138"/>
      <c r="IH431" s="138"/>
      <c r="IK431" s="138"/>
      <c r="IO431" s="138"/>
      <c r="IR431" s="138"/>
      <c r="IU431" s="138"/>
      <c r="IY431" s="138"/>
      <c r="JB431" s="138"/>
      <c r="JE431" s="138"/>
      <c r="JI431" s="138"/>
      <c r="JL431" s="138"/>
      <c r="JO431" s="138"/>
      <c r="JR431" s="138"/>
      <c r="JU431" s="138"/>
      <c r="JX431" s="138"/>
      <c r="KA431" s="138"/>
      <c r="KD431" s="138"/>
      <c r="KG431" s="138"/>
      <c r="KJ431" s="138"/>
      <c r="KM431" s="138"/>
      <c r="KP431" s="138"/>
      <c r="KS431" s="138"/>
      <c r="KV431" s="138"/>
      <c r="KY431" s="138"/>
      <c r="LB431" s="138"/>
      <c r="LE431" s="138"/>
      <c r="LF431" s="138"/>
      <c r="LG431" s="141"/>
      <c r="LI431" s="138"/>
      <c r="LJ431" s="141"/>
      <c r="LL431" s="138"/>
      <c r="LM431" s="141"/>
      <c r="LR431" s="138"/>
      <c r="LU431" s="138"/>
      <c r="LX431" s="138"/>
      <c r="LY431" s="138"/>
      <c r="LZ431" s="141"/>
      <c r="MB431" s="138"/>
      <c r="MC431" s="141"/>
      <c r="ME431" s="138"/>
      <c r="MF431" s="141"/>
      <c r="MJ431" s="138"/>
      <c r="MK431" s="139"/>
      <c r="ML431" s="53"/>
      <c r="MM431" s="53"/>
      <c r="MN431" s="53"/>
      <c r="MO431" s="53"/>
      <c r="MR431" s="140"/>
    </row>
    <row r="432" spans="2:356" s="10" customFormat="1" ht="18.75" customHeight="1">
      <c r="B432" s="137"/>
      <c r="H432" s="138"/>
      <c r="L432" s="138"/>
      <c r="O432" s="138"/>
      <c r="R432" s="138"/>
      <c r="U432" s="138"/>
      <c r="X432" s="138"/>
      <c r="AB432" s="138"/>
      <c r="AE432" s="138"/>
      <c r="AH432" s="138"/>
      <c r="AL432" s="138"/>
      <c r="AO432" s="138"/>
      <c r="AR432" s="138"/>
      <c r="AV432" s="138"/>
      <c r="AY432" s="138"/>
      <c r="BB432" s="138"/>
      <c r="BF432" s="138"/>
      <c r="BI432" s="138"/>
      <c r="BL432" s="138"/>
      <c r="BP432" s="138"/>
      <c r="BS432" s="138"/>
      <c r="BV432" s="138"/>
      <c r="BY432" s="138"/>
      <c r="CB432" s="138"/>
      <c r="CE432" s="138"/>
      <c r="CH432" s="138"/>
      <c r="CK432" s="138"/>
      <c r="CN432" s="138"/>
      <c r="CR432" s="138"/>
      <c r="CU432" s="138"/>
      <c r="CX432" s="138"/>
      <c r="DB432" s="138"/>
      <c r="DE432" s="138"/>
      <c r="DH432" s="138"/>
      <c r="DL432" s="138"/>
      <c r="DO432" s="138"/>
      <c r="DR432" s="138"/>
      <c r="DV432" s="138"/>
      <c r="DY432" s="138"/>
      <c r="EB432" s="138"/>
      <c r="EF432" s="138"/>
      <c r="EI432" s="138"/>
      <c r="EL432" s="138"/>
      <c r="EO432" s="138"/>
      <c r="ES432" s="138"/>
      <c r="EV432" s="138"/>
      <c r="EY432" s="138"/>
      <c r="FC432" s="138"/>
      <c r="FF432" s="138"/>
      <c r="FI432" s="138"/>
      <c r="FM432" s="138"/>
      <c r="FP432" s="138"/>
      <c r="FS432" s="138"/>
      <c r="FW432" s="138"/>
      <c r="FZ432" s="138"/>
      <c r="GC432" s="138"/>
      <c r="GG432" s="138"/>
      <c r="GJ432" s="138"/>
      <c r="GM432" s="138"/>
      <c r="GQ432" s="138"/>
      <c r="GT432" s="138"/>
      <c r="GW432" s="138"/>
      <c r="HA432" s="138"/>
      <c r="HD432" s="138"/>
      <c r="HG432" s="138"/>
      <c r="HK432" s="138"/>
      <c r="HN432" s="138"/>
      <c r="HQ432" s="138"/>
      <c r="HU432" s="138"/>
      <c r="HX432" s="138"/>
      <c r="IA432" s="138"/>
      <c r="IE432" s="138"/>
      <c r="IH432" s="138"/>
      <c r="IK432" s="138"/>
      <c r="IO432" s="138"/>
      <c r="IR432" s="138"/>
      <c r="IU432" s="138"/>
      <c r="IY432" s="138"/>
      <c r="JB432" s="138"/>
      <c r="JE432" s="138"/>
      <c r="JI432" s="138"/>
      <c r="JL432" s="138"/>
      <c r="JO432" s="138"/>
      <c r="JR432" s="138"/>
      <c r="JU432" s="138"/>
      <c r="JX432" s="138"/>
      <c r="KA432" s="138"/>
      <c r="KD432" s="138"/>
      <c r="KG432" s="138"/>
      <c r="KJ432" s="138"/>
      <c r="KM432" s="138"/>
      <c r="KP432" s="138"/>
      <c r="KS432" s="138"/>
      <c r="KV432" s="138"/>
      <c r="KY432" s="138"/>
      <c r="LB432" s="138"/>
      <c r="LE432" s="138"/>
      <c r="LF432" s="138"/>
      <c r="LG432" s="141"/>
      <c r="LI432" s="138"/>
      <c r="LJ432" s="141"/>
      <c r="LL432" s="138"/>
      <c r="LM432" s="141"/>
      <c r="LR432" s="138"/>
      <c r="LU432" s="138"/>
      <c r="LX432" s="138"/>
      <c r="LY432" s="138"/>
      <c r="LZ432" s="141"/>
      <c r="MB432" s="138"/>
      <c r="MC432" s="141"/>
      <c r="ME432" s="138"/>
      <c r="MF432" s="141"/>
      <c r="MJ432" s="138"/>
      <c r="MK432" s="139"/>
      <c r="ML432" s="53"/>
      <c r="MM432" s="53"/>
      <c r="MN432" s="53"/>
      <c r="MO432" s="53"/>
      <c r="MR432" s="140"/>
    </row>
    <row r="433" spans="2:356" s="10" customFormat="1">
      <c r="B433" s="137"/>
      <c r="H433" s="138"/>
      <c r="L433" s="138"/>
      <c r="O433" s="138"/>
      <c r="R433" s="138"/>
      <c r="U433" s="138"/>
      <c r="X433" s="138"/>
      <c r="AB433" s="138"/>
      <c r="AE433" s="138"/>
      <c r="AH433" s="138"/>
      <c r="AL433" s="138"/>
      <c r="AO433" s="138"/>
      <c r="AR433" s="138"/>
      <c r="AV433" s="138"/>
      <c r="AY433" s="138"/>
      <c r="BB433" s="138"/>
      <c r="BF433" s="138"/>
      <c r="BI433" s="138"/>
      <c r="BL433" s="138"/>
      <c r="BP433" s="138"/>
      <c r="BS433" s="138"/>
      <c r="BV433" s="138"/>
      <c r="BY433" s="138"/>
      <c r="CB433" s="138"/>
      <c r="CE433" s="138"/>
      <c r="CH433" s="138"/>
      <c r="CK433" s="138"/>
      <c r="CN433" s="138"/>
      <c r="CR433" s="138"/>
      <c r="CU433" s="138"/>
      <c r="CX433" s="138"/>
      <c r="DB433" s="138"/>
      <c r="DE433" s="138"/>
      <c r="DH433" s="138"/>
      <c r="DL433" s="138"/>
      <c r="DO433" s="138"/>
      <c r="DR433" s="138"/>
      <c r="DV433" s="138"/>
      <c r="DY433" s="138"/>
      <c r="EB433" s="138"/>
      <c r="EF433" s="138"/>
      <c r="EI433" s="138"/>
      <c r="EL433" s="138"/>
      <c r="EO433" s="138"/>
      <c r="ES433" s="138"/>
      <c r="EV433" s="138"/>
      <c r="EY433" s="138"/>
      <c r="FC433" s="138"/>
      <c r="FF433" s="138"/>
      <c r="FI433" s="138"/>
      <c r="FM433" s="138"/>
      <c r="FP433" s="138"/>
      <c r="FS433" s="138"/>
      <c r="FW433" s="138"/>
      <c r="FZ433" s="138"/>
      <c r="GC433" s="138"/>
      <c r="GG433" s="138"/>
      <c r="GJ433" s="138"/>
      <c r="GM433" s="138"/>
      <c r="GQ433" s="138"/>
      <c r="GT433" s="138"/>
      <c r="GW433" s="138"/>
      <c r="HA433" s="138"/>
      <c r="HD433" s="138"/>
      <c r="HG433" s="138"/>
      <c r="HK433" s="138"/>
      <c r="HN433" s="138"/>
      <c r="HQ433" s="138"/>
      <c r="HU433" s="138"/>
      <c r="HX433" s="138"/>
      <c r="IA433" s="138"/>
      <c r="IE433" s="138"/>
      <c r="IH433" s="138"/>
      <c r="IK433" s="138"/>
      <c r="IO433" s="138"/>
      <c r="IR433" s="138"/>
      <c r="IU433" s="138"/>
      <c r="IY433" s="138"/>
      <c r="JB433" s="138"/>
      <c r="JE433" s="138"/>
      <c r="JI433" s="138"/>
      <c r="JL433" s="138"/>
      <c r="JO433" s="138"/>
      <c r="JR433" s="138"/>
      <c r="JU433" s="138"/>
      <c r="JX433" s="138"/>
      <c r="KA433" s="138"/>
      <c r="KD433" s="138"/>
      <c r="KG433" s="138"/>
      <c r="KJ433" s="138"/>
      <c r="KM433" s="138"/>
      <c r="KP433" s="138"/>
      <c r="KS433" s="138"/>
      <c r="KV433" s="138"/>
      <c r="KY433" s="138"/>
      <c r="LB433" s="138"/>
      <c r="LE433" s="138"/>
      <c r="LF433" s="138"/>
      <c r="LG433" s="141"/>
      <c r="LI433" s="138"/>
      <c r="LJ433" s="141"/>
      <c r="LL433" s="138"/>
      <c r="LM433" s="141"/>
      <c r="LR433" s="138"/>
      <c r="LU433" s="138"/>
      <c r="LX433" s="138"/>
      <c r="LY433" s="138"/>
      <c r="LZ433" s="141"/>
      <c r="MB433" s="138"/>
      <c r="MC433" s="141"/>
      <c r="ME433" s="138"/>
      <c r="MF433" s="141"/>
      <c r="MJ433" s="138"/>
      <c r="MK433" s="139"/>
      <c r="ML433" s="53"/>
      <c r="MM433" s="53"/>
      <c r="MN433" s="53"/>
      <c r="MO433" s="53"/>
      <c r="MR433" s="140"/>
    </row>
    <row r="434" spans="2:356" s="10" customFormat="1" ht="18.75" customHeight="1">
      <c r="B434" s="137"/>
      <c r="H434" s="138"/>
      <c r="L434" s="138"/>
      <c r="O434" s="138"/>
      <c r="R434" s="138"/>
      <c r="U434" s="138"/>
      <c r="X434" s="138"/>
      <c r="AB434" s="138"/>
      <c r="AE434" s="138"/>
      <c r="AH434" s="138"/>
      <c r="AL434" s="138"/>
      <c r="AO434" s="138"/>
      <c r="AR434" s="138"/>
      <c r="AV434" s="138"/>
      <c r="AY434" s="138"/>
      <c r="BB434" s="138"/>
      <c r="BF434" s="138"/>
      <c r="BI434" s="138"/>
      <c r="BL434" s="138"/>
      <c r="BP434" s="138"/>
      <c r="BS434" s="138"/>
      <c r="BV434" s="138"/>
      <c r="BY434" s="138"/>
      <c r="CB434" s="138"/>
      <c r="CE434" s="138"/>
      <c r="CH434" s="138"/>
      <c r="CK434" s="138"/>
      <c r="CN434" s="138"/>
      <c r="CR434" s="138"/>
      <c r="CU434" s="138"/>
      <c r="CX434" s="138"/>
      <c r="DB434" s="138"/>
      <c r="DE434" s="138"/>
      <c r="DH434" s="138"/>
      <c r="DL434" s="138"/>
      <c r="DO434" s="138"/>
      <c r="DR434" s="138"/>
      <c r="DV434" s="138"/>
      <c r="DY434" s="138"/>
      <c r="EB434" s="138"/>
      <c r="EF434" s="138"/>
      <c r="EI434" s="138"/>
      <c r="EL434" s="138"/>
      <c r="EO434" s="138"/>
      <c r="ES434" s="138"/>
      <c r="EV434" s="138"/>
      <c r="EY434" s="138"/>
      <c r="FC434" s="138"/>
      <c r="FF434" s="138"/>
      <c r="FI434" s="138"/>
      <c r="FM434" s="138"/>
      <c r="FP434" s="138"/>
      <c r="FS434" s="138"/>
      <c r="FW434" s="138"/>
      <c r="FZ434" s="138"/>
      <c r="GC434" s="138"/>
      <c r="GG434" s="138"/>
      <c r="GJ434" s="138"/>
      <c r="GM434" s="138"/>
      <c r="GQ434" s="138"/>
      <c r="GT434" s="138"/>
      <c r="GW434" s="138"/>
      <c r="HA434" s="138"/>
      <c r="HD434" s="138"/>
      <c r="HG434" s="138"/>
      <c r="HK434" s="138"/>
      <c r="HN434" s="138"/>
      <c r="HQ434" s="138"/>
      <c r="HU434" s="138"/>
      <c r="HX434" s="138"/>
      <c r="IA434" s="138"/>
      <c r="IE434" s="138"/>
      <c r="IH434" s="138"/>
      <c r="IK434" s="138"/>
      <c r="IO434" s="138"/>
      <c r="IR434" s="138"/>
      <c r="IU434" s="138"/>
      <c r="IY434" s="138"/>
      <c r="JB434" s="138"/>
      <c r="JE434" s="138"/>
      <c r="JI434" s="138"/>
      <c r="JL434" s="138"/>
      <c r="JO434" s="138"/>
      <c r="JR434" s="138"/>
      <c r="JU434" s="138"/>
      <c r="JX434" s="138"/>
      <c r="KA434" s="138"/>
      <c r="KD434" s="138"/>
      <c r="KG434" s="138"/>
      <c r="KJ434" s="138"/>
      <c r="KM434" s="138"/>
      <c r="KP434" s="138"/>
      <c r="KS434" s="138"/>
      <c r="KV434" s="138"/>
      <c r="KY434" s="138"/>
      <c r="LB434" s="138"/>
      <c r="LE434" s="138"/>
      <c r="LF434" s="138"/>
      <c r="LG434" s="141"/>
      <c r="LI434" s="138"/>
      <c r="LJ434" s="141"/>
      <c r="LL434" s="138"/>
      <c r="LM434" s="141"/>
      <c r="LR434" s="138"/>
      <c r="LU434" s="138"/>
      <c r="LX434" s="138"/>
      <c r="LY434" s="138"/>
      <c r="LZ434" s="141"/>
      <c r="MB434" s="138"/>
      <c r="MC434" s="141"/>
      <c r="ME434" s="138"/>
      <c r="MF434" s="141"/>
      <c r="MJ434" s="138"/>
      <c r="MK434" s="139"/>
      <c r="ML434" s="53"/>
      <c r="MM434" s="53"/>
      <c r="MN434" s="53"/>
      <c r="MO434" s="53"/>
      <c r="MR434" s="140"/>
    </row>
    <row r="435" spans="2:356" s="10" customFormat="1">
      <c r="B435" s="137"/>
      <c r="H435" s="138"/>
      <c r="L435" s="138"/>
      <c r="O435" s="138"/>
      <c r="R435" s="138"/>
      <c r="U435" s="138"/>
      <c r="X435" s="138"/>
      <c r="AB435" s="138"/>
      <c r="AE435" s="138"/>
      <c r="AH435" s="138"/>
      <c r="AL435" s="138"/>
      <c r="AO435" s="138"/>
      <c r="AR435" s="138"/>
      <c r="AV435" s="138"/>
      <c r="AY435" s="138"/>
      <c r="BB435" s="138"/>
      <c r="BF435" s="138"/>
      <c r="BI435" s="138"/>
      <c r="BL435" s="138"/>
      <c r="BP435" s="138"/>
      <c r="BS435" s="138"/>
      <c r="BV435" s="138"/>
      <c r="BY435" s="138"/>
      <c r="CB435" s="138"/>
      <c r="CE435" s="138"/>
      <c r="CH435" s="138"/>
      <c r="CK435" s="138"/>
      <c r="CN435" s="138"/>
      <c r="CR435" s="138"/>
      <c r="CU435" s="138"/>
      <c r="CX435" s="138"/>
      <c r="DB435" s="138"/>
      <c r="DE435" s="138"/>
      <c r="DH435" s="138"/>
      <c r="DL435" s="138"/>
      <c r="DO435" s="138"/>
      <c r="DR435" s="138"/>
      <c r="DV435" s="138"/>
      <c r="DY435" s="138"/>
      <c r="EB435" s="138"/>
      <c r="EF435" s="138"/>
      <c r="EI435" s="138"/>
      <c r="EL435" s="138"/>
      <c r="EO435" s="138"/>
      <c r="ES435" s="138"/>
      <c r="EV435" s="138"/>
      <c r="EY435" s="138"/>
      <c r="FC435" s="138"/>
      <c r="FF435" s="138"/>
      <c r="FI435" s="138"/>
      <c r="FM435" s="138"/>
      <c r="FP435" s="138"/>
      <c r="FS435" s="138"/>
      <c r="FW435" s="138"/>
      <c r="FZ435" s="138"/>
      <c r="GC435" s="138"/>
      <c r="GG435" s="138"/>
      <c r="GJ435" s="138"/>
      <c r="GM435" s="138"/>
      <c r="GQ435" s="138"/>
      <c r="GT435" s="138"/>
      <c r="GW435" s="138"/>
      <c r="HA435" s="138"/>
      <c r="HD435" s="138"/>
      <c r="HG435" s="138"/>
      <c r="HK435" s="138"/>
      <c r="HN435" s="138"/>
      <c r="HQ435" s="138"/>
      <c r="HU435" s="138"/>
      <c r="HX435" s="138"/>
      <c r="IA435" s="138"/>
      <c r="IE435" s="138"/>
      <c r="IH435" s="138"/>
      <c r="IK435" s="138"/>
      <c r="IO435" s="138"/>
      <c r="IR435" s="138"/>
      <c r="IU435" s="138"/>
      <c r="IY435" s="138"/>
      <c r="JB435" s="138"/>
      <c r="JE435" s="138"/>
      <c r="JI435" s="138"/>
      <c r="JL435" s="138"/>
      <c r="JO435" s="138"/>
      <c r="JR435" s="138"/>
      <c r="JU435" s="138"/>
      <c r="JX435" s="138"/>
      <c r="KA435" s="138"/>
      <c r="KD435" s="138"/>
      <c r="KG435" s="138"/>
      <c r="KJ435" s="138"/>
      <c r="KM435" s="138"/>
      <c r="KP435" s="138"/>
      <c r="KS435" s="138"/>
      <c r="KV435" s="138"/>
      <c r="KY435" s="138"/>
      <c r="LB435" s="138"/>
      <c r="LE435" s="138"/>
      <c r="LF435" s="138"/>
      <c r="LG435" s="141"/>
      <c r="LI435" s="138"/>
      <c r="LJ435" s="141"/>
      <c r="LL435" s="138"/>
      <c r="LM435" s="141"/>
      <c r="LR435" s="138"/>
      <c r="LU435" s="138"/>
      <c r="LX435" s="138"/>
      <c r="LY435" s="138"/>
      <c r="LZ435" s="141"/>
      <c r="MB435" s="138"/>
      <c r="MC435" s="141"/>
      <c r="ME435" s="138"/>
      <c r="MF435" s="141"/>
      <c r="MJ435" s="138"/>
      <c r="MK435" s="139"/>
      <c r="ML435" s="53"/>
      <c r="MM435" s="53"/>
      <c r="MN435" s="53"/>
      <c r="MO435" s="53"/>
      <c r="MR435" s="140"/>
    </row>
    <row r="436" spans="2:356" s="10" customFormat="1" ht="18.75" customHeight="1">
      <c r="B436" s="137"/>
      <c r="H436" s="138"/>
      <c r="L436" s="138"/>
      <c r="O436" s="138"/>
      <c r="R436" s="138"/>
      <c r="U436" s="138"/>
      <c r="X436" s="138"/>
      <c r="AB436" s="138"/>
      <c r="AE436" s="138"/>
      <c r="AH436" s="138"/>
      <c r="AL436" s="138"/>
      <c r="AO436" s="138"/>
      <c r="AR436" s="138"/>
      <c r="AV436" s="138"/>
      <c r="AY436" s="138"/>
      <c r="BB436" s="138"/>
      <c r="BF436" s="138"/>
      <c r="BI436" s="138"/>
      <c r="BL436" s="138"/>
      <c r="BP436" s="138"/>
      <c r="BS436" s="138"/>
      <c r="BV436" s="138"/>
      <c r="BY436" s="138"/>
      <c r="CB436" s="138"/>
      <c r="CE436" s="138"/>
      <c r="CH436" s="138"/>
      <c r="CK436" s="138"/>
      <c r="CN436" s="138"/>
      <c r="CR436" s="138"/>
      <c r="CU436" s="138"/>
      <c r="CX436" s="138"/>
      <c r="DB436" s="138"/>
      <c r="DE436" s="138"/>
      <c r="DH436" s="138"/>
      <c r="DL436" s="138"/>
      <c r="DO436" s="138"/>
      <c r="DR436" s="138"/>
      <c r="DV436" s="138"/>
      <c r="DY436" s="138"/>
      <c r="EB436" s="138"/>
      <c r="EF436" s="138"/>
      <c r="EI436" s="138"/>
      <c r="EL436" s="138"/>
      <c r="EO436" s="138"/>
      <c r="ES436" s="138"/>
      <c r="EV436" s="138"/>
      <c r="EY436" s="138"/>
      <c r="FC436" s="138"/>
      <c r="FF436" s="138"/>
      <c r="FI436" s="138"/>
      <c r="FM436" s="138"/>
      <c r="FP436" s="138"/>
      <c r="FS436" s="138"/>
      <c r="FW436" s="138"/>
      <c r="FZ436" s="138"/>
      <c r="GC436" s="138"/>
      <c r="GG436" s="138"/>
      <c r="GJ436" s="138"/>
      <c r="GM436" s="138"/>
      <c r="GQ436" s="138"/>
      <c r="GT436" s="138"/>
      <c r="GW436" s="138"/>
      <c r="HA436" s="138"/>
      <c r="HD436" s="138"/>
      <c r="HG436" s="138"/>
      <c r="HK436" s="138"/>
      <c r="HN436" s="138"/>
      <c r="HQ436" s="138"/>
      <c r="HU436" s="138"/>
      <c r="HX436" s="138"/>
      <c r="IA436" s="138"/>
      <c r="IE436" s="138"/>
      <c r="IH436" s="138"/>
      <c r="IK436" s="138"/>
      <c r="IO436" s="138"/>
      <c r="IR436" s="138"/>
      <c r="IU436" s="138"/>
      <c r="IY436" s="138"/>
      <c r="JB436" s="138"/>
      <c r="JE436" s="138"/>
      <c r="JI436" s="138"/>
      <c r="JL436" s="138"/>
      <c r="JO436" s="138"/>
      <c r="JR436" s="138"/>
      <c r="JU436" s="138"/>
      <c r="JX436" s="138"/>
      <c r="KA436" s="138"/>
      <c r="KD436" s="138"/>
      <c r="KG436" s="138"/>
      <c r="KJ436" s="138"/>
      <c r="KM436" s="138"/>
      <c r="KP436" s="138"/>
      <c r="KS436" s="138"/>
      <c r="KV436" s="138"/>
      <c r="KY436" s="138"/>
      <c r="LB436" s="138"/>
      <c r="LE436" s="138"/>
      <c r="LF436" s="138"/>
      <c r="LG436" s="141"/>
      <c r="LI436" s="138"/>
      <c r="LJ436" s="141"/>
      <c r="LL436" s="138"/>
      <c r="LM436" s="141"/>
      <c r="LR436" s="138"/>
      <c r="LU436" s="138"/>
      <c r="LX436" s="138"/>
      <c r="LY436" s="138"/>
      <c r="LZ436" s="141"/>
      <c r="MB436" s="138"/>
      <c r="MC436" s="141"/>
      <c r="ME436" s="138"/>
      <c r="MF436" s="141"/>
      <c r="MJ436" s="138"/>
      <c r="MK436" s="139"/>
      <c r="ML436" s="53"/>
      <c r="MM436" s="53"/>
      <c r="MN436" s="53"/>
      <c r="MO436" s="53"/>
      <c r="MR436" s="140"/>
    </row>
    <row r="437" spans="2:356" s="10" customFormat="1">
      <c r="B437" s="137"/>
      <c r="H437" s="138"/>
      <c r="L437" s="138"/>
      <c r="O437" s="138"/>
      <c r="R437" s="138"/>
      <c r="U437" s="138"/>
      <c r="X437" s="138"/>
      <c r="AB437" s="138"/>
      <c r="AE437" s="138"/>
      <c r="AH437" s="138"/>
      <c r="AL437" s="138"/>
      <c r="AO437" s="138"/>
      <c r="AR437" s="138"/>
      <c r="AV437" s="138"/>
      <c r="AY437" s="138"/>
      <c r="BB437" s="138"/>
      <c r="BF437" s="138"/>
      <c r="BI437" s="138"/>
      <c r="BL437" s="138"/>
      <c r="BP437" s="138"/>
      <c r="BS437" s="138"/>
      <c r="BV437" s="138"/>
      <c r="BY437" s="138"/>
      <c r="CB437" s="138"/>
      <c r="CE437" s="138"/>
      <c r="CH437" s="138"/>
      <c r="CK437" s="138"/>
      <c r="CN437" s="138"/>
      <c r="CR437" s="138"/>
      <c r="CU437" s="138"/>
      <c r="CX437" s="138"/>
      <c r="DB437" s="138"/>
      <c r="DE437" s="138"/>
      <c r="DH437" s="138"/>
      <c r="DL437" s="138"/>
      <c r="DO437" s="138"/>
      <c r="DR437" s="138"/>
      <c r="DV437" s="138"/>
      <c r="DY437" s="138"/>
      <c r="EB437" s="138"/>
      <c r="EF437" s="138"/>
      <c r="EI437" s="138"/>
      <c r="EL437" s="138"/>
      <c r="EO437" s="138"/>
      <c r="ES437" s="138"/>
      <c r="EV437" s="138"/>
      <c r="EY437" s="138"/>
      <c r="FC437" s="138"/>
      <c r="FF437" s="138"/>
      <c r="FI437" s="138"/>
      <c r="FM437" s="138"/>
      <c r="FP437" s="138"/>
      <c r="FS437" s="138"/>
      <c r="FW437" s="138"/>
      <c r="FZ437" s="138"/>
      <c r="GC437" s="138"/>
      <c r="GG437" s="138"/>
      <c r="GJ437" s="138"/>
      <c r="GM437" s="138"/>
      <c r="GQ437" s="138"/>
      <c r="GT437" s="138"/>
      <c r="GW437" s="138"/>
      <c r="HA437" s="138"/>
      <c r="HD437" s="138"/>
      <c r="HG437" s="138"/>
      <c r="HK437" s="138"/>
      <c r="HN437" s="138"/>
      <c r="HQ437" s="138"/>
      <c r="HU437" s="138"/>
      <c r="HX437" s="138"/>
      <c r="IA437" s="138"/>
      <c r="IE437" s="138"/>
      <c r="IH437" s="138"/>
      <c r="IK437" s="138"/>
      <c r="IO437" s="138"/>
      <c r="IR437" s="138"/>
      <c r="IU437" s="138"/>
      <c r="IY437" s="138"/>
      <c r="JB437" s="138"/>
      <c r="JE437" s="138"/>
      <c r="JI437" s="138"/>
      <c r="JL437" s="138"/>
      <c r="JO437" s="138"/>
      <c r="JR437" s="138"/>
      <c r="JU437" s="138"/>
      <c r="JX437" s="138"/>
      <c r="KA437" s="138"/>
      <c r="KD437" s="138"/>
      <c r="KG437" s="138"/>
      <c r="KJ437" s="138"/>
      <c r="KM437" s="138"/>
      <c r="KP437" s="138"/>
      <c r="KS437" s="138"/>
      <c r="KV437" s="138"/>
      <c r="KY437" s="138"/>
      <c r="LB437" s="138"/>
      <c r="LE437" s="138"/>
      <c r="LF437" s="138"/>
      <c r="LG437" s="141"/>
      <c r="LI437" s="138"/>
      <c r="LJ437" s="141"/>
      <c r="LL437" s="138"/>
      <c r="LM437" s="141"/>
      <c r="LR437" s="138"/>
      <c r="LU437" s="138"/>
      <c r="LX437" s="138"/>
      <c r="LY437" s="138"/>
      <c r="LZ437" s="141"/>
      <c r="MB437" s="138"/>
      <c r="MC437" s="141"/>
      <c r="ME437" s="138"/>
      <c r="MF437" s="141"/>
      <c r="MJ437" s="138"/>
      <c r="MK437" s="139"/>
      <c r="ML437" s="53"/>
      <c r="MM437" s="53"/>
      <c r="MN437" s="53"/>
      <c r="MO437" s="53"/>
      <c r="MR437" s="140"/>
    </row>
    <row r="438" spans="2:356" s="10" customFormat="1" ht="18.75" customHeight="1">
      <c r="B438" s="137"/>
      <c r="H438" s="138"/>
      <c r="L438" s="138"/>
      <c r="O438" s="138"/>
      <c r="R438" s="138"/>
      <c r="U438" s="138"/>
      <c r="X438" s="138"/>
      <c r="AB438" s="138"/>
      <c r="AE438" s="138"/>
      <c r="AH438" s="138"/>
      <c r="AL438" s="138"/>
      <c r="AO438" s="138"/>
      <c r="AR438" s="138"/>
      <c r="AV438" s="138"/>
      <c r="AY438" s="138"/>
      <c r="BB438" s="138"/>
      <c r="BF438" s="138"/>
      <c r="BI438" s="138"/>
      <c r="BL438" s="138"/>
      <c r="BP438" s="138"/>
      <c r="BS438" s="138"/>
      <c r="BV438" s="138"/>
      <c r="BY438" s="138"/>
      <c r="CB438" s="138"/>
      <c r="CE438" s="138"/>
      <c r="CH438" s="138"/>
      <c r="CK438" s="138"/>
      <c r="CN438" s="138"/>
      <c r="CR438" s="138"/>
      <c r="CU438" s="138"/>
      <c r="CX438" s="138"/>
      <c r="DB438" s="138"/>
      <c r="DE438" s="138"/>
      <c r="DH438" s="138"/>
      <c r="DL438" s="138"/>
      <c r="DO438" s="138"/>
      <c r="DR438" s="138"/>
      <c r="DV438" s="138"/>
      <c r="DY438" s="138"/>
      <c r="EB438" s="138"/>
      <c r="EF438" s="138"/>
      <c r="EI438" s="138"/>
      <c r="EL438" s="138"/>
      <c r="EO438" s="138"/>
      <c r="ES438" s="138"/>
      <c r="EV438" s="138"/>
      <c r="EY438" s="138"/>
      <c r="FC438" s="138"/>
      <c r="FF438" s="138"/>
      <c r="FI438" s="138"/>
      <c r="FM438" s="138"/>
      <c r="FP438" s="138"/>
      <c r="FS438" s="138"/>
      <c r="FW438" s="138"/>
      <c r="FZ438" s="138"/>
      <c r="GC438" s="138"/>
      <c r="GG438" s="138"/>
      <c r="GJ438" s="138"/>
      <c r="GM438" s="138"/>
      <c r="GQ438" s="138"/>
      <c r="GT438" s="138"/>
      <c r="GW438" s="138"/>
      <c r="HA438" s="138"/>
      <c r="HD438" s="138"/>
      <c r="HG438" s="138"/>
      <c r="HK438" s="138"/>
      <c r="HN438" s="138"/>
      <c r="HQ438" s="138"/>
      <c r="HU438" s="138"/>
      <c r="HX438" s="138"/>
      <c r="IA438" s="138"/>
      <c r="IE438" s="138"/>
      <c r="IH438" s="138"/>
      <c r="IK438" s="138"/>
      <c r="IO438" s="138"/>
      <c r="IR438" s="138"/>
      <c r="IU438" s="138"/>
      <c r="IY438" s="138"/>
      <c r="JB438" s="138"/>
      <c r="JE438" s="138"/>
      <c r="JI438" s="138"/>
      <c r="JL438" s="138"/>
      <c r="JO438" s="138"/>
      <c r="JR438" s="138"/>
      <c r="JU438" s="138"/>
      <c r="JX438" s="138"/>
      <c r="KA438" s="138"/>
      <c r="KD438" s="138"/>
      <c r="KG438" s="138"/>
      <c r="KJ438" s="138"/>
      <c r="KM438" s="138"/>
      <c r="KP438" s="138"/>
      <c r="KS438" s="138"/>
      <c r="KV438" s="138"/>
      <c r="KY438" s="138"/>
      <c r="LB438" s="138"/>
      <c r="LE438" s="138"/>
      <c r="LF438" s="138"/>
      <c r="LG438" s="141"/>
      <c r="LI438" s="138"/>
      <c r="LJ438" s="141"/>
      <c r="LL438" s="138"/>
      <c r="LM438" s="141"/>
      <c r="LR438" s="138"/>
      <c r="LU438" s="138"/>
      <c r="LX438" s="138"/>
      <c r="LY438" s="138"/>
      <c r="LZ438" s="141"/>
      <c r="MB438" s="138"/>
      <c r="MC438" s="141"/>
      <c r="ME438" s="138"/>
      <c r="MF438" s="141"/>
      <c r="MJ438" s="138"/>
      <c r="MK438" s="139"/>
      <c r="ML438" s="53"/>
      <c r="MM438" s="53"/>
      <c r="MN438" s="53"/>
      <c r="MO438" s="53"/>
      <c r="MR438" s="140"/>
    </row>
    <row r="439" spans="2:356" s="10" customFormat="1">
      <c r="B439" s="137"/>
      <c r="H439" s="138"/>
      <c r="L439" s="138"/>
      <c r="O439" s="138"/>
      <c r="R439" s="138"/>
      <c r="U439" s="138"/>
      <c r="X439" s="138"/>
      <c r="AB439" s="138"/>
      <c r="AE439" s="138"/>
      <c r="AH439" s="138"/>
      <c r="AL439" s="138"/>
      <c r="AO439" s="138"/>
      <c r="AR439" s="138"/>
      <c r="AV439" s="138"/>
      <c r="AY439" s="138"/>
      <c r="BB439" s="138"/>
      <c r="BF439" s="138"/>
      <c r="BI439" s="138"/>
      <c r="BL439" s="138"/>
      <c r="BP439" s="138"/>
      <c r="BS439" s="138"/>
      <c r="BV439" s="138"/>
      <c r="BY439" s="138"/>
      <c r="CB439" s="138"/>
      <c r="CE439" s="138"/>
      <c r="CH439" s="138"/>
      <c r="CK439" s="138"/>
      <c r="CN439" s="138"/>
      <c r="CR439" s="138"/>
      <c r="CU439" s="138"/>
      <c r="CX439" s="138"/>
      <c r="DB439" s="138"/>
      <c r="DE439" s="138"/>
      <c r="DH439" s="138"/>
      <c r="DL439" s="138"/>
      <c r="DO439" s="138"/>
      <c r="DR439" s="138"/>
      <c r="DV439" s="138"/>
      <c r="DY439" s="138"/>
      <c r="EB439" s="138"/>
      <c r="EF439" s="138"/>
      <c r="EI439" s="138"/>
      <c r="EL439" s="138"/>
      <c r="EO439" s="138"/>
      <c r="ES439" s="138"/>
      <c r="EV439" s="138"/>
      <c r="EY439" s="138"/>
      <c r="FC439" s="138"/>
      <c r="FF439" s="138"/>
      <c r="FI439" s="138"/>
      <c r="FM439" s="138"/>
      <c r="FP439" s="138"/>
      <c r="FS439" s="138"/>
      <c r="FW439" s="138"/>
      <c r="FZ439" s="138"/>
      <c r="GC439" s="138"/>
      <c r="GG439" s="138"/>
      <c r="GJ439" s="138"/>
      <c r="GM439" s="138"/>
      <c r="GQ439" s="138"/>
      <c r="GT439" s="138"/>
      <c r="GW439" s="138"/>
      <c r="HA439" s="138"/>
      <c r="HD439" s="138"/>
      <c r="HG439" s="138"/>
      <c r="HK439" s="138"/>
      <c r="HN439" s="138"/>
      <c r="HQ439" s="138"/>
      <c r="HU439" s="138"/>
      <c r="HX439" s="138"/>
      <c r="IA439" s="138"/>
      <c r="IE439" s="138"/>
      <c r="IH439" s="138"/>
      <c r="IK439" s="138"/>
      <c r="IO439" s="138"/>
      <c r="IR439" s="138"/>
      <c r="IU439" s="138"/>
      <c r="IY439" s="138"/>
      <c r="JB439" s="138"/>
      <c r="JE439" s="138"/>
      <c r="JI439" s="138"/>
      <c r="JL439" s="138"/>
      <c r="JO439" s="138"/>
      <c r="JR439" s="138"/>
      <c r="JU439" s="138"/>
      <c r="JX439" s="138"/>
      <c r="KA439" s="138"/>
      <c r="KD439" s="138"/>
      <c r="KG439" s="138"/>
      <c r="KJ439" s="138"/>
      <c r="KM439" s="138"/>
      <c r="KP439" s="138"/>
      <c r="KS439" s="138"/>
      <c r="KV439" s="138"/>
      <c r="KY439" s="138"/>
      <c r="LB439" s="138"/>
      <c r="LE439" s="138"/>
      <c r="LF439" s="138"/>
      <c r="LG439" s="141"/>
      <c r="LI439" s="138"/>
      <c r="LJ439" s="141"/>
      <c r="LL439" s="138"/>
      <c r="LM439" s="141"/>
      <c r="LR439" s="138"/>
      <c r="LU439" s="138"/>
      <c r="LX439" s="138"/>
      <c r="LY439" s="138"/>
      <c r="LZ439" s="141"/>
      <c r="MB439" s="138"/>
      <c r="MC439" s="141"/>
      <c r="ME439" s="138"/>
      <c r="MF439" s="141"/>
      <c r="MJ439" s="138"/>
      <c r="MK439" s="139"/>
      <c r="ML439" s="53"/>
      <c r="MM439" s="53"/>
      <c r="MN439" s="53"/>
      <c r="MO439" s="53"/>
      <c r="MR439" s="140"/>
    </row>
    <row r="440" spans="2:356" s="10" customFormat="1" ht="18.75" customHeight="1">
      <c r="B440" s="137"/>
      <c r="H440" s="138"/>
      <c r="L440" s="138"/>
      <c r="O440" s="138"/>
      <c r="R440" s="138"/>
      <c r="U440" s="138"/>
      <c r="X440" s="138"/>
      <c r="AB440" s="138"/>
      <c r="AE440" s="138"/>
      <c r="AH440" s="138"/>
      <c r="AL440" s="138"/>
      <c r="AO440" s="138"/>
      <c r="AR440" s="138"/>
      <c r="AV440" s="138"/>
      <c r="AY440" s="138"/>
      <c r="BB440" s="138"/>
      <c r="BF440" s="138"/>
      <c r="BI440" s="138"/>
      <c r="BL440" s="138"/>
      <c r="BP440" s="138"/>
      <c r="BS440" s="138"/>
      <c r="BV440" s="138"/>
      <c r="BY440" s="138"/>
      <c r="CB440" s="138"/>
      <c r="CE440" s="138"/>
      <c r="CH440" s="138"/>
      <c r="CK440" s="138"/>
      <c r="CN440" s="138"/>
      <c r="CR440" s="138"/>
      <c r="CU440" s="138"/>
      <c r="CX440" s="138"/>
      <c r="DB440" s="138"/>
      <c r="DE440" s="138"/>
      <c r="DH440" s="138"/>
      <c r="DL440" s="138"/>
      <c r="DO440" s="138"/>
      <c r="DR440" s="138"/>
      <c r="DV440" s="138"/>
      <c r="DY440" s="138"/>
      <c r="EB440" s="138"/>
      <c r="EF440" s="138"/>
      <c r="EI440" s="138"/>
      <c r="EL440" s="138"/>
      <c r="EO440" s="138"/>
      <c r="ES440" s="138"/>
      <c r="EV440" s="138"/>
      <c r="EY440" s="138"/>
      <c r="FC440" s="138"/>
      <c r="FF440" s="138"/>
      <c r="FI440" s="138"/>
      <c r="FM440" s="138"/>
      <c r="FP440" s="138"/>
      <c r="FS440" s="138"/>
      <c r="FW440" s="138"/>
      <c r="FZ440" s="138"/>
      <c r="GC440" s="138"/>
      <c r="GG440" s="138"/>
      <c r="GJ440" s="138"/>
      <c r="GM440" s="138"/>
      <c r="GQ440" s="138"/>
      <c r="GT440" s="138"/>
      <c r="GW440" s="138"/>
      <c r="HA440" s="138"/>
      <c r="HD440" s="138"/>
      <c r="HG440" s="138"/>
      <c r="HK440" s="138"/>
      <c r="HN440" s="138"/>
      <c r="HQ440" s="138"/>
      <c r="HU440" s="138"/>
      <c r="HX440" s="138"/>
      <c r="IA440" s="138"/>
      <c r="IE440" s="138"/>
      <c r="IH440" s="138"/>
      <c r="IK440" s="138"/>
      <c r="IO440" s="138"/>
      <c r="IR440" s="138"/>
      <c r="IU440" s="138"/>
      <c r="IY440" s="138"/>
      <c r="JB440" s="138"/>
      <c r="JE440" s="138"/>
      <c r="JI440" s="138"/>
      <c r="JL440" s="138"/>
      <c r="JO440" s="138"/>
      <c r="JR440" s="138"/>
      <c r="JU440" s="138"/>
      <c r="JX440" s="138"/>
      <c r="KA440" s="138"/>
      <c r="KD440" s="138"/>
      <c r="KG440" s="138"/>
      <c r="KJ440" s="138"/>
      <c r="KM440" s="138"/>
      <c r="KP440" s="138"/>
      <c r="KS440" s="138"/>
      <c r="KV440" s="138"/>
      <c r="KY440" s="138"/>
      <c r="LB440" s="138"/>
      <c r="LE440" s="138"/>
      <c r="LF440" s="138"/>
      <c r="LG440" s="141"/>
      <c r="LI440" s="138"/>
      <c r="LJ440" s="141"/>
      <c r="LL440" s="138"/>
      <c r="LM440" s="141"/>
      <c r="LR440" s="138"/>
      <c r="LU440" s="138"/>
      <c r="LX440" s="138"/>
      <c r="LY440" s="138"/>
      <c r="LZ440" s="141"/>
      <c r="MB440" s="138"/>
      <c r="MC440" s="141"/>
      <c r="ME440" s="138"/>
      <c r="MF440" s="141"/>
      <c r="MJ440" s="138"/>
      <c r="MK440" s="139"/>
      <c r="ML440" s="53"/>
      <c r="MM440" s="53"/>
      <c r="MN440" s="53"/>
      <c r="MO440" s="53"/>
      <c r="MR440" s="140"/>
    </row>
    <row r="441" spans="2:356" s="10" customFormat="1">
      <c r="B441" s="137"/>
      <c r="H441" s="138"/>
      <c r="L441" s="138"/>
      <c r="O441" s="138"/>
      <c r="R441" s="138"/>
      <c r="U441" s="138"/>
      <c r="X441" s="138"/>
      <c r="AB441" s="138"/>
      <c r="AE441" s="138"/>
      <c r="AH441" s="138"/>
      <c r="AL441" s="138"/>
      <c r="AO441" s="138"/>
      <c r="AR441" s="138"/>
      <c r="AV441" s="138"/>
      <c r="AY441" s="138"/>
      <c r="BB441" s="138"/>
      <c r="BF441" s="138"/>
      <c r="BI441" s="138"/>
      <c r="BL441" s="138"/>
      <c r="BP441" s="138"/>
      <c r="BS441" s="138"/>
      <c r="BV441" s="138"/>
      <c r="BY441" s="138"/>
      <c r="CB441" s="138"/>
      <c r="CE441" s="138"/>
      <c r="CH441" s="138"/>
      <c r="CK441" s="138"/>
      <c r="CN441" s="138"/>
      <c r="CR441" s="138"/>
      <c r="CU441" s="138"/>
      <c r="CX441" s="138"/>
      <c r="DB441" s="138"/>
      <c r="DE441" s="138"/>
      <c r="DH441" s="138"/>
      <c r="DL441" s="138"/>
      <c r="DO441" s="138"/>
      <c r="DR441" s="138"/>
      <c r="DV441" s="138"/>
      <c r="DY441" s="138"/>
      <c r="EB441" s="138"/>
      <c r="EF441" s="138"/>
      <c r="EI441" s="138"/>
      <c r="EL441" s="138"/>
      <c r="EO441" s="138"/>
      <c r="ES441" s="138"/>
      <c r="EV441" s="138"/>
      <c r="EY441" s="138"/>
      <c r="FC441" s="138"/>
      <c r="FF441" s="138"/>
      <c r="FI441" s="138"/>
      <c r="FM441" s="138"/>
      <c r="FP441" s="138"/>
      <c r="FS441" s="138"/>
      <c r="FW441" s="138"/>
      <c r="FZ441" s="138"/>
      <c r="GC441" s="138"/>
      <c r="GG441" s="138"/>
      <c r="GJ441" s="138"/>
      <c r="GM441" s="138"/>
      <c r="GQ441" s="138"/>
      <c r="GT441" s="138"/>
      <c r="GW441" s="138"/>
      <c r="HA441" s="138"/>
      <c r="HD441" s="138"/>
      <c r="HG441" s="138"/>
      <c r="HK441" s="138"/>
      <c r="HN441" s="138"/>
      <c r="HQ441" s="138"/>
      <c r="HU441" s="138"/>
      <c r="HX441" s="138"/>
      <c r="IA441" s="138"/>
      <c r="IE441" s="138"/>
      <c r="IH441" s="138"/>
      <c r="IK441" s="138"/>
      <c r="IO441" s="138"/>
      <c r="IR441" s="138"/>
      <c r="IU441" s="138"/>
      <c r="IY441" s="138"/>
      <c r="JB441" s="138"/>
      <c r="JE441" s="138"/>
      <c r="JI441" s="138"/>
      <c r="JL441" s="138"/>
      <c r="JO441" s="138"/>
      <c r="JR441" s="138"/>
      <c r="JU441" s="138"/>
      <c r="JX441" s="138"/>
      <c r="KA441" s="138"/>
      <c r="KD441" s="138"/>
      <c r="KG441" s="138"/>
      <c r="KJ441" s="138"/>
      <c r="KM441" s="138"/>
      <c r="KP441" s="138"/>
      <c r="KS441" s="138"/>
      <c r="KV441" s="138"/>
      <c r="KY441" s="138"/>
      <c r="LB441" s="138"/>
      <c r="LE441" s="138"/>
      <c r="LF441" s="138"/>
      <c r="LG441" s="141"/>
      <c r="LI441" s="138"/>
      <c r="LJ441" s="141"/>
      <c r="LL441" s="138"/>
      <c r="LM441" s="141"/>
      <c r="LR441" s="138"/>
      <c r="LU441" s="138"/>
      <c r="LX441" s="138"/>
      <c r="LY441" s="138"/>
      <c r="LZ441" s="141"/>
      <c r="MB441" s="138"/>
      <c r="MC441" s="141"/>
      <c r="ME441" s="138"/>
      <c r="MF441" s="141"/>
      <c r="MJ441" s="138"/>
      <c r="MK441" s="139"/>
      <c r="ML441" s="53"/>
      <c r="MM441" s="53"/>
      <c r="MN441" s="53"/>
      <c r="MO441" s="53"/>
      <c r="MR441" s="140"/>
    </row>
    <row r="442" spans="2:356" s="10" customFormat="1" ht="18.75" customHeight="1">
      <c r="B442" s="137"/>
      <c r="H442" s="138"/>
      <c r="L442" s="138"/>
      <c r="O442" s="138"/>
      <c r="R442" s="138"/>
      <c r="U442" s="138"/>
      <c r="X442" s="138"/>
      <c r="AB442" s="138"/>
      <c r="AE442" s="138"/>
      <c r="AH442" s="138"/>
      <c r="AL442" s="138"/>
      <c r="AO442" s="138"/>
      <c r="AR442" s="138"/>
      <c r="AV442" s="138"/>
      <c r="AY442" s="138"/>
      <c r="BB442" s="138"/>
      <c r="BF442" s="138"/>
      <c r="BI442" s="138"/>
      <c r="BL442" s="138"/>
      <c r="BP442" s="138"/>
      <c r="BS442" s="138"/>
      <c r="BV442" s="138"/>
      <c r="BY442" s="138"/>
      <c r="CB442" s="138"/>
      <c r="CE442" s="138"/>
      <c r="CH442" s="138"/>
      <c r="CK442" s="138"/>
      <c r="CN442" s="138"/>
      <c r="CR442" s="138"/>
      <c r="CU442" s="138"/>
      <c r="CX442" s="138"/>
      <c r="DB442" s="138"/>
      <c r="DE442" s="138"/>
      <c r="DH442" s="138"/>
      <c r="DL442" s="138"/>
      <c r="DO442" s="138"/>
      <c r="DR442" s="138"/>
      <c r="DV442" s="138"/>
      <c r="DY442" s="138"/>
      <c r="EB442" s="138"/>
      <c r="EF442" s="138"/>
      <c r="EI442" s="138"/>
      <c r="EL442" s="138"/>
      <c r="EO442" s="138"/>
      <c r="ES442" s="138"/>
      <c r="EV442" s="138"/>
      <c r="EY442" s="138"/>
      <c r="FC442" s="138"/>
      <c r="FF442" s="138"/>
      <c r="FI442" s="138"/>
      <c r="FM442" s="138"/>
      <c r="FP442" s="138"/>
      <c r="FS442" s="138"/>
      <c r="FW442" s="138"/>
      <c r="FZ442" s="138"/>
      <c r="GC442" s="138"/>
      <c r="GG442" s="138"/>
      <c r="GJ442" s="138"/>
      <c r="GM442" s="138"/>
      <c r="GQ442" s="138"/>
      <c r="GT442" s="138"/>
      <c r="GW442" s="138"/>
      <c r="HA442" s="138"/>
      <c r="HD442" s="138"/>
      <c r="HG442" s="138"/>
      <c r="HK442" s="138"/>
      <c r="HN442" s="138"/>
      <c r="HQ442" s="138"/>
      <c r="HU442" s="138"/>
      <c r="HX442" s="138"/>
      <c r="IA442" s="138"/>
      <c r="IE442" s="138"/>
      <c r="IH442" s="138"/>
      <c r="IK442" s="138"/>
      <c r="IO442" s="138"/>
      <c r="IR442" s="138"/>
      <c r="IU442" s="138"/>
      <c r="IY442" s="138"/>
      <c r="JB442" s="138"/>
      <c r="JE442" s="138"/>
      <c r="JI442" s="138"/>
      <c r="JL442" s="138"/>
      <c r="JO442" s="138"/>
      <c r="JR442" s="138"/>
      <c r="JU442" s="138"/>
      <c r="JX442" s="138"/>
      <c r="KA442" s="138"/>
      <c r="KD442" s="138"/>
      <c r="KG442" s="138"/>
      <c r="KJ442" s="138"/>
      <c r="KM442" s="138"/>
      <c r="KP442" s="138"/>
      <c r="KS442" s="138"/>
      <c r="KV442" s="138"/>
      <c r="KY442" s="138"/>
      <c r="LB442" s="138"/>
      <c r="LE442" s="138"/>
      <c r="LF442" s="138"/>
      <c r="LG442" s="141"/>
      <c r="LI442" s="138"/>
      <c r="LJ442" s="141"/>
      <c r="LL442" s="138"/>
      <c r="LM442" s="141"/>
      <c r="LR442" s="138"/>
      <c r="LU442" s="138"/>
      <c r="LX442" s="138"/>
      <c r="LY442" s="138"/>
      <c r="LZ442" s="141"/>
      <c r="MB442" s="138"/>
      <c r="MC442" s="141"/>
      <c r="ME442" s="138"/>
      <c r="MF442" s="141"/>
      <c r="MJ442" s="138"/>
      <c r="MK442" s="139"/>
      <c r="ML442" s="53"/>
      <c r="MM442" s="53"/>
      <c r="MN442" s="53"/>
      <c r="MO442" s="53"/>
      <c r="MR442" s="140"/>
    </row>
    <row r="443" spans="2:356" s="10" customFormat="1">
      <c r="B443" s="137"/>
      <c r="H443" s="138"/>
      <c r="L443" s="138"/>
      <c r="O443" s="138"/>
      <c r="R443" s="138"/>
      <c r="U443" s="138"/>
      <c r="X443" s="138"/>
      <c r="AB443" s="138"/>
      <c r="AE443" s="138"/>
      <c r="AH443" s="138"/>
      <c r="AL443" s="138"/>
      <c r="AO443" s="138"/>
      <c r="AR443" s="138"/>
      <c r="AV443" s="138"/>
      <c r="AY443" s="138"/>
      <c r="BB443" s="138"/>
      <c r="BF443" s="138"/>
      <c r="BI443" s="138"/>
      <c r="BL443" s="138"/>
      <c r="BP443" s="138"/>
      <c r="BS443" s="138"/>
      <c r="BV443" s="138"/>
      <c r="BY443" s="138"/>
      <c r="CB443" s="138"/>
      <c r="CE443" s="138"/>
      <c r="CH443" s="138"/>
      <c r="CK443" s="138"/>
      <c r="CN443" s="138"/>
      <c r="CR443" s="138"/>
      <c r="CU443" s="138"/>
      <c r="CX443" s="138"/>
      <c r="DB443" s="138"/>
      <c r="DE443" s="138"/>
      <c r="DH443" s="138"/>
      <c r="DL443" s="138"/>
      <c r="DO443" s="138"/>
      <c r="DR443" s="138"/>
      <c r="DV443" s="138"/>
      <c r="DY443" s="138"/>
      <c r="EB443" s="138"/>
      <c r="EF443" s="138"/>
      <c r="EI443" s="138"/>
      <c r="EL443" s="138"/>
      <c r="EO443" s="138"/>
      <c r="ES443" s="138"/>
      <c r="EV443" s="138"/>
      <c r="EY443" s="138"/>
      <c r="FC443" s="138"/>
      <c r="FF443" s="138"/>
      <c r="FI443" s="138"/>
      <c r="FM443" s="138"/>
      <c r="FP443" s="138"/>
      <c r="FS443" s="138"/>
      <c r="FW443" s="138"/>
      <c r="FZ443" s="138"/>
      <c r="GC443" s="138"/>
      <c r="GG443" s="138"/>
      <c r="GJ443" s="138"/>
      <c r="GM443" s="138"/>
      <c r="GQ443" s="138"/>
      <c r="GT443" s="138"/>
      <c r="GW443" s="138"/>
      <c r="HA443" s="138"/>
      <c r="HD443" s="138"/>
      <c r="HG443" s="138"/>
      <c r="HK443" s="138"/>
      <c r="HN443" s="138"/>
      <c r="HQ443" s="138"/>
      <c r="HU443" s="138"/>
      <c r="HX443" s="138"/>
      <c r="IA443" s="138"/>
      <c r="IE443" s="138"/>
      <c r="IH443" s="138"/>
      <c r="IK443" s="138"/>
      <c r="IO443" s="138"/>
      <c r="IR443" s="138"/>
      <c r="IU443" s="138"/>
      <c r="IY443" s="138"/>
      <c r="JB443" s="138"/>
      <c r="JE443" s="138"/>
      <c r="JI443" s="138"/>
      <c r="JL443" s="138"/>
      <c r="JO443" s="138"/>
      <c r="JR443" s="138"/>
      <c r="JU443" s="138"/>
      <c r="JX443" s="138"/>
      <c r="KA443" s="138"/>
      <c r="KD443" s="138"/>
      <c r="KG443" s="138"/>
      <c r="KJ443" s="138"/>
      <c r="KM443" s="138"/>
      <c r="KP443" s="138"/>
      <c r="KS443" s="138"/>
      <c r="KV443" s="138"/>
      <c r="KY443" s="138"/>
      <c r="LB443" s="138"/>
      <c r="LE443" s="138"/>
      <c r="LF443" s="138"/>
      <c r="LG443" s="141"/>
      <c r="LI443" s="138"/>
      <c r="LJ443" s="141"/>
      <c r="LL443" s="138"/>
      <c r="LM443" s="141"/>
      <c r="LR443" s="138"/>
      <c r="LU443" s="138"/>
      <c r="LX443" s="138"/>
      <c r="LY443" s="138"/>
      <c r="LZ443" s="141"/>
      <c r="MB443" s="138"/>
      <c r="MC443" s="141"/>
      <c r="ME443" s="138"/>
      <c r="MF443" s="141"/>
      <c r="MJ443" s="138"/>
      <c r="MK443" s="139"/>
      <c r="ML443" s="53"/>
      <c r="MM443" s="53"/>
      <c r="MN443" s="53"/>
      <c r="MO443" s="53"/>
      <c r="MR443" s="140"/>
    </row>
    <row r="444" spans="2:356" s="10" customFormat="1" ht="18.75" customHeight="1">
      <c r="B444" s="137"/>
      <c r="H444" s="138"/>
      <c r="L444" s="138"/>
      <c r="O444" s="138"/>
      <c r="R444" s="138"/>
      <c r="U444" s="138"/>
      <c r="X444" s="138"/>
      <c r="AB444" s="138"/>
      <c r="AE444" s="138"/>
      <c r="AH444" s="138"/>
      <c r="AL444" s="138"/>
      <c r="AO444" s="138"/>
      <c r="AR444" s="138"/>
      <c r="AV444" s="138"/>
      <c r="AY444" s="138"/>
      <c r="BB444" s="138"/>
      <c r="BF444" s="138"/>
      <c r="BI444" s="138"/>
      <c r="BL444" s="138"/>
      <c r="BP444" s="138"/>
      <c r="BS444" s="138"/>
      <c r="BV444" s="138"/>
      <c r="BY444" s="138"/>
      <c r="CB444" s="138"/>
      <c r="CE444" s="138"/>
      <c r="CH444" s="138"/>
      <c r="CK444" s="138"/>
      <c r="CN444" s="138"/>
      <c r="CR444" s="138"/>
      <c r="CU444" s="138"/>
      <c r="CX444" s="138"/>
      <c r="DB444" s="138"/>
      <c r="DE444" s="138"/>
      <c r="DH444" s="138"/>
      <c r="DL444" s="138"/>
      <c r="DO444" s="138"/>
      <c r="DR444" s="138"/>
      <c r="DV444" s="138"/>
      <c r="DY444" s="138"/>
      <c r="EB444" s="138"/>
      <c r="EF444" s="138"/>
      <c r="EI444" s="138"/>
      <c r="EL444" s="138"/>
      <c r="EO444" s="138"/>
      <c r="ES444" s="138"/>
      <c r="EV444" s="138"/>
      <c r="EY444" s="138"/>
      <c r="FC444" s="138"/>
      <c r="FF444" s="138"/>
      <c r="FI444" s="138"/>
      <c r="FM444" s="138"/>
      <c r="FP444" s="138"/>
      <c r="FS444" s="138"/>
      <c r="FW444" s="138"/>
      <c r="FZ444" s="138"/>
      <c r="GC444" s="138"/>
      <c r="GG444" s="138"/>
      <c r="GJ444" s="138"/>
      <c r="GM444" s="138"/>
      <c r="GQ444" s="138"/>
      <c r="GT444" s="138"/>
      <c r="GW444" s="138"/>
      <c r="HA444" s="138"/>
      <c r="HD444" s="138"/>
      <c r="HG444" s="138"/>
      <c r="HK444" s="138"/>
      <c r="HN444" s="138"/>
      <c r="HQ444" s="138"/>
      <c r="HU444" s="138"/>
      <c r="HX444" s="138"/>
      <c r="IA444" s="138"/>
      <c r="IE444" s="138"/>
      <c r="IH444" s="138"/>
      <c r="IK444" s="138"/>
      <c r="IO444" s="138"/>
      <c r="IR444" s="138"/>
      <c r="IU444" s="138"/>
      <c r="IY444" s="138"/>
      <c r="JB444" s="138"/>
      <c r="JE444" s="138"/>
      <c r="JI444" s="138"/>
      <c r="JL444" s="138"/>
      <c r="JO444" s="138"/>
      <c r="JR444" s="138"/>
      <c r="JU444" s="138"/>
      <c r="JX444" s="138"/>
      <c r="KA444" s="138"/>
      <c r="KD444" s="138"/>
      <c r="KG444" s="138"/>
      <c r="KJ444" s="138"/>
      <c r="KM444" s="138"/>
      <c r="KP444" s="138"/>
      <c r="KS444" s="138"/>
      <c r="KV444" s="138"/>
      <c r="KY444" s="138"/>
      <c r="LB444" s="138"/>
      <c r="LE444" s="138"/>
      <c r="LF444" s="138"/>
      <c r="LG444" s="141"/>
      <c r="LI444" s="138"/>
      <c r="LJ444" s="141"/>
      <c r="LL444" s="138"/>
      <c r="LM444" s="141"/>
      <c r="LR444" s="138"/>
      <c r="LU444" s="138"/>
      <c r="LX444" s="138"/>
      <c r="LY444" s="138"/>
      <c r="LZ444" s="141"/>
      <c r="MB444" s="138"/>
      <c r="MC444" s="141"/>
      <c r="ME444" s="138"/>
      <c r="MF444" s="141"/>
      <c r="MJ444" s="138"/>
      <c r="MK444" s="139"/>
      <c r="ML444" s="53"/>
      <c r="MM444" s="53"/>
      <c r="MN444" s="53"/>
      <c r="MO444" s="53"/>
      <c r="MR444" s="140"/>
    </row>
    <row r="445" spans="2:356" s="10" customFormat="1">
      <c r="B445" s="137"/>
      <c r="H445" s="138"/>
      <c r="L445" s="138"/>
      <c r="O445" s="138"/>
      <c r="R445" s="138"/>
      <c r="U445" s="138"/>
      <c r="X445" s="138"/>
      <c r="AB445" s="138"/>
      <c r="AE445" s="138"/>
      <c r="AH445" s="138"/>
      <c r="AL445" s="138"/>
      <c r="AO445" s="138"/>
      <c r="AR445" s="138"/>
      <c r="AV445" s="138"/>
      <c r="AY445" s="138"/>
      <c r="BB445" s="138"/>
      <c r="BF445" s="138"/>
      <c r="BI445" s="138"/>
      <c r="BL445" s="138"/>
      <c r="BP445" s="138"/>
      <c r="BS445" s="138"/>
      <c r="BV445" s="138"/>
      <c r="BY445" s="138"/>
      <c r="CB445" s="138"/>
      <c r="CE445" s="138"/>
      <c r="CH445" s="138"/>
      <c r="CK445" s="138"/>
      <c r="CN445" s="138"/>
      <c r="CR445" s="138"/>
      <c r="CU445" s="138"/>
      <c r="CX445" s="138"/>
      <c r="DB445" s="138"/>
      <c r="DE445" s="138"/>
      <c r="DH445" s="138"/>
      <c r="DL445" s="138"/>
      <c r="DO445" s="138"/>
      <c r="DR445" s="138"/>
      <c r="DV445" s="138"/>
      <c r="DY445" s="138"/>
      <c r="EB445" s="138"/>
      <c r="EF445" s="138"/>
      <c r="EI445" s="138"/>
      <c r="EL445" s="138"/>
      <c r="EO445" s="138"/>
      <c r="ES445" s="138"/>
      <c r="EV445" s="138"/>
      <c r="EY445" s="138"/>
      <c r="FC445" s="138"/>
      <c r="FF445" s="138"/>
      <c r="FI445" s="138"/>
      <c r="FM445" s="138"/>
      <c r="FP445" s="138"/>
      <c r="FS445" s="138"/>
      <c r="FW445" s="138"/>
      <c r="FZ445" s="138"/>
      <c r="GC445" s="138"/>
      <c r="GG445" s="138"/>
      <c r="GJ445" s="138"/>
      <c r="GM445" s="138"/>
      <c r="GQ445" s="138"/>
      <c r="GT445" s="138"/>
      <c r="GW445" s="138"/>
      <c r="HA445" s="138"/>
      <c r="HD445" s="138"/>
      <c r="HG445" s="138"/>
      <c r="HK445" s="138"/>
      <c r="HN445" s="138"/>
      <c r="HQ445" s="138"/>
      <c r="HU445" s="138"/>
      <c r="HX445" s="138"/>
      <c r="IA445" s="138"/>
      <c r="IE445" s="138"/>
      <c r="IH445" s="138"/>
      <c r="IK445" s="138"/>
      <c r="IO445" s="138"/>
      <c r="IR445" s="138"/>
      <c r="IU445" s="138"/>
      <c r="IY445" s="138"/>
      <c r="JB445" s="138"/>
      <c r="JE445" s="138"/>
      <c r="JI445" s="138"/>
      <c r="JL445" s="138"/>
      <c r="JO445" s="138"/>
      <c r="JR445" s="138"/>
      <c r="JU445" s="138"/>
      <c r="JX445" s="138"/>
      <c r="KA445" s="138"/>
      <c r="KD445" s="138"/>
      <c r="KG445" s="138"/>
      <c r="KJ445" s="138"/>
      <c r="KM445" s="138"/>
      <c r="KP445" s="138"/>
      <c r="KS445" s="138"/>
      <c r="KV445" s="138"/>
      <c r="KY445" s="138"/>
      <c r="LB445" s="138"/>
      <c r="LE445" s="138"/>
      <c r="LF445" s="138"/>
      <c r="LG445" s="141"/>
      <c r="LI445" s="138"/>
      <c r="LJ445" s="141"/>
      <c r="LL445" s="138"/>
      <c r="LM445" s="141"/>
      <c r="LR445" s="138"/>
      <c r="LU445" s="138"/>
      <c r="LX445" s="138"/>
      <c r="LY445" s="138"/>
      <c r="LZ445" s="141"/>
      <c r="MB445" s="138"/>
      <c r="MC445" s="141"/>
      <c r="ME445" s="138"/>
      <c r="MF445" s="141"/>
      <c r="MJ445" s="138"/>
      <c r="MK445" s="139"/>
      <c r="ML445" s="53"/>
      <c r="MM445" s="53"/>
      <c r="MN445" s="53"/>
      <c r="MO445" s="53"/>
      <c r="MR445" s="140"/>
    </row>
    <row r="446" spans="2:356" s="10" customFormat="1" ht="18.75" customHeight="1">
      <c r="B446" s="137"/>
      <c r="H446" s="138"/>
      <c r="L446" s="138"/>
      <c r="O446" s="138"/>
      <c r="R446" s="138"/>
      <c r="U446" s="138"/>
      <c r="X446" s="138"/>
      <c r="AB446" s="138"/>
      <c r="AE446" s="138"/>
      <c r="AH446" s="138"/>
      <c r="AL446" s="138"/>
      <c r="AO446" s="138"/>
      <c r="AR446" s="138"/>
      <c r="AV446" s="138"/>
      <c r="AY446" s="138"/>
      <c r="BB446" s="138"/>
      <c r="BF446" s="138"/>
      <c r="BI446" s="138"/>
      <c r="BL446" s="138"/>
      <c r="BP446" s="138"/>
      <c r="BS446" s="138"/>
      <c r="BV446" s="138"/>
      <c r="BY446" s="138"/>
      <c r="CB446" s="138"/>
      <c r="CE446" s="138"/>
      <c r="CH446" s="138"/>
      <c r="CK446" s="138"/>
      <c r="CN446" s="138"/>
      <c r="CR446" s="138"/>
      <c r="CU446" s="138"/>
      <c r="CX446" s="138"/>
      <c r="DB446" s="138"/>
      <c r="DE446" s="138"/>
      <c r="DH446" s="138"/>
      <c r="DL446" s="138"/>
      <c r="DO446" s="138"/>
      <c r="DR446" s="138"/>
      <c r="DV446" s="138"/>
      <c r="DY446" s="138"/>
      <c r="EB446" s="138"/>
      <c r="EF446" s="138"/>
      <c r="EI446" s="138"/>
      <c r="EL446" s="138"/>
      <c r="EO446" s="138"/>
      <c r="ES446" s="138"/>
      <c r="EV446" s="138"/>
      <c r="EY446" s="138"/>
      <c r="FC446" s="138"/>
      <c r="FF446" s="138"/>
      <c r="FI446" s="138"/>
      <c r="FM446" s="138"/>
      <c r="FP446" s="138"/>
      <c r="FS446" s="138"/>
      <c r="FW446" s="138"/>
      <c r="FZ446" s="138"/>
      <c r="GC446" s="138"/>
      <c r="GG446" s="138"/>
      <c r="GJ446" s="138"/>
      <c r="GM446" s="138"/>
      <c r="GQ446" s="138"/>
      <c r="GT446" s="138"/>
      <c r="GW446" s="138"/>
      <c r="HA446" s="138"/>
      <c r="HD446" s="138"/>
      <c r="HG446" s="138"/>
      <c r="HK446" s="138"/>
      <c r="HN446" s="138"/>
      <c r="HQ446" s="138"/>
      <c r="HU446" s="138"/>
      <c r="HX446" s="138"/>
      <c r="IA446" s="138"/>
      <c r="IE446" s="138"/>
      <c r="IH446" s="138"/>
      <c r="IK446" s="138"/>
      <c r="IO446" s="138"/>
      <c r="IR446" s="138"/>
      <c r="IU446" s="138"/>
      <c r="IY446" s="138"/>
      <c r="JB446" s="138"/>
      <c r="JE446" s="138"/>
      <c r="JI446" s="138"/>
      <c r="JL446" s="138"/>
      <c r="JO446" s="138"/>
      <c r="JR446" s="138"/>
      <c r="JU446" s="138"/>
      <c r="JX446" s="138"/>
      <c r="KA446" s="138"/>
      <c r="KD446" s="138"/>
      <c r="KG446" s="138"/>
      <c r="KJ446" s="138"/>
      <c r="KM446" s="138"/>
      <c r="KP446" s="138"/>
      <c r="KS446" s="138"/>
      <c r="KV446" s="138"/>
      <c r="KY446" s="138"/>
      <c r="LB446" s="138"/>
      <c r="LE446" s="138"/>
      <c r="LF446" s="138"/>
      <c r="LG446" s="141"/>
      <c r="LI446" s="138"/>
      <c r="LJ446" s="141"/>
      <c r="LL446" s="138"/>
      <c r="LM446" s="141"/>
      <c r="LR446" s="138"/>
      <c r="LU446" s="138"/>
      <c r="LX446" s="138"/>
      <c r="LY446" s="138"/>
      <c r="LZ446" s="141"/>
      <c r="MB446" s="138"/>
      <c r="MC446" s="141"/>
      <c r="ME446" s="138"/>
      <c r="MF446" s="141"/>
      <c r="MJ446" s="138"/>
      <c r="MK446" s="139"/>
      <c r="ML446" s="53"/>
      <c r="MM446" s="53"/>
      <c r="MN446" s="53"/>
      <c r="MO446" s="53"/>
      <c r="MR446" s="140"/>
    </row>
    <row r="447" spans="2:356" s="10" customFormat="1">
      <c r="B447" s="137"/>
      <c r="H447" s="138"/>
      <c r="L447" s="138"/>
      <c r="O447" s="138"/>
      <c r="R447" s="138"/>
      <c r="U447" s="138"/>
      <c r="X447" s="138"/>
      <c r="AB447" s="138"/>
      <c r="AE447" s="138"/>
      <c r="AH447" s="138"/>
      <c r="AL447" s="138"/>
      <c r="AO447" s="138"/>
      <c r="AR447" s="138"/>
      <c r="AV447" s="138"/>
      <c r="AY447" s="138"/>
      <c r="BB447" s="138"/>
      <c r="BF447" s="138"/>
      <c r="BI447" s="138"/>
      <c r="BL447" s="138"/>
      <c r="BP447" s="138"/>
      <c r="BS447" s="138"/>
      <c r="BV447" s="138"/>
      <c r="BY447" s="138"/>
      <c r="CB447" s="138"/>
      <c r="CE447" s="138"/>
      <c r="CH447" s="138"/>
      <c r="CK447" s="138"/>
      <c r="CN447" s="138"/>
      <c r="CR447" s="138"/>
      <c r="CU447" s="138"/>
      <c r="CX447" s="138"/>
      <c r="DB447" s="138"/>
      <c r="DE447" s="138"/>
      <c r="DH447" s="138"/>
      <c r="DL447" s="138"/>
      <c r="DO447" s="138"/>
      <c r="DR447" s="138"/>
      <c r="DV447" s="138"/>
      <c r="DY447" s="138"/>
      <c r="EB447" s="138"/>
      <c r="EF447" s="138"/>
      <c r="EI447" s="138"/>
      <c r="EL447" s="138"/>
      <c r="EO447" s="138"/>
      <c r="ES447" s="138"/>
      <c r="EV447" s="138"/>
      <c r="EY447" s="138"/>
      <c r="FC447" s="138"/>
      <c r="FF447" s="138"/>
      <c r="FI447" s="138"/>
      <c r="FM447" s="138"/>
      <c r="FP447" s="138"/>
      <c r="FS447" s="138"/>
      <c r="FW447" s="138"/>
      <c r="FZ447" s="138"/>
      <c r="GC447" s="138"/>
      <c r="GG447" s="138"/>
      <c r="GJ447" s="138"/>
      <c r="GM447" s="138"/>
      <c r="GQ447" s="138"/>
      <c r="GT447" s="138"/>
      <c r="GW447" s="138"/>
      <c r="HA447" s="138"/>
      <c r="HD447" s="138"/>
      <c r="HG447" s="138"/>
      <c r="HK447" s="138"/>
      <c r="HN447" s="138"/>
      <c r="HQ447" s="138"/>
      <c r="HU447" s="138"/>
      <c r="HX447" s="138"/>
      <c r="IA447" s="138"/>
      <c r="IE447" s="138"/>
      <c r="IH447" s="138"/>
      <c r="IK447" s="138"/>
      <c r="IO447" s="138"/>
      <c r="IR447" s="138"/>
      <c r="IU447" s="138"/>
      <c r="IY447" s="138"/>
      <c r="JB447" s="138"/>
      <c r="JE447" s="138"/>
      <c r="JI447" s="138"/>
      <c r="JL447" s="138"/>
      <c r="JO447" s="138"/>
      <c r="JR447" s="138"/>
      <c r="JU447" s="138"/>
      <c r="JX447" s="138"/>
      <c r="KA447" s="138"/>
      <c r="KD447" s="138"/>
      <c r="KG447" s="138"/>
      <c r="KJ447" s="138"/>
      <c r="KM447" s="138"/>
      <c r="KP447" s="138"/>
      <c r="KS447" s="138"/>
      <c r="KV447" s="138"/>
      <c r="KY447" s="138"/>
      <c r="LB447" s="138"/>
      <c r="LE447" s="138"/>
      <c r="LF447" s="138"/>
      <c r="LG447" s="141"/>
      <c r="LI447" s="138"/>
      <c r="LJ447" s="141"/>
      <c r="LL447" s="138"/>
      <c r="LM447" s="141"/>
      <c r="LR447" s="138"/>
      <c r="LU447" s="138"/>
      <c r="LX447" s="138"/>
      <c r="LY447" s="138"/>
      <c r="LZ447" s="141"/>
      <c r="MB447" s="138"/>
      <c r="MC447" s="141"/>
      <c r="ME447" s="138"/>
      <c r="MF447" s="141"/>
      <c r="MJ447" s="138"/>
      <c r="MK447" s="139"/>
      <c r="ML447" s="53"/>
      <c r="MM447" s="53"/>
      <c r="MN447" s="53"/>
      <c r="MO447" s="53"/>
      <c r="MR447" s="140"/>
    </row>
    <row r="448" spans="2:356" s="10" customFormat="1" ht="18.75" customHeight="1">
      <c r="B448" s="137"/>
      <c r="H448" s="138"/>
      <c r="L448" s="138"/>
      <c r="O448" s="138"/>
      <c r="R448" s="138"/>
      <c r="U448" s="138"/>
      <c r="X448" s="138"/>
      <c r="AB448" s="138"/>
      <c r="AE448" s="138"/>
      <c r="AH448" s="138"/>
      <c r="AL448" s="138"/>
      <c r="AO448" s="138"/>
      <c r="AR448" s="138"/>
      <c r="AV448" s="138"/>
      <c r="AY448" s="138"/>
      <c r="BB448" s="138"/>
      <c r="BF448" s="138"/>
      <c r="BI448" s="138"/>
      <c r="BL448" s="138"/>
      <c r="BP448" s="138"/>
      <c r="BS448" s="138"/>
      <c r="BV448" s="138"/>
      <c r="BY448" s="138"/>
      <c r="CB448" s="138"/>
      <c r="CE448" s="138"/>
      <c r="CH448" s="138"/>
      <c r="CK448" s="138"/>
      <c r="CN448" s="138"/>
      <c r="CR448" s="138"/>
      <c r="CU448" s="138"/>
      <c r="CX448" s="138"/>
      <c r="DB448" s="138"/>
      <c r="DE448" s="138"/>
      <c r="DH448" s="138"/>
      <c r="DL448" s="138"/>
      <c r="DO448" s="138"/>
      <c r="DR448" s="138"/>
      <c r="DV448" s="138"/>
      <c r="DY448" s="138"/>
      <c r="EB448" s="138"/>
      <c r="EF448" s="138"/>
      <c r="EI448" s="138"/>
      <c r="EL448" s="138"/>
      <c r="EO448" s="138"/>
      <c r="ES448" s="138"/>
      <c r="EV448" s="138"/>
      <c r="EY448" s="138"/>
      <c r="FC448" s="138"/>
      <c r="FF448" s="138"/>
      <c r="FI448" s="138"/>
      <c r="FM448" s="138"/>
      <c r="FP448" s="138"/>
      <c r="FS448" s="138"/>
      <c r="FW448" s="138"/>
      <c r="FZ448" s="138"/>
      <c r="GC448" s="138"/>
      <c r="GG448" s="138"/>
      <c r="GJ448" s="138"/>
      <c r="GM448" s="138"/>
      <c r="GQ448" s="138"/>
      <c r="GT448" s="138"/>
      <c r="GW448" s="138"/>
      <c r="HA448" s="138"/>
      <c r="HD448" s="138"/>
      <c r="HG448" s="138"/>
      <c r="HK448" s="138"/>
      <c r="HN448" s="138"/>
      <c r="HQ448" s="138"/>
      <c r="HU448" s="138"/>
      <c r="HX448" s="138"/>
      <c r="IA448" s="138"/>
      <c r="IE448" s="138"/>
      <c r="IH448" s="138"/>
      <c r="IK448" s="138"/>
      <c r="IO448" s="138"/>
      <c r="IR448" s="138"/>
      <c r="IU448" s="138"/>
      <c r="IY448" s="138"/>
      <c r="JB448" s="138"/>
      <c r="JE448" s="138"/>
      <c r="JI448" s="138"/>
      <c r="JL448" s="138"/>
      <c r="JO448" s="138"/>
      <c r="JR448" s="138"/>
      <c r="JU448" s="138"/>
      <c r="JX448" s="138"/>
      <c r="KA448" s="138"/>
      <c r="KD448" s="138"/>
      <c r="KG448" s="138"/>
      <c r="KJ448" s="138"/>
      <c r="KM448" s="138"/>
      <c r="KP448" s="138"/>
      <c r="KS448" s="138"/>
      <c r="KV448" s="138"/>
      <c r="KY448" s="138"/>
      <c r="LB448" s="138"/>
      <c r="LE448" s="138"/>
      <c r="LF448" s="138"/>
      <c r="LG448" s="141"/>
      <c r="LI448" s="138"/>
      <c r="LJ448" s="141"/>
      <c r="LL448" s="138"/>
      <c r="LM448" s="141"/>
      <c r="LR448" s="138"/>
      <c r="LU448" s="138"/>
      <c r="LX448" s="138"/>
      <c r="LY448" s="138"/>
      <c r="LZ448" s="141"/>
      <c r="MB448" s="138"/>
      <c r="MC448" s="141"/>
      <c r="ME448" s="138"/>
      <c r="MF448" s="141"/>
      <c r="MJ448" s="138"/>
      <c r="MK448" s="139"/>
      <c r="ML448" s="53"/>
      <c r="MM448" s="53"/>
      <c r="MN448" s="53"/>
      <c r="MO448" s="53"/>
      <c r="MR448" s="140"/>
    </row>
    <row r="449" spans="2:356" s="10" customFormat="1">
      <c r="B449" s="137"/>
      <c r="H449" s="138"/>
      <c r="L449" s="138"/>
      <c r="O449" s="138"/>
      <c r="R449" s="138"/>
      <c r="U449" s="138"/>
      <c r="X449" s="138"/>
      <c r="AB449" s="138"/>
      <c r="AE449" s="138"/>
      <c r="AH449" s="138"/>
      <c r="AL449" s="138"/>
      <c r="AO449" s="138"/>
      <c r="AR449" s="138"/>
      <c r="AV449" s="138"/>
      <c r="AY449" s="138"/>
      <c r="BB449" s="138"/>
      <c r="BF449" s="138"/>
      <c r="BI449" s="138"/>
      <c r="BL449" s="138"/>
      <c r="BP449" s="138"/>
      <c r="BS449" s="138"/>
      <c r="BV449" s="138"/>
      <c r="BY449" s="138"/>
      <c r="CB449" s="138"/>
      <c r="CE449" s="138"/>
      <c r="CH449" s="138"/>
      <c r="CK449" s="138"/>
      <c r="CN449" s="138"/>
      <c r="CR449" s="138"/>
      <c r="CU449" s="138"/>
      <c r="CX449" s="138"/>
      <c r="DB449" s="138"/>
      <c r="DE449" s="138"/>
      <c r="DH449" s="138"/>
      <c r="DL449" s="138"/>
      <c r="DO449" s="138"/>
      <c r="DR449" s="138"/>
      <c r="DV449" s="138"/>
      <c r="DY449" s="138"/>
      <c r="EB449" s="138"/>
      <c r="EF449" s="138"/>
      <c r="EI449" s="138"/>
      <c r="EL449" s="138"/>
      <c r="EO449" s="138"/>
      <c r="ES449" s="138"/>
      <c r="EV449" s="138"/>
      <c r="EY449" s="138"/>
      <c r="FC449" s="138"/>
      <c r="FF449" s="138"/>
      <c r="FI449" s="138"/>
      <c r="FM449" s="138"/>
      <c r="FP449" s="138"/>
      <c r="FS449" s="138"/>
      <c r="FW449" s="138"/>
      <c r="FZ449" s="138"/>
      <c r="GC449" s="138"/>
      <c r="GG449" s="138"/>
      <c r="GJ449" s="138"/>
      <c r="GM449" s="138"/>
      <c r="GQ449" s="138"/>
      <c r="GT449" s="138"/>
      <c r="GW449" s="138"/>
      <c r="HA449" s="138"/>
      <c r="HD449" s="138"/>
      <c r="HG449" s="138"/>
      <c r="HK449" s="138"/>
      <c r="HN449" s="138"/>
      <c r="HQ449" s="138"/>
      <c r="HU449" s="138"/>
      <c r="HX449" s="138"/>
      <c r="IA449" s="138"/>
      <c r="IE449" s="138"/>
      <c r="IH449" s="138"/>
      <c r="IK449" s="138"/>
      <c r="IO449" s="138"/>
      <c r="IR449" s="138"/>
      <c r="IU449" s="138"/>
      <c r="IY449" s="138"/>
      <c r="JB449" s="138"/>
      <c r="JE449" s="138"/>
      <c r="JI449" s="138"/>
      <c r="JL449" s="138"/>
      <c r="JO449" s="138"/>
      <c r="JR449" s="138"/>
      <c r="JU449" s="138"/>
      <c r="JX449" s="138"/>
      <c r="KA449" s="138"/>
      <c r="KD449" s="138"/>
      <c r="KG449" s="138"/>
      <c r="KJ449" s="138"/>
      <c r="KM449" s="138"/>
      <c r="KP449" s="138"/>
      <c r="KS449" s="138"/>
      <c r="KV449" s="138"/>
      <c r="KY449" s="138"/>
      <c r="LB449" s="138"/>
      <c r="LE449" s="138"/>
      <c r="LF449" s="138"/>
      <c r="LG449" s="141"/>
      <c r="LI449" s="138"/>
      <c r="LJ449" s="141"/>
      <c r="LL449" s="138"/>
      <c r="LM449" s="141"/>
      <c r="LR449" s="138"/>
      <c r="LU449" s="138"/>
      <c r="LX449" s="138"/>
      <c r="LY449" s="138"/>
      <c r="LZ449" s="141"/>
      <c r="MB449" s="138"/>
      <c r="MC449" s="141"/>
      <c r="ME449" s="138"/>
      <c r="MF449" s="141"/>
      <c r="MJ449" s="138"/>
      <c r="MK449" s="139"/>
      <c r="ML449" s="53"/>
      <c r="MM449" s="53"/>
      <c r="MN449" s="53"/>
      <c r="MO449" s="53"/>
      <c r="MR449" s="140"/>
    </row>
    <row r="450" spans="2:356" s="10" customFormat="1" ht="18.75" customHeight="1">
      <c r="B450" s="137"/>
      <c r="H450" s="138"/>
      <c r="L450" s="138"/>
      <c r="O450" s="138"/>
      <c r="R450" s="138"/>
      <c r="U450" s="138"/>
      <c r="X450" s="138"/>
      <c r="AB450" s="138"/>
      <c r="AE450" s="138"/>
      <c r="AH450" s="138"/>
      <c r="AL450" s="138"/>
      <c r="AO450" s="138"/>
      <c r="AR450" s="138"/>
      <c r="AV450" s="138"/>
      <c r="AY450" s="138"/>
      <c r="BB450" s="138"/>
      <c r="BF450" s="138"/>
      <c r="BI450" s="138"/>
      <c r="BL450" s="138"/>
      <c r="BP450" s="138"/>
      <c r="BS450" s="138"/>
      <c r="BV450" s="138"/>
      <c r="BY450" s="138"/>
      <c r="CB450" s="138"/>
      <c r="CE450" s="138"/>
      <c r="CH450" s="138"/>
      <c r="CK450" s="138"/>
      <c r="CN450" s="138"/>
      <c r="CR450" s="138"/>
      <c r="CU450" s="138"/>
      <c r="CX450" s="138"/>
      <c r="DB450" s="138"/>
      <c r="DE450" s="138"/>
      <c r="DH450" s="138"/>
      <c r="DL450" s="138"/>
      <c r="DO450" s="138"/>
      <c r="DR450" s="138"/>
      <c r="DV450" s="138"/>
      <c r="DY450" s="138"/>
      <c r="EB450" s="138"/>
      <c r="EF450" s="138"/>
      <c r="EI450" s="138"/>
      <c r="EL450" s="138"/>
      <c r="EO450" s="138"/>
      <c r="ES450" s="138"/>
      <c r="EV450" s="138"/>
      <c r="EY450" s="138"/>
      <c r="FC450" s="138"/>
      <c r="FF450" s="138"/>
      <c r="FI450" s="138"/>
      <c r="FM450" s="138"/>
      <c r="FP450" s="138"/>
      <c r="FS450" s="138"/>
      <c r="FW450" s="138"/>
      <c r="FZ450" s="138"/>
      <c r="GC450" s="138"/>
      <c r="GG450" s="138"/>
      <c r="GJ450" s="138"/>
      <c r="GM450" s="138"/>
      <c r="GQ450" s="138"/>
      <c r="GT450" s="138"/>
      <c r="GW450" s="138"/>
      <c r="HA450" s="138"/>
      <c r="HD450" s="138"/>
      <c r="HG450" s="138"/>
      <c r="HK450" s="138"/>
      <c r="HN450" s="138"/>
      <c r="HQ450" s="138"/>
      <c r="HU450" s="138"/>
      <c r="HX450" s="138"/>
      <c r="IA450" s="138"/>
      <c r="IE450" s="138"/>
      <c r="IH450" s="138"/>
      <c r="IK450" s="138"/>
      <c r="IO450" s="138"/>
      <c r="IR450" s="138"/>
      <c r="IU450" s="138"/>
      <c r="IY450" s="138"/>
      <c r="JB450" s="138"/>
      <c r="JE450" s="138"/>
      <c r="JI450" s="138"/>
      <c r="JL450" s="138"/>
      <c r="JO450" s="138"/>
      <c r="JR450" s="138"/>
      <c r="JU450" s="138"/>
      <c r="JX450" s="138"/>
      <c r="KA450" s="138"/>
      <c r="KD450" s="138"/>
      <c r="KG450" s="138"/>
      <c r="KJ450" s="138"/>
      <c r="KM450" s="138"/>
      <c r="KP450" s="138"/>
      <c r="KS450" s="138"/>
      <c r="KV450" s="138"/>
      <c r="KY450" s="138"/>
      <c r="LB450" s="138"/>
      <c r="LE450" s="138"/>
      <c r="LF450" s="138"/>
      <c r="LG450" s="141"/>
      <c r="LI450" s="138"/>
      <c r="LJ450" s="141"/>
      <c r="LL450" s="138"/>
      <c r="LM450" s="141"/>
      <c r="LR450" s="138"/>
      <c r="LU450" s="138"/>
      <c r="LX450" s="138"/>
      <c r="LY450" s="138"/>
      <c r="LZ450" s="141"/>
      <c r="MB450" s="138"/>
      <c r="MC450" s="141"/>
      <c r="ME450" s="138"/>
      <c r="MF450" s="141"/>
      <c r="MJ450" s="138"/>
      <c r="MK450" s="139"/>
      <c r="ML450" s="53"/>
      <c r="MM450" s="53"/>
      <c r="MN450" s="53"/>
      <c r="MO450" s="53"/>
      <c r="MR450" s="140"/>
    </row>
    <row r="451" spans="2:356" s="10" customFormat="1">
      <c r="B451" s="137"/>
      <c r="H451" s="138"/>
      <c r="L451" s="138"/>
      <c r="O451" s="138"/>
      <c r="R451" s="138"/>
      <c r="U451" s="138"/>
      <c r="X451" s="138"/>
      <c r="AB451" s="138"/>
      <c r="AE451" s="138"/>
      <c r="AH451" s="138"/>
      <c r="AL451" s="138"/>
      <c r="AO451" s="138"/>
      <c r="AR451" s="138"/>
      <c r="AV451" s="138"/>
      <c r="AY451" s="138"/>
      <c r="BB451" s="138"/>
      <c r="BF451" s="138"/>
      <c r="BI451" s="138"/>
      <c r="BL451" s="138"/>
      <c r="BP451" s="138"/>
      <c r="BS451" s="138"/>
      <c r="BV451" s="138"/>
      <c r="BY451" s="138"/>
      <c r="CB451" s="138"/>
      <c r="CE451" s="138"/>
      <c r="CH451" s="138"/>
      <c r="CK451" s="138"/>
      <c r="CN451" s="138"/>
      <c r="CR451" s="138"/>
      <c r="CU451" s="138"/>
      <c r="CX451" s="138"/>
      <c r="DB451" s="138"/>
      <c r="DE451" s="138"/>
      <c r="DH451" s="138"/>
      <c r="DL451" s="138"/>
      <c r="DO451" s="138"/>
      <c r="DR451" s="138"/>
      <c r="DV451" s="138"/>
      <c r="DY451" s="138"/>
      <c r="EB451" s="138"/>
      <c r="EF451" s="138"/>
      <c r="EI451" s="138"/>
      <c r="EL451" s="138"/>
      <c r="EO451" s="138"/>
      <c r="ES451" s="138"/>
      <c r="EV451" s="138"/>
      <c r="EY451" s="138"/>
      <c r="FC451" s="138"/>
      <c r="FF451" s="138"/>
      <c r="FI451" s="138"/>
      <c r="FM451" s="138"/>
      <c r="FP451" s="138"/>
      <c r="FS451" s="138"/>
      <c r="FW451" s="138"/>
      <c r="FZ451" s="138"/>
      <c r="GC451" s="138"/>
      <c r="GG451" s="138"/>
      <c r="GJ451" s="138"/>
      <c r="GM451" s="138"/>
      <c r="GQ451" s="138"/>
      <c r="GT451" s="138"/>
      <c r="GW451" s="138"/>
      <c r="HA451" s="138"/>
      <c r="HD451" s="138"/>
      <c r="HG451" s="138"/>
      <c r="HK451" s="138"/>
      <c r="HN451" s="138"/>
      <c r="HQ451" s="138"/>
      <c r="HU451" s="138"/>
      <c r="HX451" s="138"/>
      <c r="IA451" s="138"/>
      <c r="IE451" s="138"/>
      <c r="IH451" s="138"/>
      <c r="IK451" s="138"/>
      <c r="IO451" s="138"/>
      <c r="IR451" s="138"/>
      <c r="IU451" s="138"/>
      <c r="IY451" s="138"/>
      <c r="JB451" s="138"/>
      <c r="JE451" s="138"/>
      <c r="JI451" s="138"/>
      <c r="JL451" s="138"/>
      <c r="JO451" s="138"/>
      <c r="JR451" s="138"/>
      <c r="JU451" s="138"/>
      <c r="JX451" s="138"/>
      <c r="KA451" s="138"/>
      <c r="KD451" s="138"/>
      <c r="KG451" s="138"/>
      <c r="KJ451" s="138"/>
      <c r="KM451" s="138"/>
      <c r="KP451" s="138"/>
      <c r="KS451" s="138"/>
      <c r="KV451" s="138"/>
      <c r="KY451" s="138"/>
      <c r="LB451" s="138"/>
      <c r="LE451" s="138"/>
      <c r="LF451" s="138"/>
      <c r="LG451" s="141"/>
      <c r="LI451" s="138"/>
      <c r="LJ451" s="141"/>
      <c r="LL451" s="138"/>
      <c r="LM451" s="141"/>
      <c r="LR451" s="138"/>
      <c r="LU451" s="138"/>
      <c r="LX451" s="138"/>
      <c r="LY451" s="138"/>
      <c r="LZ451" s="141"/>
      <c r="MB451" s="138"/>
      <c r="MC451" s="141"/>
      <c r="ME451" s="138"/>
      <c r="MF451" s="141"/>
      <c r="MJ451" s="138"/>
      <c r="MK451" s="139"/>
      <c r="ML451" s="53"/>
      <c r="MM451" s="53"/>
      <c r="MN451" s="53"/>
      <c r="MO451" s="53"/>
      <c r="MR451" s="140"/>
    </row>
    <row r="452" spans="2:356" s="10" customFormat="1" ht="18.75" customHeight="1">
      <c r="B452" s="137"/>
      <c r="H452" s="138"/>
      <c r="L452" s="138"/>
      <c r="O452" s="138"/>
      <c r="R452" s="138"/>
      <c r="U452" s="138"/>
      <c r="X452" s="138"/>
      <c r="AB452" s="138"/>
      <c r="AE452" s="138"/>
      <c r="AH452" s="138"/>
      <c r="AL452" s="138"/>
      <c r="AO452" s="138"/>
      <c r="AR452" s="138"/>
      <c r="AV452" s="138"/>
      <c r="AY452" s="138"/>
      <c r="BB452" s="138"/>
      <c r="BF452" s="138"/>
      <c r="BI452" s="138"/>
      <c r="BL452" s="138"/>
      <c r="BP452" s="138"/>
      <c r="BS452" s="138"/>
      <c r="BV452" s="138"/>
      <c r="BY452" s="138"/>
      <c r="CB452" s="138"/>
      <c r="CE452" s="138"/>
      <c r="CH452" s="138"/>
      <c r="CK452" s="138"/>
      <c r="CN452" s="138"/>
      <c r="CR452" s="138"/>
      <c r="CU452" s="138"/>
      <c r="CX452" s="138"/>
      <c r="DB452" s="138"/>
      <c r="DE452" s="138"/>
      <c r="DH452" s="138"/>
      <c r="DL452" s="138"/>
      <c r="DO452" s="138"/>
      <c r="DR452" s="138"/>
      <c r="DV452" s="138"/>
      <c r="DY452" s="138"/>
      <c r="EB452" s="138"/>
      <c r="EF452" s="138"/>
      <c r="EI452" s="138"/>
      <c r="EL452" s="138"/>
      <c r="EO452" s="138"/>
      <c r="ES452" s="138"/>
      <c r="EV452" s="138"/>
      <c r="EY452" s="138"/>
      <c r="FC452" s="138"/>
      <c r="FF452" s="138"/>
      <c r="FI452" s="138"/>
      <c r="FM452" s="138"/>
      <c r="FP452" s="138"/>
      <c r="FS452" s="138"/>
      <c r="FW452" s="138"/>
      <c r="FZ452" s="138"/>
      <c r="GC452" s="138"/>
      <c r="GG452" s="138"/>
      <c r="GJ452" s="138"/>
      <c r="GM452" s="138"/>
      <c r="GQ452" s="138"/>
      <c r="GT452" s="138"/>
      <c r="GW452" s="138"/>
      <c r="HA452" s="138"/>
      <c r="HD452" s="138"/>
      <c r="HG452" s="138"/>
      <c r="HK452" s="138"/>
      <c r="HN452" s="138"/>
      <c r="HQ452" s="138"/>
      <c r="HU452" s="138"/>
      <c r="HX452" s="138"/>
      <c r="IA452" s="138"/>
      <c r="IE452" s="138"/>
      <c r="IH452" s="138"/>
      <c r="IK452" s="138"/>
      <c r="IO452" s="138"/>
      <c r="IR452" s="138"/>
      <c r="IU452" s="138"/>
      <c r="IY452" s="138"/>
      <c r="JB452" s="138"/>
      <c r="JE452" s="138"/>
      <c r="JI452" s="138"/>
      <c r="JL452" s="138"/>
      <c r="JO452" s="138"/>
      <c r="JR452" s="138"/>
      <c r="JU452" s="138"/>
      <c r="JX452" s="138"/>
      <c r="KA452" s="138"/>
      <c r="KD452" s="138"/>
      <c r="KG452" s="138"/>
      <c r="KJ452" s="138"/>
      <c r="KM452" s="138"/>
      <c r="KP452" s="138"/>
      <c r="KS452" s="138"/>
      <c r="KV452" s="138"/>
      <c r="KY452" s="138"/>
      <c r="LB452" s="138"/>
      <c r="LE452" s="138"/>
      <c r="LF452" s="138"/>
      <c r="LG452" s="141"/>
      <c r="LI452" s="138"/>
      <c r="LJ452" s="141"/>
      <c r="LL452" s="138"/>
      <c r="LM452" s="141"/>
      <c r="LR452" s="138"/>
      <c r="LU452" s="138"/>
      <c r="LX452" s="138"/>
      <c r="LY452" s="138"/>
      <c r="LZ452" s="141"/>
      <c r="MB452" s="138"/>
      <c r="MC452" s="141"/>
      <c r="ME452" s="138"/>
      <c r="MF452" s="141"/>
      <c r="MJ452" s="138"/>
      <c r="MK452" s="139"/>
      <c r="ML452" s="53"/>
      <c r="MM452" s="53"/>
      <c r="MN452" s="53"/>
      <c r="MO452" s="53"/>
      <c r="MR452" s="140"/>
    </row>
    <row r="453" spans="2:356" s="10" customFormat="1">
      <c r="B453" s="137"/>
      <c r="H453" s="138"/>
      <c r="L453" s="138"/>
      <c r="O453" s="138"/>
      <c r="R453" s="138"/>
      <c r="U453" s="138"/>
      <c r="X453" s="138"/>
      <c r="AB453" s="138"/>
      <c r="AE453" s="138"/>
      <c r="AH453" s="138"/>
      <c r="AL453" s="138"/>
      <c r="AO453" s="138"/>
      <c r="AR453" s="138"/>
      <c r="AV453" s="138"/>
      <c r="AY453" s="138"/>
      <c r="BB453" s="138"/>
      <c r="BF453" s="138"/>
      <c r="BI453" s="138"/>
      <c r="BL453" s="138"/>
      <c r="BP453" s="138"/>
      <c r="BS453" s="138"/>
      <c r="BV453" s="138"/>
      <c r="BY453" s="138"/>
      <c r="CB453" s="138"/>
      <c r="CE453" s="138"/>
      <c r="CH453" s="138"/>
      <c r="CK453" s="138"/>
      <c r="CN453" s="138"/>
      <c r="CR453" s="138"/>
      <c r="CU453" s="138"/>
      <c r="CX453" s="138"/>
      <c r="DB453" s="138"/>
      <c r="DE453" s="138"/>
      <c r="DH453" s="138"/>
      <c r="DL453" s="138"/>
      <c r="DO453" s="138"/>
      <c r="DR453" s="138"/>
      <c r="DV453" s="138"/>
      <c r="DY453" s="138"/>
      <c r="EB453" s="138"/>
      <c r="EF453" s="138"/>
      <c r="EI453" s="138"/>
      <c r="EL453" s="138"/>
      <c r="EO453" s="138"/>
      <c r="ES453" s="138"/>
      <c r="EV453" s="138"/>
      <c r="EY453" s="138"/>
      <c r="FC453" s="138"/>
      <c r="FF453" s="138"/>
      <c r="FI453" s="138"/>
      <c r="FM453" s="138"/>
      <c r="FP453" s="138"/>
      <c r="FS453" s="138"/>
      <c r="FW453" s="138"/>
      <c r="FZ453" s="138"/>
      <c r="GC453" s="138"/>
      <c r="GG453" s="138"/>
      <c r="GJ453" s="138"/>
      <c r="GM453" s="138"/>
      <c r="GQ453" s="138"/>
      <c r="GT453" s="138"/>
      <c r="GW453" s="138"/>
      <c r="HA453" s="138"/>
      <c r="HD453" s="138"/>
      <c r="HG453" s="138"/>
      <c r="HK453" s="138"/>
      <c r="HN453" s="138"/>
      <c r="HQ453" s="138"/>
      <c r="HU453" s="138"/>
      <c r="HX453" s="138"/>
      <c r="IA453" s="138"/>
      <c r="IE453" s="138"/>
      <c r="IH453" s="138"/>
      <c r="IK453" s="138"/>
      <c r="IO453" s="138"/>
      <c r="IR453" s="138"/>
      <c r="IU453" s="138"/>
      <c r="IY453" s="138"/>
      <c r="JB453" s="138"/>
      <c r="JE453" s="138"/>
      <c r="JI453" s="138"/>
      <c r="JL453" s="138"/>
      <c r="JO453" s="138"/>
      <c r="JR453" s="138"/>
      <c r="JU453" s="138"/>
      <c r="JX453" s="138"/>
      <c r="KA453" s="138"/>
      <c r="KD453" s="138"/>
      <c r="KG453" s="138"/>
      <c r="KJ453" s="138"/>
      <c r="KM453" s="138"/>
      <c r="KP453" s="138"/>
      <c r="KS453" s="138"/>
      <c r="KV453" s="138"/>
      <c r="KY453" s="138"/>
      <c r="LB453" s="138"/>
      <c r="LE453" s="138"/>
      <c r="LF453" s="138"/>
      <c r="LG453" s="141"/>
      <c r="LI453" s="138"/>
      <c r="LJ453" s="141"/>
      <c r="LL453" s="138"/>
      <c r="LM453" s="141"/>
      <c r="LR453" s="138"/>
      <c r="LU453" s="138"/>
      <c r="LX453" s="138"/>
      <c r="LY453" s="138"/>
      <c r="LZ453" s="141"/>
      <c r="MB453" s="138"/>
      <c r="MC453" s="141"/>
      <c r="ME453" s="138"/>
      <c r="MF453" s="141"/>
      <c r="MJ453" s="138"/>
      <c r="MK453" s="139"/>
      <c r="ML453" s="53"/>
      <c r="MM453" s="53"/>
      <c r="MN453" s="53"/>
      <c r="MO453" s="53"/>
      <c r="MR453" s="140"/>
    </row>
    <row r="454" spans="2:356" s="10" customFormat="1" ht="18.75" customHeight="1">
      <c r="B454" s="137"/>
      <c r="H454" s="138"/>
      <c r="L454" s="138"/>
      <c r="O454" s="138"/>
      <c r="R454" s="138"/>
      <c r="U454" s="138"/>
      <c r="X454" s="138"/>
      <c r="AB454" s="138"/>
      <c r="AE454" s="138"/>
      <c r="AH454" s="138"/>
      <c r="AL454" s="138"/>
      <c r="AO454" s="138"/>
      <c r="AR454" s="138"/>
      <c r="AV454" s="138"/>
      <c r="AY454" s="138"/>
      <c r="BB454" s="138"/>
      <c r="BF454" s="138"/>
      <c r="BI454" s="138"/>
      <c r="BL454" s="138"/>
      <c r="BP454" s="138"/>
      <c r="BS454" s="138"/>
      <c r="BV454" s="138"/>
      <c r="BY454" s="138"/>
      <c r="CB454" s="138"/>
      <c r="CE454" s="138"/>
      <c r="CH454" s="138"/>
      <c r="CK454" s="138"/>
      <c r="CN454" s="138"/>
      <c r="CR454" s="138"/>
      <c r="CU454" s="138"/>
      <c r="CX454" s="138"/>
      <c r="DB454" s="138"/>
      <c r="DE454" s="138"/>
      <c r="DH454" s="138"/>
      <c r="DL454" s="138"/>
      <c r="DO454" s="138"/>
      <c r="DR454" s="138"/>
      <c r="DV454" s="138"/>
      <c r="DY454" s="138"/>
      <c r="EB454" s="138"/>
      <c r="EF454" s="138"/>
      <c r="EI454" s="138"/>
      <c r="EL454" s="138"/>
      <c r="EO454" s="138"/>
      <c r="ES454" s="138"/>
      <c r="EV454" s="138"/>
      <c r="EY454" s="138"/>
      <c r="FC454" s="138"/>
      <c r="FF454" s="138"/>
      <c r="FI454" s="138"/>
      <c r="FM454" s="138"/>
      <c r="FP454" s="138"/>
      <c r="FS454" s="138"/>
      <c r="FW454" s="138"/>
      <c r="FZ454" s="138"/>
      <c r="GC454" s="138"/>
      <c r="GG454" s="138"/>
      <c r="GJ454" s="138"/>
      <c r="GM454" s="138"/>
      <c r="GQ454" s="138"/>
      <c r="GT454" s="138"/>
      <c r="GW454" s="138"/>
      <c r="HA454" s="138"/>
      <c r="HD454" s="138"/>
      <c r="HG454" s="138"/>
      <c r="HK454" s="138"/>
      <c r="HN454" s="138"/>
      <c r="HQ454" s="138"/>
      <c r="HU454" s="138"/>
      <c r="HX454" s="138"/>
      <c r="IA454" s="138"/>
      <c r="IE454" s="138"/>
      <c r="IH454" s="138"/>
      <c r="IK454" s="138"/>
      <c r="IO454" s="138"/>
      <c r="IR454" s="138"/>
      <c r="IU454" s="138"/>
      <c r="IY454" s="138"/>
      <c r="JB454" s="138"/>
      <c r="JE454" s="138"/>
      <c r="JI454" s="138"/>
      <c r="JL454" s="138"/>
      <c r="JO454" s="138"/>
      <c r="JR454" s="138"/>
      <c r="JU454" s="138"/>
      <c r="JX454" s="138"/>
      <c r="KA454" s="138"/>
      <c r="KD454" s="138"/>
      <c r="KG454" s="138"/>
      <c r="KJ454" s="138"/>
      <c r="KM454" s="138"/>
      <c r="KP454" s="138"/>
      <c r="KS454" s="138"/>
      <c r="KV454" s="138"/>
      <c r="KY454" s="138"/>
      <c r="LB454" s="138"/>
      <c r="LE454" s="138"/>
      <c r="LF454" s="138"/>
      <c r="LG454" s="141"/>
      <c r="LI454" s="138"/>
      <c r="LJ454" s="141"/>
      <c r="LL454" s="138"/>
      <c r="LM454" s="141"/>
      <c r="LR454" s="138"/>
      <c r="LU454" s="138"/>
      <c r="LX454" s="138"/>
      <c r="LY454" s="138"/>
      <c r="LZ454" s="141"/>
      <c r="MB454" s="138"/>
      <c r="MC454" s="141"/>
      <c r="ME454" s="138"/>
      <c r="MF454" s="141"/>
      <c r="MJ454" s="138"/>
      <c r="MK454" s="139"/>
      <c r="ML454" s="53"/>
      <c r="MM454" s="53"/>
      <c r="MN454" s="53"/>
      <c r="MO454" s="53"/>
      <c r="MR454" s="140"/>
    </row>
    <row r="455" spans="2:356" s="10" customFormat="1">
      <c r="B455" s="137"/>
      <c r="H455" s="138"/>
      <c r="L455" s="138"/>
      <c r="O455" s="138"/>
      <c r="R455" s="138"/>
      <c r="U455" s="138"/>
      <c r="X455" s="138"/>
      <c r="AB455" s="138"/>
      <c r="AE455" s="138"/>
      <c r="AH455" s="138"/>
      <c r="AL455" s="138"/>
      <c r="AO455" s="138"/>
      <c r="AR455" s="138"/>
      <c r="AV455" s="138"/>
      <c r="AY455" s="138"/>
      <c r="BB455" s="138"/>
      <c r="BF455" s="138"/>
      <c r="BI455" s="138"/>
      <c r="BL455" s="138"/>
      <c r="BP455" s="138"/>
      <c r="BS455" s="138"/>
      <c r="BV455" s="138"/>
      <c r="BY455" s="138"/>
      <c r="CB455" s="138"/>
      <c r="CE455" s="138"/>
      <c r="CH455" s="138"/>
      <c r="CK455" s="138"/>
      <c r="CN455" s="138"/>
      <c r="CR455" s="138"/>
      <c r="CU455" s="138"/>
      <c r="CX455" s="138"/>
      <c r="DB455" s="138"/>
      <c r="DE455" s="138"/>
      <c r="DH455" s="138"/>
      <c r="DL455" s="138"/>
      <c r="DO455" s="138"/>
      <c r="DR455" s="138"/>
      <c r="DV455" s="138"/>
      <c r="DY455" s="138"/>
      <c r="EB455" s="138"/>
      <c r="EF455" s="138"/>
      <c r="EI455" s="138"/>
      <c r="EL455" s="138"/>
      <c r="EO455" s="138"/>
      <c r="ES455" s="138"/>
      <c r="EV455" s="138"/>
      <c r="EY455" s="138"/>
      <c r="FC455" s="138"/>
      <c r="FF455" s="138"/>
      <c r="FI455" s="138"/>
      <c r="FM455" s="138"/>
      <c r="FP455" s="138"/>
      <c r="FS455" s="138"/>
      <c r="FW455" s="138"/>
      <c r="FZ455" s="138"/>
      <c r="GC455" s="138"/>
      <c r="GG455" s="138"/>
      <c r="GJ455" s="138"/>
      <c r="GM455" s="138"/>
      <c r="GQ455" s="138"/>
      <c r="GT455" s="138"/>
      <c r="GW455" s="138"/>
      <c r="HA455" s="138"/>
      <c r="HD455" s="138"/>
      <c r="HG455" s="138"/>
      <c r="HK455" s="138"/>
      <c r="HN455" s="138"/>
      <c r="HQ455" s="138"/>
      <c r="HU455" s="138"/>
      <c r="HX455" s="138"/>
      <c r="IA455" s="138"/>
      <c r="IE455" s="138"/>
      <c r="IH455" s="138"/>
      <c r="IK455" s="138"/>
      <c r="IO455" s="138"/>
      <c r="IR455" s="138"/>
      <c r="IU455" s="138"/>
      <c r="IY455" s="138"/>
      <c r="JB455" s="138"/>
      <c r="JE455" s="138"/>
      <c r="JI455" s="138"/>
      <c r="JL455" s="138"/>
      <c r="JO455" s="138"/>
      <c r="JR455" s="138"/>
      <c r="JU455" s="138"/>
      <c r="JX455" s="138"/>
      <c r="KA455" s="138"/>
      <c r="KD455" s="138"/>
      <c r="KG455" s="138"/>
      <c r="KJ455" s="138"/>
      <c r="KM455" s="138"/>
      <c r="KP455" s="138"/>
      <c r="KS455" s="138"/>
      <c r="KV455" s="138"/>
      <c r="KY455" s="138"/>
      <c r="LB455" s="138"/>
      <c r="LE455" s="138"/>
      <c r="LF455" s="138"/>
      <c r="LG455" s="141"/>
      <c r="LI455" s="138"/>
      <c r="LJ455" s="141"/>
      <c r="LL455" s="138"/>
      <c r="LM455" s="141"/>
      <c r="LR455" s="138"/>
      <c r="LU455" s="138"/>
      <c r="LX455" s="138"/>
      <c r="LY455" s="138"/>
      <c r="LZ455" s="141"/>
      <c r="MB455" s="138"/>
      <c r="MC455" s="141"/>
      <c r="ME455" s="138"/>
      <c r="MF455" s="141"/>
      <c r="MJ455" s="138"/>
      <c r="MK455" s="139"/>
      <c r="ML455" s="53"/>
      <c r="MM455" s="53"/>
      <c r="MN455" s="53"/>
      <c r="MO455" s="53"/>
      <c r="MR455" s="140"/>
    </row>
    <row r="456" spans="2:356" s="10" customFormat="1" ht="18.75" customHeight="1">
      <c r="B456" s="137"/>
      <c r="H456" s="138"/>
      <c r="L456" s="138"/>
      <c r="O456" s="138"/>
      <c r="R456" s="138"/>
      <c r="U456" s="138"/>
      <c r="X456" s="138"/>
      <c r="AB456" s="138"/>
      <c r="AE456" s="138"/>
      <c r="AH456" s="138"/>
      <c r="AL456" s="138"/>
      <c r="AO456" s="138"/>
      <c r="AR456" s="138"/>
      <c r="AV456" s="138"/>
      <c r="AY456" s="138"/>
      <c r="BB456" s="138"/>
      <c r="BF456" s="138"/>
      <c r="BI456" s="138"/>
      <c r="BL456" s="138"/>
      <c r="BP456" s="138"/>
      <c r="BS456" s="138"/>
      <c r="BV456" s="138"/>
      <c r="BY456" s="138"/>
      <c r="CB456" s="138"/>
      <c r="CE456" s="138"/>
      <c r="CH456" s="138"/>
      <c r="CK456" s="138"/>
      <c r="CN456" s="138"/>
      <c r="CR456" s="138"/>
      <c r="CU456" s="138"/>
      <c r="CX456" s="138"/>
      <c r="DB456" s="138"/>
      <c r="DE456" s="138"/>
      <c r="DH456" s="138"/>
      <c r="DL456" s="138"/>
      <c r="DO456" s="138"/>
      <c r="DR456" s="138"/>
      <c r="DV456" s="138"/>
      <c r="DY456" s="138"/>
      <c r="EB456" s="138"/>
      <c r="EF456" s="138"/>
      <c r="EI456" s="138"/>
      <c r="EL456" s="138"/>
      <c r="EO456" s="138"/>
      <c r="ES456" s="138"/>
      <c r="EV456" s="138"/>
      <c r="EY456" s="138"/>
      <c r="FC456" s="138"/>
      <c r="FF456" s="138"/>
      <c r="FI456" s="138"/>
      <c r="FM456" s="138"/>
      <c r="FP456" s="138"/>
      <c r="FS456" s="138"/>
      <c r="FW456" s="138"/>
      <c r="FZ456" s="138"/>
      <c r="GC456" s="138"/>
      <c r="GG456" s="138"/>
      <c r="GJ456" s="138"/>
      <c r="GM456" s="138"/>
      <c r="GQ456" s="138"/>
      <c r="GT456" s="138"/>
      <c r="GW456" s="138"/>
      <c r="HA456" s="138"/>
      <c r="HD456" s="138"/>
      <c r="HG456" s="138"/>
      <c r="HK456" s="138"/>
      <c r="HN456" s="138"/>
      <c r="HQ456" s="138"/>
      <c r="HU456" s="138"/>
      <c r="HX456" s="138"/>
      <c r="IA456" s="138"/>
      <c r="IE456" s="138"/>
      <c r="IH456" s="138"/>
      <c r="IK456" s="138"/>
      <c r="IO456" s="138"/>
      <c r="IR456" s="138"/>
      <c r="IU456" s="138"/>
      <c r="IY456" s="138"/>
      <c r="JB456" s="138"/>
      <c r="JE456" s="138"/>
      <c r="JI456" s="138"/>
      <c r="JL456" s="138"/>
      <c r="JO456" s="138"/>
      <c r="JR456" s="138"/>
      <c r="JU456" s="138"/>
      <c r="JX456" s="138"/>
      <c r="KA456" s="138"/>
      <c r="KD456" s="138"/>
      <c r="KG456" s="138"/>
      <c r="KJ456" s="138"/>
      <c r="KM456" s="138"/>
      <c r="KP456" s="138"/>
      <c r="KS456" s="138"/>
      <c r="KV456" s="138"/>
      <c r="KY456" s="138"/>
      <c r="LB456" s="138"/>
      <c r="LE456" s="138"/>
      <c r="LF456" s="138"/>
      <c r="LG456" s="141"/>
      <c r="LI456" s="138"/>
      <c r="LJ456" s="141"/>
      <c r="LL456" s="138"/>
      <c r="LM456" s="141"/>
      <c r="LR456" s="138"/>
      <c r="LU456" s="138"/>
      <c r="LX456" s="138"/>
      <c r="LY456" s="138"/>
      <c r="LZ456" s="141"/>
      <c r="MB456" s="138"/>
      <c r="MC456" s="141"/>
      <c r="ME456" s="138"/>
      <c r="MF456" s="141"/>
      <c r="MJ456" s="138"/>
      <c r="MK456" s="139"/>
      <c r="ML456" s="53"/>
      <c r="MM456" s="53"/>
      <c r="MN456" s="53"/>
      <c r="MO456" s="53"/>
      <c r="MR456" s="140"/>
    </row>
    <row r="457" spans="2:356" s="10" customFormat="1">
      <c r="B457" s="137"/>
      <c r="H457" s="138"/>
      <c r="L457" s="138"/>
      <c r="O457" s="138"/>
      <c r="R457" s="138"/>
      <c r="U457" s="138"/>
      <c r="X457" s="138"/>
      <c r="AB457" s="138"/>
      <c r="AE457" s="138"/>
      <c r="AH457" s="138"/>
      <c r="AL457" s="138"/>
      <c r="AO457" s="138"/>
      <c r="AR457" s="138"/>
      <c r="AV457" s="138"/>
      <c r="AY457" s="138"/>
      <c r="BB457" s="138"/>
      <c r="BF457" s="138"/>
      <c r="BI457" s="138"/>
      <c r="BL457" s="138"/>
      <c r="BP457" s="138"/>
      <c r="BS457" s="138"/>
      <c r="BV457" s="138"/>
      <c r="BY457" s="138"/>
      <c r="CB457" s="138"/>
      <c r="CE457" s="138"/>
      <c r="CH457" s="138"/>
      <c r="CK457" s="138"/>
      <c r="CN457" s="138"/>
      <c r="CR457" s="138"/>
      <c r="CU457" s="138"/>
      <c r="CX457" s="138"/>
      <c r="DB457" s="138"/>
      <c r="DE457" s="138"/>
      <c r="DH457" s="138"/>
      <c r="DL457" s="138"/>
      <c r="DO457" s="138"/>
      <c r="DR457" s="138"/>
      <c r="DV457" s="138"/>
      <c r="DY457" s="138"/>
      <c r="EB457" s="138"/>
      <c r="EF457" s="138"/>
      <c r="EI457" s="138"/>
      <c r="EL457" s="138"/>
      <c r="EO457" s="138"/>
      <c r="ES457" s="138"/>
      <c r="EV457" s="138"/>
      <c r="EY457" s="138"/>
      <c r="FC457" s="138"/>
      <c r="FF457" s="138"/>
      <c r="FI457" s="138"/>
      <c r="FM457" s="138"/>
      <c r="FP457" s="138"/>
      <c r="FS457" s="138"/>
      <c r="FW457" s="138"/>
      <c r="FZ457" s="138"/>
      <c r="GC457" s="138"/>
      <c r="GG457" s="138"/>
      <c r="GJ457" s="138"/>
      <c r="GM457" s="138"/>
      <c r="GQ457" s="138"/>
      <c r="GT457" s="138"/>
      <c r="GW457" s="138"/>
      <c r="HA457" s="138"/>
      <c r="HD457" s="138"/>
      <c r="HG457" s="138"/>
      <c r="HK457" s="138"/>
      <c r="HN457" s="138"/>
      <c r="HQ457" s="138"/>
      <c r="HU457" s="138"/>
      <c r="HX457" s="138"/>
      <c r="IA457" s="138"/>
      <c r="IE457" s="138"/>
      <c r="IH457" s="138"/>
      <c r="IK457" s="138"/>
      <c r="IO457" s="138"/>
      <c r="IR457" s="138"/>
      <c r="IU457" s="138"/>
      <c r="IY457" s="138"/>
      <c r="JB457" s="138"/>
      <c r="JE457" s="138"/>
      <c r="JI457" s="138"/>
      <c r="JL457" s="138"/>
      <c r="JO457" s="138"/>
      <c r="JR457" s="138"/>
      <c r="JU457" s="138"/>
      <c r="JX457" s="138"/>
      <c r="KA457" s="138"/>
      <c r="KD457" s="138"/>
      <c r="KG457" s="138"/>
      <c r="KJ457" s="138"/>
      <c r="KM457" s="138"/>
      <c r="KP457" s="138"/>
      <c r="KS457" s="138"/>
      <c r="KV457" s="138"/>
      <c r="KY457" s="138"/>
      <c r="LB457" s="138"/>
      <c r="LE457" s="138"/>
      <c r="LF457" s="138"/>
      <c r="LG457" s="141"/>
      <c r="LI457" s="138"/>
      <c r="LJ457" s="141"/>
      <c r="LL457" s="138"/>
      <c r="LM457" s="141"/>
      <c r="LR457" s="138"/>
      <c r="LU457" s="138"/>
      <c r="LX457" s="138"/>
      <c r="LY457" s="138"/>
      <c r="LZ457" s="141"/>
      <c r="MB457" s="138"/>
      <c r="MC457" s="141"/>
      <c r="ME457" s="138"/>
      <c r="MF457" s="141"/>
      <c r="MJ457" s="138"/>
      <c r="MK457" s="139"/>
      <c r="ML457" s="53"/>
      <c r="MM457" s="53"/>
      <c r="MN457" s="53"/>
      <c r="MO457" s="53"/>
      <c r="MR457" s="140"/>
    </row>
    <row r="458" spans="2:356" s="10" customFormat="1" ht="18.75" customHeight="1">
      <c r="B458" s="137"/>
      <c r="H458" s="138"/>
      <c r="L458" s="138"/>
      <c r="O458" s="138"/>
      <c r="R458" s="138"/>
      <c r="U458" s="138"/>
      <c r="X458" s="138"/>
      <c r="AB458" s="138"/>
      <c r="AE458" s="138"/>
      <c r="AH458" s="138"/>
      <c r="AL458" s="138"/>
      <c r="AO458" s="138"/>
      <c r="AR458" s="138"/>
      <c r="AV458" s="138"/>
      <c r="AY458" s="138"/>
      <c r="BB458" s="138"/>
      <c r="BF458" s="138"/>
      <c r="BI458" s="138"/>
      <c r="BL458" s="138"/>
      <c r="BP458" s="138"/>
      <c r="BS458" s="138"/>
      <c r="BV458" s="138"/>
      <c r="BY458" s="138"/>
      <c r="CB458" s="138"/>
      <c r="CE458" s="138"/>
      <c r="CH458" s="138"/>
      <c r="CK458" s="138"/>
      <c r="CN458" s="138"/>
      <c r="CR458" s="138"/>
      <c r="CU458" s="138"/>
      <c r="CX458" s="138"/>
      <c r="DB458" s="138"/>
      <c r="DE458" s="138"/>
      <c r="DH458" s="138"/>
      <c r="DL458" s="138"/>
      <c r="DO458" s="138"/>
      <c r="DR458" s="138"/>
      <c r="DV458" s="138"/>
      <c r="DY458" s="138"/>
      <c r="EB458" s="138"/>
      <c r="EF458" s="138"/>
      <c r="EI458" s="138"/>
      <c r="EL458" s="138"/>
      <c r="EO458" s="138"/>
      <c r="ES458" s="138"/>
      <c r="EV458" s="138"/>
      <c r="EY458" s="138"/>
      <c r="FC458" s="138"/>
      <c r="FF458" s="138"/>
      <c r="FI458" s="138"/>
      <c r="FM458" s="138"/>
      <c r="FP458" s="138"/>
      <c r="FS458" s="138"/>
      <c r="FW458" s="138"/>
      <c r="FZ458" s="138"/>
      <c r="GC458" s="138"/>
      <c r="GG458" s="138"/>
      <c r="GJ458" s="138"/>
      <c r="GM458" s="138"/>
      <c r="GQ458" s="138"/>
      <c r="GT458" s="138"/>
      <c r="GW458" s="138"/>
      <c r="HA458" s="138"/>
      <c r="HD458" s="138"/>
      <c r="HG458" s="138"/>
      <c r="HK458" s="138"/>
      <c r="HN458" s="138"/>
      <c r="HQ458" s="138"/>
      <c r="HU458" s="138"/>
      <c r="HX458" s="138"/>
      <c r="IA458" s="138"/>
      <c r="IE458" s="138"/>
      <c r="IH458" s="138"/>
      <c r="IK458" s="138"/>
      <c r="IO458" s="138"/>
      <c r="IR458" s="138"/>
      <c r="IU458" s="138"/>
      <c r="IY458" s="138"/>
      <c r="JB458" s="138"/>
      <c r="JE458" s="138"/>
      <c r="JI458" s="138"/>
      <c r="JL458" s="138"/>
      <c r="JO458" s="138"/>
      <c r="JR458" s="138"/>
      <c r="JU458" s="138"/>
      <c r="JX458" s="138"/>
      <c r="KA458" s="138"/>
      <c r="KD458" s="138"/>
      <c r="KG458" s="138"/>
      <c r="KJ458" s="138"/>
      <c r="KM458" s="138"/>
      <c r="KP458" s="138"/>
      <c r="KS458" s="138"/>
      <c r="KV458" s="138"/>
      <c r="KY458" s="138"/>
      <c r="LB458" s="138"/>
      <c r="LE458" s="138"/>
      <c r="LF458" s="138"/>
      <c r="LG458" s="141"/>
      <c r="LI458" s="138"/>
      <c r="LJ458" s="141"/>
      <c r="LL458" s="138"/>
      <c r="LM458" s="141"/>
      <c r="LR458" s="138"/>
      <c r="LU458" s="138"/>
      <c r="LX458" s="138"/>
      <c r="LY458" s="138"/>
      <c r="LZ458" s="141"/>
      <c r="MB458" s="138"/>
      <c r="MC458" s="141"/>
      <c r="ME458" s="138"/>
      <c r="MF458" s="141"/>
      <c r="MJ458" s="138"/>
      <c r="MK458" s="139"/>
      <c r="ML458" s="53"/>
      <c r="MM458" s="53"/>
      <c r="MN458" s="53"/>
      <c r="MO458" s="53"/>
      <c r="MR458" s="140"/>
    </row>
    <row r="459" spans="2:356" s="10" customFormat="1">
      <c r="B459" s="137"/>
      <c r="H459" s="138"/>
      <c r="L459" s="138"/>
      <c r="O459" s="138"/>
      <c r="R459" s="138"/>
      <c r="U459" s="138"/>
      <c r="X459" s="138"/>
      <c r="AB459" s="138"/>
      <c r="AE459" s="138"/>
      <c r="AH459" s="138"/>
      <c r="AL459" s="138"/>
      <c r="AO459" s="138"/>
      <c r="AR459" s="138"/>
      <c r="AV459" s="138"/>
      <c r="AY459" s="138"/>
      <c r="BB459" s="138"/>
      <c r="BF459" s="138"/>
      <c r="BI459" s="138"/>
      <c r="BL459" s="138"/>
      <c r="BP459" s="138"/>
      <c r="BS459" s="138"/>
      <c r="BV459" s="138"/>
      <c r="BY459" s="138"/>
      <c r="CB459" s="138"/>
      <c r="CE459" s="138"/>
      <c r="CH459" s="138"/>
      <c r="CK459" s="138"/>
      <c r="CN459" s="138"/>
      <c r="CR459" s="138"/>
      <c r="CU459" s="138"/>
      <c r="CX459" s="138"/>
      <c r="DB459" s="138"/>
      <c r="DE459" s="138"/>
      <c r="DH459" s="138"/>
      <c r="DL459" s="138"/>
      <c r="DO459" s="138"/>
      <c r="DR459" s="138"/>
      <c r="DV459" s="138"/>
      <c r="DY459" s="138"/>
      <c r="EB459" s="138"/>
      <c r="EF459" s="138"/>
      <c r="EI459" s="138"/>
      <c r="EL459" s="138"/>
      <c r="EO459" s="138"/>
      <c r="ES459" s="138"/>
      <c r="EV459" s="138"/>
      <c r="EY459" s="138"/>
      <c r="FC459" s="138"/>
      <c r="FF459" s="138"/>
      <c r="FI459" s="138"/>
      <c r="FM459" s="138"/>
      <c r="FP459" s="138"/>
      <c r="FS459" s="138"/>
      <c r="FW459" s="138"/>
      <c r="FZ459" s="138"/>
      <c r="GC459" s="138"/>
      <c r="GG459" s="138"/>
      <c r="GJ459" s="138"/>
      <c r="GM459" s="138"/>
      <c r="GQ459" s="138"/>
      <c r="GT459" s="138"/>
      <c r="GW459" s="138"/>
      <c r="HA459" s="138"/>
      <c r="HD459" s="138"/>
      <c r="HG459" s="138"/>
      <c r="HK459" s="138"/>
      <c r="HN459" s="138"/>
      <c r="HQ459" s="138"/>
      <c r="HU459" s="138"/>
      <c r="HX459" s="138"/>
      <c r="IA459" s="138"/>
      <c r="IE459" s="138"/>
      <c r="IH459" s="138"/>
      <c r="IK459" s="138"/>
      <c r="IO459" s="138"/>
      <c r="IR459" s="138"/>
      <c r="IU459" s="138"/>
      <c r="IY459" s="138"/>
      <c r="JB459" s="138"/>
      <c r="JE459" s="138"/>
      <c r="JI459" s="138"/>
      <c r="JL459" s="138"/>
      <c r="JO459" s="138"/>
      <c r="JR459" s="138"/>
      <c r="JU459" s="138"/>
      <c r="JX459" s="138"/>
      <c r="KA459" s="138"/>
      <c r="KD459" s="138"/>
      <c r="KG459" s="138"/>
      <c r="KJ459" s="138"/>
      <c r="KM459" s="138"/>
      <c r="KP459" s="138"/>
      <c r="KS459" s="138"/>
      <c r="KV459" s="138"/>
      <c r="KY459" s="138"/>
      <c r="LB459" s="138"/>
      <c r="LE459" s="138"/>
      <c r="LF459" s="138"/>
      <c r="LG459" s="141"/>
      <c r="LI459" s="138"/>
      <c r="LJ459" s="141"/>
      <c r="LL459" s="138"/>
      <c r="LM459" s="141"/>
      <c r="LR459" s="138"/>
      <c r="LU459" s="138"/>
      <c r="LX459" s="138"/>
      <c r="LY459" s="138"/>
      <c r="LZ459" s="141"/>
      <c r="MB459" s="138"/>
      <c r="MC459" s="141"/>
      <c r="ME459" s="138"/>
      <c r="MF459" s="141"/>
      <c r="MJ459" s="138"/>
      <c r="MK459" s="139"/>
      <c r="ML459" s="53"/>
      <c r="MM459" s="53"/>
      <c r="MN459" s="53"/>
      <c r="MO459" s="53"/>
      <c r="MR459" s="140"/>
    </row>
    <row r="460" spans="2:356" s="10" customFormat="1" ht="18.75" customHeight="1">
      <c r="B460" s="137"/>
      <c r="H460" s="138"/>
      <c r="L460" s="138"/>
      <c r="O460" s="138"/>
      <c r="R460" s="138"/>
      <c r="U460" s="138"/>
      <c r="X460" s="138"/>
      <c r="AB460" s="138"/>
      <c r="AE460" s="138"/>
      <c r="AH460" s="138"/>
      <c r="AL460" s="138"/>
      <c r="AO460" s="138"/>
      <c r="AR460" s="138"/>
      <c r="AV460" s="138"/>
      <c r="AY460" s="138"/>
      <c r="BB460" s="138"/>
      <c r="BF460" s="138"/>
      <c r="BI460" s="138"/>
      <c r="BL460" s="138"/>
      <c r="BP460" s="138"/>
      <c r="BS460" s="138"/>
      <c r="BV460" s="138"/>
      <c r="BY460" s="138"/>
      <c r="CB460" s="138"/>
      <c r="CE460" s="138"/>
      <c r="CH460" s="138"/>
      <c r="CK460" s="138"/>
      <c r="CN460" s="138"/>
      <c r="CR460" s="138"/>
      <c r="CU460" s="138"/>
      <c r="CX460" s="138"/>
      <c r="DB460" s="138"/>
      <c r="DE460" s="138"/>
      <c r="DH460" s="138"/>
      <c r="DL460" s="138"/>
      <c r="DO460" s="138"/>
      <c r="DR460" s="138"/>
      <c r="DV460" s="138"/>
      <c r="DY460" s="138"/>
      <c r="EB460" s="138"/>
      <c r="EF460" s="138"/>
      <c r="EI460" s="138"/>
      <c r="EL460" s="138"/>
      <c r="EO460" s="138"/>
      <c r="ES460" s="138"/>
      <c r="EV460" s="138"/>
      <c r="EY460" s="138"/>
      <c r="FC460" s="138"/>
      <c r="FF460" s="138"/>
      <c r="FI460" s="138"/>
      <c r="FM460" s="138"/>
      <c r="FP460" s="138"/>
      <c r="FS460" s="138"/>
      <c r="FW460" s="138"/>
      <c r="FZ460" s="138"/>
      <c r="GC460" s="138"/>
      <c r="GG460" s="138"/>
      <c r="GJ460" s="138"/>
      <c r="GM460" s="138"/>
      <c r="GQ460" s="138"/>
      <c r="GT460" s="138"/>
      <c r="GW460" s="138"/>
      <c r="HA460" s="138"/>
      <c r="HD460" s="138"/>
      <c r="HG460" s="138"/>
      <c r="HK460" s="138"/>
      <c r="HN460" s="138"/>
      <c r="HQ460" s="138"/>
      <c r="HU460" s="138"/>
      <c r="HX460" s="138"/>
      <c r="IA460" s="138"/>
      <c r="IE460" s="138"/>
      <c r="IH460" s="138"/>
      <c r="IK460" s="138"/>
      <c r="IO460" s="138"/>
      <c r="IR460" s="138"/>
      <c r="IU460" s="138"/>
      <c r="IY460" s="138"/>
      <c r="JB460" s="138"/>
      <c r="JE460" s="138"/>
      <c r="JI460" s="138"/>
      <c r="JL460" s="138"/>
      <c r="JO460" s="138"/>
      <c r="JR460" s="138"/>
      <c r="JU460" s="138"/>
      <c r="JX460" s="138"/>
      <c r="KA460" s="138"/>
      <c r="KD460" s="138"/>
      <c r="KG460" s="138"/>
      <c r="KJ460" s="138"/>
      <c r="KM460" s="138"/>
      <c r="KP460" s="138"/>
      <c r="KS460" s="138"/>
      <c r="KV460" s="138"/>
      <c r="KY460" s="138"/>
      <c r="LB460" s="138"/>
      <c r="LE460" s="138"/>
      <c r="LF460" s="138"/>
      <c r="LG460" s="141"/>
      <c r="LI460" s="138"/>
      <c r="LJ460" s="141"/>
      <c r="LL460" s="138"/>
      <c r="LM460" s="141"/>
      <c r="LR460" s="138"/>
      <c r="LU460" s="138"/>
      <c r="LX460" s="138"/>
      <c r="LY460" s="138"/>
      <c r="LZ460" s="141"/>
      <c r="MB460" s="138"/>
      <c r="MC460" s="141"/>
      <c r="ME460" s="138"/>
      <c r="MF460" s="141"/>
      <c r="MJ460" s="138"/>
      <c r="MK460" s="139"/>
      <c r="ML460" s="53"/>
      <c r="MM460" s="53"/>
      <c r="MN460" s="53"/>
      <c r="MO460" s="53"/>
      <c r="MR460" s="140"/>
    </row>
    <row r="461" spans="2:356" s="10" customFormat="1">
      <c r="B461" s="137"/>
      <c r="H461" s="138"/>
      <c r="L461" s="138"/>
      <c r="O461" s="138"/>
      <c r="R461" s="138"/>
      <c r="U461" s="138"/>
      <c r="X461" s="138"/>
      <c r="AB461" s="138"/>
      <c r="AE461" s="138"/>
      <c r="AH461" s="138"/>
      <c r="AL461" s="138"/>
      <c r="AO461" s="138"/>
      <c r="AR461" s="138"/>
      <c r="AV461" s="138"/>
      <c r="AY461" s="138"/>
      <c r="BB461" s="138"/>
      <c r="BF461" s="138"/>
      <c r="BI461" s="138"/>
      <c r="BL461" s="138"/>
      <c r="BP461" s="138"/>
      <c r="BS461" s="138"/>
      <c r="BV461" s="138"/>
      <c r="BY461" s="138"/>
      <c r="CB461" s="138"/>
      <c r="CE461" s="138"/>
      <c r="CH461" s="138"/>
      <c r="CK461" s="138"/>
      <c r="CN461" s="138"/>
      <c r="CR461" s="138"/>
      <c r="CU461" s="138"/>
      <c r="CX461" s="138"/>
      <c r="DB461" s="138"/>
      <c r="DE461" s="138"/>
      <c r="DH461" s="138"/>
      <c r="DL461" s="138"/>
      <c r="DO461" s="138"/>
      <c r="DR461" s="138"/>
      <c r="DV461" s="138"/>
      <c r="DY461" s="138"/>
      <c r="EB461" s="138"/>
      <c r="EF461" s="138"/>
      <c r="EI461" s="138"/>
      <c r="EL461" s="138"/>
      <c r="EO461" s="138"/>
      <c r="ES461" s="138"/>
      <c r="EV461" s="138"/>
      <c r="EY461" s="138"/>
      <c r="FC461" s="138"/>
      <c r="FF461" s="138"/>
      <c r="FI461" s="138"/>
      <c r="FM461" s="138"/>
      <c r="FP461" s="138"/>
      <c r="FS461" s="138"/>
      <c r="FW461" s="138"/>
      <c r="FZ461" s="138"/>
      <c r="GC461" s="138"/>
      <c r="GG461" s="138"/>
      <c r="GJ461" s="138"/>
      <c r="GM461" s="138"/>
      <c r="GQ461" s="138"/>
      <c r="GT461" s="138"/>
      <c r="GW461" s="138"/>
      <c r="HA461" s="138"/>
      <c r="HD461" s="138"/>
      <c r="HG461" s="138"/>
      <c r="HK461" s="138"/>
      <c r="HN461" s="138"/>
      <c r="HQ461" s="138"/>
      <c r="HU461" s="138"/>
      <c r="HX461" s="138"/>
      <c r="IA461" s="138"/>
      <c r="IE461" s="138"/>
      <c r="IH461" s="138"/>
      <c r="IK461" s="138"/>
      <c r="IO461" s="138"/>
      <c r="IR461" s="138"/>
      <c r="IU461" s="138"/>
      <c r="IY461" s="138"/>
      <c r="JB461" s="138"/>
      <c r="JE461" s="138"/>
      <c r="JI461" s="138"/>
      <c r="JL461" s="138"/>
      <c r="JO461" s="138"/>
      <c r="JR461" s="138"/>
      <c r="JU461" s="138"/>
      <c r="JX461" s="138"/>
      <c r="KA461" s="138"/>
      <c r="KD461" s="138"/>
      <c r="KG461" s="138"/>
      <c r="KJ461" s="138"/>
      <c r="KM461" s="138"/>
      <c r="KP461" s="138"/>
      <c r="KS461" s="138"/>
      <c r="KV461" s="138"/>
      <c r="KY461" s="138"/>
      <c r="LB461" s="138"/>
      <c r="LE461" s="138"/>
      <c r="LF461" s="138"/>
      <c r="LG461" s="141"/>
      <c r="LI461" s="138"/>
      <c r="LJ461" s="141"/>
      <c r="LL461" s="138"/>
      <c r="LM461" s="141"/>
      <c r="LR461" s="138"/>
      <c r="LU461" s="138"/>
      <c r="LX461" s="138"/>
      <c r="LY461" s="138"/>
      <c r="LZ461" s="141"/>
      <c r="MB461" s="138"/>
      <c r="MC461" s="141"/>
      <c r="ME461" s="138"/>
      <c r="MF461" s="141"/>
      <c r="MJ461" s="138"/>
      <c r="MK461" s="139"/>
      <c r="ML461" s="53"/>
      <c r="MM461" s="53"/>
      <c r="MN461" s="53"/>
      <c r="MO461" s="53"/>
      <c r="MR461" s="140"/>
    </row>
    <row r="462" spans="2:356" s="10" customFormat="1" ht="18.75" customHeight="1">
      <c r="B462" s="137"/>
      <c r="H462" s="138"/>
      <c r="L462" s="138"/>
      <c r="O462" s="138"/>
      <c r="R462" s="138"/>
      <c r="U462" s="138"/>
      <c r="X462" s="138"/>
      <c r="AB462" s="138"/>
      <c r="AE462" s="138"/>
      <c r="AH462" s="138"/>
      <c r="AL462" s="138"/>
      <c r="AO462" s="138"/>
      <c r="AR462" s="138"/>
      <c r="AV462" s="138"/>
      <c r="AY462" s="138"/>
      <c r="BB462" s="138"/>
      <c r="BF462" s="138"/>
      <c r="BI462" s="138"/>
      <c r="BL462" s="138"/>
      <c r="BP462" s="138"/>
      <c r="BS462" s="138"/>
      <c r="BV462" s="138"/>
      <c r="BY462" s="138"/>
      <c r="CB462" s="138"/>
      <c r="CE462" s="138"/>
      <c r="CH462" s="138"/>
      <c r="CK462" s="138"/>
      <c r="CN462" s="138"/>
      <c r="CR462" s="138"/>
      <c r="CU462" s="138"/>
      <c r="CX462" s="138"/>
      <c r="DB462" s="138"/>
      <c r="DE462" s="138"/>
      <c r="DH462" s="138"/>
      <c r="DL462" s="138"/>
      <c r="DO462" s="138"/>
      <c r="DR462" s="138"/>
      <c r="DV462" s="138"/>
      <c r="DY462" s="138"/>
      <c r="EB462" s="138"/>
      <c r="EF462" s="138"/>
      <c r="EI462" s="138"/>
      <c r="EL462" s="138"/>
      <c r="EO462" s="138"/>
      <c r="ES462" s="138"/>
      <c r="EV462" s="138"/>
      <c r="EY462" s="138"/>
      <c r="FC462" s="138"/>
      <c r="FF462" s="138"/>
      <c r="FI462" s="138"/>
      <c r="FM462" s="138"/>
      <c r="FP462" s="138"/>
      <c r="FS462" s="138"/>
      <c r="FW462" s="138"/>
      <c r="FZ462" s="138"/>
      <c r="GC462" s="138"/>
      <c r="GG462" s="138"/>
      <c r="GJ462" s="138"/>
      <c r="GM462" s="138"/>
      <c r="GQ462" s="138"/>
      <c r="GT462" s="138"/>
      <c r="GW462" s="138"/>
      <c r="HA462" s="138"/>
      <c r="HD462" s="138"/>
      <c r="HG462" s="138"/>
      <c r="HK462" s="138"/>
      <c r="HN462" s="138"/>
      <c r="HQ462" s="138"/>
      <c r="HU462" s="138"/>
      <c r="HX462" s="138"/>
      <c r="IA462" s="138"/>
      <c r="IE462" s="138"/>
      <c r="IH462" s="138"/>
      <c r="IK462" s="138"/>
      <c r="IO462" s="138"/>
      <c r="IR462" s="138"/>
      <c r="IU462" s="138"/>
      <c r="IY462" s="138"/>
      <c r="JB462" s="138"/>
      <c r="JE462" s="138"/>
      <c r="JI462" s="138"/>
      <c r="JL462" s="138"/>
      <c r="JO462" s="138"/>
      <c r="JR462" s="138"/>
      <c r="JU462" s="138"/>
      <c r="JX462" s="138"/>
      <c r="KA462" s="138"/>
      <c r="KD462" s="138"/>
      <c r="KG462" s="138"/>
      <c r="KJ462" s="138"/>
      <c r="KM462" s="138"/>
      <c r="KP462" s="138"/>
      <c r="KS462" s="138"/>
      <c r="KV462" s="138"/>
      <c r="KY462" s="138"/>
      <c r="LB462" s="138"/>
      <c r="LE462" s="138"/>
      <c r="LF462" s="138"/>
      <c r="LG462" s="141"/>
      <c r="LI462" s="138"/>
      <c r="LJ462" s="141"/>
      <c r="LL462" s="138"/>
      <c r="LM462" s="141"/>
      <c r="LR462" s="138"/>
      <c r="LU462" s="138"/>
      <c r="LX462" s="138"/>
      <c r="LY462" s="138"/>
      <c r="LZ462" s="141"/>
      <c r="MB462" s="138"/>
      <c r="MC462" s="141"/>
      <c r="ME462" s="138"/>
      <c r="MF462" s="141"/>
      <c r="MJ462" s="138"/>
      <c r="MK462" s="139"/>
      <c r="ML462" s="53"/>
      <c r="MM462" s="53"/>
      <c r="MN462" s="53"/>
      <c r="MO462" s="53"/>
      <c r="MR462" s="140"/>
    </row>
    <row r="463" spans="2:356" s="10" customFormat="1">
      <c r="B463" s="137"/>
      <c r="H463" s="138"/>
      <c r="L463" s="138"/>
      <c r="O463" s="138"/>
      <c r="R463" s="138"/>
      <c r="U463" s="138"/>
      <c r="X463" s="138"/>
      <c r="AB463" s="138"/>
      <c r="AE463" s="138"/>
      <c r="AH463" s="138"/>
      <c r="AL463" s="138"/>
      <c r="AO463" s="138"/>
      <c r="AR463" s="138"/>
      <c r="AV463" s="138"/>
      <c r="AY463" s="138"/>
      <c r="BB463" s="138"/>
      <c r="BF463" s="138"/>
      <c r="BI463" s="138"/>
      <c r="BL463" s="138"/>
      <c r="BP463" s="138"/>
      <c r="BS463" s="138"/>
      <c r="BV463" s="138"/>
      <c r="BY463" s="138"/>
      <c r="CB463" s="138"/>
      <c r="CE463" s="138"/>
      <c r="CH463" s="138"/>
      <c r="CK463" s="138"/>
      <c r="CN463" s="138"/>
      <c r="CR463" s="138"/>
      <c r="CU463" s="138"/>
      <c r="CX463" s="138"/>
      <c r="DB463" s="138"/>
      <c r="DE463" s="138"/>
      <c r="DH463" s="138"/>
      <c r="DL463" s="138"/>
      <c r="DO463" s="138"/>
      <c r="DR463" s="138"/>
      <c r="DV463" s="138"/>
      <c r="DY463" s="138"/>
      <c r="EB463" s="138"/>
      <c r="EF463" s="138"/>
      <c r="EI463" s="138"/>
      <c r="EL463" s="138"/>
      <c r="EO463" s="138"/>
      <c r="ES463" s="138"/>
      <c r="EV463" s="138"/>
      <c r="EY463" s="138"/>
      <c r="FC463" s="138"/>
      <c r="FF463" s="138"/>
      <c r="FI463" s="138"/>
      <c r="FM463" s="138"/>
      <c r="FP463" s="138"/>
      <c r="FS463" s="138"/>
      <c r="FW463" s="138"/>
      <c r="FZ463" s="138"/>
      <c r="GC463" s="138"/>
      <c r="GG463" s="138"/>
      <c r="GJ463" s="138"/>
      <c r="GM463" s="138"/>
      <c r="GQ463" s="138"/>
      <c r="GT463" s="138"/>
      <c r="GW463" s="138"/>
      <c r="HA463" s="138"/>
      <c r="HD463" s="138"/>
      <c r="HG463" s="138"/>
      <c r="HK463" s="138"/>
      <c r="HN463" s="138"/>
      <c r="HQ463" s="138"/>
      <c r="HU463" s="138"/>
      <c r="HX463" s="138"/>
      <c r="IA463" s="138"/>
      <c r="IE463" s="138"/>
      <c r="IH463" s="138"/>
      <c r="IK463" s="138"/>
      <c r="IO463" s="138"/>
      <c r="IR463" s="138"/>
      <c r="IU463" s="138"/>
      <c r="IY463" s="138"/>
      <c r="JB463" s="138"/>
      <c r="JE463" s="138"/>
      <c r="JI463" s="138"/>
      <c r="JL463" s="138"/>
      <c r="JO463" s="138"/>
      <c r="JR463" s="138"/>
      <c r="JU463" s="138"/>
      <c r="JX463" s="138"/>
      <c r="KA463" s="138"/>
      <c r="KD463" s="138"/>
      <c r="KG463" s="138"/>
      <c r="KJ463" s="138"/>
      <c r="KM463" s="138"/>
      <c r="KP463" s="138"/>
      <c r="KS463" s="138"/>
      <c r="KV463" s="138"/>
      <c r="KY463" s="138"/>
      <c r="LB463" s="138"/>
      <c r="LE463" s="138"/>
      <c r="LF463" s="138"/>
      <c r="LG463" s="141"/>
      <c r="LI463" s="138"/>
      <c r="LJ463" s="141"/>
      <c r="LL463" s="138"/>
      <c r="LM463" s="141"/>
      <c r="LR463" s="138"/>
      <c r="LU463" s="138"/>
      <c r="LX463" s="138"/>
      <c r="LY463" s="138"/>
      <c r="LZ463" s="141"/>
      <c r="MB463" s="138"/>
      <c r="MC463" s="141"/>
      <c r="ME463" s="138"/>
      <c r="MF463" s="141"/>
      <c r="MJ463" s="138"/>
      <c r="MK463" s="139"/>
      <c r="ML463" s="53"/>
      <c r="MM463" s="53"/>
      <c r="MN463" s="53"/>
      <c r="MO463" s="53"/>
      <c r="MR463" s="140"/>
    </row>
    <row r="464" spans="2:356" s="10" customFormat="1" ht="18.75" customHeight="1">
      <c r="B464" s="137"/>
      <c r="H464" s="138"/>
      <c r="L464" s="138"/>
      <c r="O464" s="138"/>
      <c r="R464" s="138"/>
      <c r="U464" s="138"/>
      <c r="X464" s="138"/>
      <c r="AB464" s="138"/>
      <c r="AE464" s="138"/>
      <c r="AH464" s="138"/>
      <c r="AL464" s="138"/>
      <c r="AO464" s="138"/>
      <c r="AR464" s="138"/>
      <c r="AV464" s="138"/>
      <c r="AY464" s="138"/>
      <c r="BB464" s="138"/>
      <c r="BF464" s="138"/>
      <c r="BI464" s="138"/>
      <c r="BL464" s="138"/>
      <c r="BP464" s="138"/>
      <c r="BS464" s="138"/>
      <c r="BV464" s="138"/>
      <c r="BY464" s="138"/>
      <c r="CB464" s="138"/>
      <c r="CE464" s="138"/>
      <c r="CH464" s="138"/>
      <c r="CK464" s="138"/>
      <c r="CN464" s="138"/>
      <c r="CR464" s="138"/>
      <c r="CU464" s="138"/>
      <c r="CX464" s="138"/>
      <c r="DB464" s="138"/>
      <c r="DE464" s="138"/>
      <c r="DH464" s="138"/>
      <c r="DL464" s="138"/>
      <c r="DO464" s="138"/>
      <c r="DR464" s="138"/>
      <c r="DV464" s="138"/>
      <c r="DY464" s="138"/>
      <c r="EB464" s="138"/>
      <c r="EF464" s="138"/>
      <c r="EI464" s="138"/>
      <c r="EL464" s="138"/>
      <c r="EO464" s="138"/>
      <c r="ES464" s="138"/>
      <c r="EV464" s="138"/>
      <c r="EY464" s="138"/>
      <c r="FC464" s="138"/>
      <c r="FF464" s="138"/>
      <c r="FI464" s="138"/>
      <c r="FM464" s="138"/>
      <c r="FP464" s="138"/>
      <c r="FS464" s="138"/>
      <c r="FW464" s="138"/>
      <c r="FZ464" s="138"/>
      <c r="GC464" s="138"/>
      <c r="GG464" s="138"/>
      <c r="GJ464" s="138"/>
      <c r="GM464" s="138"/>
      <c r="GQ464" s="138"/>
      <c r="GT464" s="138"/>
      <c r="GW464" s="138"/>
      <c r="HA464" s="138"/>
      <c r="HD464" s="138"/>
      <c r="HG464" s="138"/>
      <c r="HK464" s="138"/>
      <c r="HN464" s="138"/>
      <c r="HQ464" s="138"/>
      <c r="HU464" s="138"/>
      <c r="HX464" s="138"/>
      <c r="IA464" s="138"/>
      <c r="IE464" s="138"/>
      <c r="IH464" s="138"/>
      <c r="IK464" s="138"/>
      <c r="IO464" s="138"/>
      <c r="IR464" s="138"/>
      <c r="IU464" s="138"/>
      <c r="IY464" s="138"/>
      <c r="JB464" s="138"/>
      <c r="JE464" s="138"/>
      <c r="JI464" s="138"/>
      <c r="JL464" s="138"/>
      <c r="JO464" s="138"/>
      <c r="JR464" s="138"/>
      <c r="JU464" s="138"/>
      <c r="JX464" s="138"/>
      <c r="KA464" s="138"/>
      <c r="KD464" s="138"/>
      <c r="KG464" s="138"/>
      <c r="KJ464" s="138"/>
      <c r="KM464" s="138"/>
      <c r="KP464" s="138"/>
      <c r="KS464" s="138"/>
      <c r="KV464" s="138"/>
      <c r="KY464" s="138"/>
      <c r="LB464" s="138"/>
      <c r="LE464" s="138"/>
      <c r="LF464" s="138"/>
      <c r="LG464" s="141"/>
      <c r="LI464" s="138"/>
      <c r="LJ464" s="141"/>
      <c r="LL464" s="138"/>
      <c r="LM464" s="141"/>
      <c r="LR464" s="138"/>
      <c r="LU464" s="138"/>
      <c r="LX464" s="138"/>
      <c r="LY464" s="138"/>
      <c r="LZ464" s="141"/>
      <c r="MB464" s="138"/>
      <c r="MC464" s="141"/>
      <c r="ME464" s="138"/>
      <c r="MF464" s="141"/>
      <c r="MJ464" s="138"/>
      <c r="MK464" s="139"/>
      <c r="ML464" s="53"/>
      <c r="MM464" s="53"/>
      <c r="MN464" s="53"/>
      <c r="MO464" s="53"/>
      <c r="MR464" s="140"/>
    </row>
    <row r="465" spans="2:356" s="10" customFormat="1">
      <c r="B465" s="137"/>
      <c r="H465" s="138"/>
      <c r="L465" s="138"/>
      <c r="O465" s="138"/>
      <c r="R465" s="138"/>
      <c r="U465" s="138"/>
      <c r="X465" s="138"/>
      <c r="AB465" s="138"/>
      <c r="AE465" s="138"/>
      <c r="AH465" s="138"/>
      <c r="AL465" s="138"/>
      <c r="AO465" s="138"/>
      <c r="AR465" s="138"/>
      <c r="AV465" s="138"/>
      <c r="AY465" s="138"/>
      <c r="BB465" s="138"/>
      <c r="BF465" s="138"/>
      <c r="BI465" s="138"/>
      <c r="BL465" s="138"/>
      <c r="BP465" s="138"/>
      <c r="BS465" s="138"/>
      <c r="BV465" s="138"/>
      <c r="BY465" s="138"/>
      <c r="CB465" s="138"/>
      <c r="CE465" s="138"/>
      <c r="CH465" s="138"/>
      <c r="CK465" s="138"/>
      <c r="CN465" s="138"/>
      <c r="CR465" s="138"/>
      <c r="CU465" s="138"/>
      <c r="CX465" s="138"/>
      <c r="DB465" s="138"/>
      <c r="DE465" s="138"/>
      <c r="DH465" s="138"/>
      <c r="DL465" s="138"/>
      <c r="DO465" s="138"/>
      <c r="DR465" s="138"/>
      <c r="DV465" s="138"/>
      <c r="DY465" s="138"/>
      <c r="EB465" s="138"/>
      <c r="EF465" s="138"/>
      <c r="EI465" s="138"/>
      <c r="EL465" s="138"/>
      <c r="EO465" s="138"/>
      <c r="ES465" s="138"/>
      <c r="EV465" s="138"/>
      <c r="EY465" s="138"/>
      <c r="FC465" s="138"/>
      <c r="FF465" s="138"/>
      <c r="FI465" s="138"/>
      <c r="FM465" s="138"/>
      <c r="FP465" s="138"/>
      <c r="FS465" s="138"/>
      <c r="FW465" s="138"/>
      <c r="FZ465" s="138"/>
      <c r="GC465" s="138"/>
      <c r="GG465" s="138"/>
      <c r="GJ465" s="138"/>
      <c r="GM465" s="138"/>
      <c r="GQ465" s="138"/>
      <c r="GT465" s="138"/>
      <c r="GW465" s="138"/>
      <c r="HA465" s="138"/>
      <c r="HD465" s="138"/>
      <c r="HG465" s="138"/>
      <c r="HK465" s="138"/>
      <c r="HN465" s="138"/>
      <c r="HQ465" s="138"/>
      <c r="HU465" s="138"/>
      <c r="HX465" s="138"/>
      <c r="IA465" s="138"/>
      <c r="IE465" s="138"/>
      <c r="IH465" s="138"/>
      <c r="IK465" s="138"/>
      <c r="IO465" s="138"/>
      <c r="IR465" s="138"/>
      <c r="IU465" s="138"/>
      <c r="IY465" s="138"/>
      <c r="JB465" s="138"/>
      <c r="JE465" s="138"/>
      <c r="JI465" s="138"/>
      <c r="JL465" s="138"/>
      <c r="JO465" s="138"/>
      <c r="JR465" s="138"/>
      <c r="JU465" s="138"/>
      <c r="JX465" s="138"/>
      <c r="KA465" s="138"/>
      <c r="KD465" s="138"/>
      <c r="KG465" s="138"/>
      <c r="KJ465" s="138"/>
      <c r="KM465" s="138"/>
      <c r="KP465" s="138"/>
      <c r="KS465" s="138"/>
      <c r="KV465" s="138"/>
      <c r="KY465" s="138"/>
      <c r="LB465" s="138"/>
      <c r="LE465" s="138"/>
      <c r="LF465" s="138"/>
      <c r="LG465" s="141"/>
      <c r="LI465" s="138"/>
      <c r="LJ465" s="141"/>
      <c r="LL465" s="138"/>
      <c r="LM465" s="141"/>
      <c r="LR465" s="138"/>
      <c r="LU465" s="138"/>
      <c r="LX465" s="138"/>
      <c r="LY465" s="138"/>
      <c r="LZ465" s="141"/>
      <c r="MB465" s="138"/>
      <c r="MC465" s="141"/>
      <c r="ME465" s="138"/>
      <c r="MF465" s="141"/>
      <c r="MJ465" s="138"/>
      <c r="MK465" s="139"/>
      <c r="ML465" s="53"/>
      <c r="MM465" s="53"/>
      <c r="MN465" s="53"/>
      <c r="MO465" s="53"/>
      <c r="MR465" s="140"/>
    </row>
    <row r="466" spans="2:356" s="10" customFormat="1" ht="18.75" customHeight="1">
      <c r="B466" s="137"/>
      <c r="H466" s="138"/>
      <c r="L466" s="138"/>
      <c r="O466" s="138"/>
      <c r="R466" s="138"/>
      <c r="U466" s="138"/>
      <c r="X466" s="138"/>
      <c r="AB466" s="138"/>
      <c r="AE466" s="138"/>
      <c r="AH466" s="138"/>
      <c r="AL466" s="138"/>
      <c r="AO466" s="138"/>
      <c r="AR466" s="138"/>
      <c r="AV466" s="138"/>
      <c r="AY466" s="138"/>
      <c r="BB466" s="138"/>
      <c r="BF466" s="138"/>
      <c r="BI466" s="138"/>
      <c r="BL466" s="138"/>
      <c r="BP466" s="138"/>
      <c r="BS466" s="138"/>
      <c r="BV466" s="138"/>
      <c r="BY466" s="138"/>
      <c r="CB466" s="138"/>
      <c r="CE466" s="138"/>
      <c r="CH466" s="138"/>
      <c r="CK466" s="138"/>
      <c r="CN466" s="138"/>
      <c r="CR466" s="138"/>
      <c r="CU466" s="138"/>
      <c r="CX466" s="138"/>
      <c r="DB466" s="138"/>
      <c r="DE466" s="138"/>
      <c r="DH466" s="138"/>
      <c r="DL466" s="138"/>
      <c r="DO466" s="138"/>
      <c r="DR466" s="138"/>
      <c r="DV466" s="138"/>
      <c r="DY466" s="138"/>
      <c r="EB466" s="138"/>
      <c r="EF466" s="138"/>
      <c r="EI466" s="138"/>
      <c r="EL466" s="138"/>
      <c r="EO466" s="138"/>
      <c r="ES466" s="138"/>
      <c r="EV466" s="138"/>
      <c r="EY466" s="138"/>
      <c r="FC466" s="138"/>
      <c r="FF466" s="138"/>
      <c r="FI466" s="138"/>
      <c r="FM466" s="138"/>
      <c r="FP466" s="138"/>
      <c r="FS466" s="138"/>
      <c r="FW466" s="138"/>
      <c r="FZ466" s="138"/>
      <c r="GC466" s="138"/>
      <c r="GG466" s="138"/>
      <c r="GJ466" s="138"/>
      <c r="GM466" s="138"/>
      <c r="GQ466" s="138"/>
      <c r="GT466" s="138"/>
      <c r="GW466" s="138"/>
      <c r="HA466" s="138"/>
      <c r="HD466" s="138"/>
      <c r="HG466" s="138"/>
      <c r="HK466" s="138"/>
      <c r="HN466" s="138"/>
      <c r="HQ466" s="138"/>
      <c r="HU466" s="138"/>
      <c r="HX466" s="138"/>
      <c r="IA466" s="138"/>
      <c r="IE466" s="138"/>
      <c r="IH466" s="138"/>
      <c r="IK466" s="138"/>
      <c r="IO466" s="138"/>
      <c r="IR466" s="138"/>
      <c r="IU466" s="138"/>
      <c r="IY466" s="138"/>
      <c r="JB466" s="138"/>
      <c r="JE466" s="138"/>
      <c r="JI466" s="138"/>
      <c r="JL466" s="138"/>
      <c r="JO466" s="138"/>
      <c r="JR466" s="138"/>
      <c r="JU466" s="138"/>
      <c r="JX466" s="138"/>
      <c r="KA466" s="138"/>
      <c r="KD466" s="138"/>
      <c r="KG466" s="138"/>
      <c r="KJ466" s="138"/>
      <c r="KM466" s="138"/>
      <c r="KP466" s="138"/>
      <c r="KS466" s="138"/>
      <c r="KV466" s="138"/>
      <c r="KY466" s="138"/>
      <c r="LB466" s="138"/>
      <c r="LE466" s="138"/>
      <c r="LF466" s="138"/>
      <c r="LG466" s="141"/>
      <c r="LI466" s="138"/>
      <c r="LJ466" s="141"/>
      <c r="LL466" s="138"/>
      <c r="LM466" s="141"/>
      <c r="LR466" s="138"/>
      <c r="LU466" s="138"/>
      <c r="LX466" s="138"/>
      <c r="LY466" s="138"/>
      <c r="LZ466" s="141"/>
      <c r="MB466" s="138"/>
      <c r="MC466" s="141"/>
      <c r="ME466" s="138"/>
      <c r="MF466" s="141"/>
      <c r="MJ466" s="138"/>
      <c r="MK466" s="139"/>
      <c r="ML466" s="53"/>
      <c r="MM466" s="53"/>
      <c r="MN466" s="53"/>
      <c r="MO466" s="53"/>
      <c r="MR466" s="140"/>
    </row>
    <row r="467" spans="2:356" s="10" customFormat="1">
      <c r="B467" s="137"/>
      <c r="H467" s="138"/>
      <c r="L467" s="138"/>
      <c r="O467" s="138"/>
      <c r="R467" s="138"/>
      <c r="U467" s="138"/>
      <c r="X467" s="138"/>
      <c r="AB467" s="138"/>
      <c r="AE467" s="138"/>
      <c r="AH467" s="138"/>
      <c r="AL467" s="138"/>
      <c r="AO467" s="138"/>
      <c r="AR467" s="138"/>
      <c r="AV467" s="138"/>
      <c r="AY467" s="138"/>
      <c r="BB467" s="138"/>
      <c r="BF467" s="138"/>
      <c r="BI467" s="138"/>
      <c r="BL467" s="138"/>
      <c r="BP467" s="138"/>
      <c r="BS467" s="138"/>
      <c r="BV467" s="138"/>
      <c r="BY467" s="138"/>
      <c r="CB467" s="138"/>
      <c r="CE467" s="138"/>
      <c r="CH467" s="138"/>
      <c r="CK467" s="138"/>
      <c r="CN467" s="138"/>
      <c r="CR467" s="138"/>
      <c r="CU467" s="138"/>
      <c r="CX467" s="138"/>
      <c r="DB467" s="138"/>
      <c r="DE467" s="138"/>
      <c r="DH467" s="138"/>
      <c r="DL467" s="138"/>
      <c r="DO467" s="138"/>
      <c r="DR467" s="138"/>
      <c r="DV467" s="138"/>
      <c r="DY467" s="138"/>
      <c r="EB467" s="138"/>
      <c r="EF467" s="138"/>
      <c r="EI467" s="138"/>
      <c r="EL467" s="138"/>
      <c r="EO467" s="138"/>
      <c r="ES467" s="138"/>
      <c r="EV467" s="138"/>
      <c r="EY467" s="138"/>
      <c r="FC467" s="138"/>
      <c r="FF467" s="138"/>
      <c r="FI467" s="138"/>
      <c r="FM467" s="138"/>
      <c r="FP467" s="138"/>
      <c r="FS467" s="138"/>
      <c r="FW467" s="138"/>
      <c r="FZ467" s="138"/>
      <c r="GC467" s="138"/>
      <c r="GG467" s="138"/>
      <c r="GJ467" s="138"/>
      <c r="GM467" s="138"/>
      <c r="GQ467" s="138"/>
      <c r="GT467" s="138"/>
      <c r="GW467" s="138"/>
      <c r="HA467" s="138"/>
      <c r="HD467" s="138"/>
      <c r="HG467" s="138"/>
      <c r="HK467" s="138"/>
      <c r="HN467" s="138"/>
      <c r="HQ467" s="138"/>
      <c r="HU467" s="138"/>
      <c r="HX467" s="138"/>
      <c r="IA467" s="138"/>
      <c r="IE467" s="138"/>
      <c r="IH467" s="138"/>
      <c r="IK467" s="138"/>
      <c r="IO467" s="138"/>
      <c r="IR467" s="138"/>
      <c r="IU467" s="138"/>
      <c r="IY467" s="138"/>
      <c r="JB467" s="138"/>
      <c r="JE467" s="138"/>
      <c r="JI467" s="138"/>
      <c r="JL467" s="138"/>
      <c r="JO467" s="138"/>
      <c r="JR467" s="138"/>
      <c r="JU467" s="138"/>
      <c r="JX467" s="138"/>
      <c r="KA467" s="138"/>
      <c r="KD467" s="138"/>
      <c r="KG467" s="138"/>
      <c r="KJ467" s="138"/>
      <c r="KM467" s="138"/>
      <c r="KP467" s="138"/>
      <c r="KS467" s="138"/>
      <c r="KV467" s="138"/>
      <c r="KY467" s="138"/>
      <c r="LB467" s="138"/>
      <c r="LE467" s="138"/>
      <c r="LF467" s="138"/>
      <c r="LG467" s="141"/>
      <c r="LI467" s="138"/>
      <c r="LJ467" s="141"/>
      <c r="LL467" s="138"/>
      <c r="LM467" s="141"/>
      <c r="LR467" s="138"/>
      <c r="LU467" s="138"/>
      <c r="LX467" s="138"/>
      <c r="LY467" s="138"/>
      <c r="LZ467" s="141"/>
      <c r="MB467" s="138"/>
      <c r="MC467" s="141"/>
      <c r="ME467" s="138"/>
      <c r="MF467" s="141"/>
      <c r="MJ467" s="138"/>
      <c r="MK467" s="139"/>
      <c r="ML467" s="53"/>
      <c r="MM467" s="53"/>
      <c r="MN467" s="53"/>
      <c r="MO467" s="53"/>
      <c r="MR467" s="140"/>
    </row>
    <row r="468" spans="2:356" s="10" customFormat="1" ht="18.75" customHeight="1">
      <c r="B468" s="137"/>
      <c r="H468" s="138"/>
      <c r="L468" s="138"/>
      <c r="O468" s="138"/>
      <c r="R468" s="138"/>
      <c r="U468" s="138"/>
      <c r="X468" s="138"/>
      <c r="AB468" s="138"/>
      <c r="AE468" s="138"/>
      <c r="AH468" s="138"/>
      <c r="AL468" s="138"/>
      <c r="AO468" s="138"/>
      <c r="AR468" s="138"/>
      <c r="AV468" s="138"/>
      <c r="AY468" s="138"/>
      <c r="BB468" s="138"/>
      <c r="BF468" s="138"/>
      <c r="BI468" s="138"/>
      <c r="BL468" s="138"/>
      <c r="BP468" s="138"/>
      <c r="BS468" s="138"/>
      <c r="BV468" s="138"/>
      <c r="BY468" s="138"/>
      <c r="CB468" s="138"/>
      <c r="CE468" s="138"/>
      <c r="CH468" s="138"/>
      <c r="CK468" s="138"/>
      <c r="CN468" s="138"/>
      <c r="CR468" s="138"/>
      <c r="CU468" s="138"/>
      <c r="CX468" s="138"/>
      <c r="DB468" s="138"/>
      <c r="DE468" s="138"/>
      <c r="DH468" s="138"/>
      <c r="DL468" s="138"/>
      <c r="DO468" s="138"/>
      <c r="DR468" s="138"/>
      <c r="DV468" s="138"/>
      <c r="DY468" s="138"/>
      <c r="EB468" s="138"/>
      <c r="EF468" s="138"/>
      <c r="EI468" s="138"/>
      <c r="EL468" s="138"/>
      <c r="EO468" s="138"/>
      <c r="ES468" s="138"/>
      <c r="EV468" s="138"/>
      <c r="EY468" s="138"/>
      <c r="FC468" s="138"/>
      <c r="FF468" s="138"/>
      <c r="FI468" s="138"/>
      <c r="FM468" s="138"/>
      <c r="FP468" s="138"/>
      <c r="FS468" s="138"/>
      <c r="FW468" s="138"/>
      <c r="FZ468" s="138"/>
      <c r="GC468" s="138"/>
      <c r="GG468" s="138"/>
      <c r="GJ468" s="138"/>
      <c r="GM468" s="138"/>
      <c r="GQ468" s="138"/>
      <c r="GT468" s="138"/>
      <c r="GW468" s="138"/>
      <c r="HA468" s="138"/>
      <c r="HD468" s="138"/>
      <c r="HG468" s="138"/>
      <c r="HK468" s="138"/>
      <c r="HN468" s="138"/>
      <c r="HQ468" s="138"/>
      <c r="HU468" s="138"/>
      <c r="HX468" s="138"/>
      <c r="IA468" s="138"/>
      <c r="IE468" s="138"/>
      <c r="IH468" s="138"/>
      <c r="IK468" s="138"/>
      <c r="IO468" s="138"/>
      <c r="IR468" s="138"/>
      <c r="IU468" s="138"/>
      <c r="IY468" s="138"/>
      <c r="JB468" s="138"/>
      <c r="JE468" s="138"/>
      <c r="JI468" s="138"/>
      <c r="JL468" s="138"/>
      <c r="JO468" s="138"/>
      <c r="JR468" s="138"/>
      <c r="JU468" s="138"/>
      <c r="JX468" s="138"/>
      <c r="KA468" s="138"/>
      <c r="KD468" s="138"/>
      <c r="KG468" s="138"/>
      <c r="KJ468" s="138"/>
      <c r="KM468" s="138"/>
      <c r="KP468" s="138"/>
      <c r="KS468" s="138"/>
      <c r="KV468" s="138"/>
      <c r="KY468" s="138"/>
      <c r="LB468" s="138"/>
      <c r="LE468" s="138"/>
      <c r="LF468" s="138"/>
      <c r="LG468" s="141"/>
      <c r="LI468" s="138"/>
      <c r="LJ468" s="141"/>
      <c r="LL468" s="138"/>
      <c r="LM468" s="141"/>
      <c r="LR468" s="138"/>
      <c r="LU468" s="138"/>
      <c r="LX468" s="138"/>
      <c r="LY468" s="138"/>
      <c r="LZ468" s="141"/>
      <c r="MB468" s="138"/>
      <c r="MC468" s="141"/>
      <c r="ME468" s="138"/>
      <c r="MF468" s="141"/>
      <c r="MJ468" s="138"/>
      <c r="MK468" s="139"/>
      <c r="ML468" s="53"/>
      <c r="MM468" s="53"/>
      <c r="MN468" s="53"/>
      <c r="MO468" s="53"/>
      <c r="MR468" s="140"/>
    </row>
    <row r="469" spans="2:356" s="10" customFormat="1">
      <c r="B469" s="137"/>
      <c r="H469" s="138"/>
      <c r="L469" s="138"/>
      <c r="O469" s="138"/>
      <c r="R469" s="138"/>
      <c r="U469" s="138"/>
      <c r="X469" s="138"/>
      <c r="AB469" s="138"/>
      <c r="AE469" s="138"/>
      <c r="AH469" s="138"/>
      <c r="AL469" s="138"/>
      <c r="AO469" s="138"/>
      <c r="AR469" s="138"/>
      <c r="AV469" s="138"/>
      <c r="AY469" s="138"/>
      <c r="BB469" s="138"/>
      <c r="BF469" s="138"/>
      <c r="BI469" s="138"/>
      <c r="BL469" s="138"/>
      <c r="BP469" s="138"/>
      <c r="BS469" s="138"/>
      <c r="BV469" s="138"/>
      <c r="BY469" s="138"/>
      <c r="CB469" s="138"/>
      <c r="CE469" s="138"/>
      <c r="CH469" s="138"/>
      <c r="CK469" s="138"/>
      <c r="CN469" s="138"/>
      <c r="CR469" s="138"/>
      <c r="CU469" s="138"/>
      <c r="CX469" s="138"/>
      <c r="DB469" s="138"/>
      <c r="DE469" s="138"/>
      <c r="DH469" s="138"/>
      <c r="DL469" s="138"/>
      <c r="DO469" s="138"/>
      <c r="DR469" s="138"/>
      <c r="DV469" s="138"/>
      <c r="DY469" s="138"/>
      <c r="EB469" s="138"/>
      <c r="EF469" s="138"/>
      <c r="EI469" s="138"/>
      <c r="EL469" s="138"/>
      <c r="EO469" s="138"/>
      <c r="ES469" s="138"/>
      <c r="EV469" s="138"/>
      <c r="EY469" s="138"/>
      <c r="FC469" s="138"/>
      <c r="FF469" s="138"/>
      <c r="FI469" s="138"/>
      <c r="FM469" s="138"/>
      <c r="FP469" s="138"/>
      <c r="FS469" s="138"/>
      <c r="FW469" s="138"/>
      <c r="FZ469" s="138"/>
      <c r="GC469" s="138"/>
      <c r="GG469" s="138"/>
      <c r="GJ469" s="138"/>
      <c r="GM469" s="138"/>
      <c r="GQ469" s="138"/>
      <c r="GT469" s="138"/>
      <c r="GW469" s="138"/>
      <c r="HA469" s="138"/>
      <c r="HD469" s="138"/>
      <c r="HG469" s="138"/>
      <c r="HK469" s="138"/>
      <c r="HN469" s="138"/>
      <c r="HQ469" s="138"/>
      <c r="HU469" s="138"/>
      <c r="HX469" s="138"/>
      <c r="IA469" s="138"/>
      <c r="IE469" s="138"/>
      <c r="IH469" s="138"/>
      <c r="IK469" s="138"/>
      <c r="IO469" s="138"/>
      <c r="IR469" s="138"/>
      <c r="IU469" s="138"/>
      <c r="IY469" s="138"/>
      <c r="JB469" s="138"/>
      <c r="JE469" s="138"/>
      <c r="JI469" s="138"/>
      <c r="JL469" s="138"/>
      <c r="JO469" s="138"/>
      <c r="JR469" s="138"/>
      <c r="JU469" s="138"/>
      <c r="JX469" s="138"/>
      <c r="KA469" s="138"/>
      <c r="KD469" s="138"/>
      <c r="KG469" s="138"/>
      <c r="KJ469" s="138"/>
      <c r="KM469" s="138"/>
      <c r="KP469" s="138"/>
      <c r="KS469" s="138"/>
      <c r="KV469" s="138"/>
      <c r="KY469" s="138"/>
      <c r="LB469" s="138"/>
      <c r="LE469" s="138"/>
      <c r="LF469" s="138"/>
      <c r="LG469" s="141"/>
      <c r="LI469" s="138"/>
      <c r="LJ469" s="141"/>
      <c r="LL469" s="138"/>
      <c r="LM469" s="141"/>
      <c r="LR469" s="138"/>
      <c r="LU469" s="138"/>
      <c r="LX469" s="138"/>
      <c r="LY469" s="138"/>
      <c r="LZ469" s="141"/>
      <c r="MB469" s="138"/>
      <c r="MC469" s="141"/>
      <c r="ME469" s="138"/>
      <c r="MF469" s="141"/>
      <c r="MJ469" s="138"/>
      <c r="MK469" s="139"/>
      <c r="ML469" s="53"/>
      <c r="MM469" s="53"/>
      <c r="MN469" s="53"/>
      <c r="MO469" s="53"/>
      <c r="MR469" s="140"/>
    </row>
    <row r="470" spans="2:356" s="10" customFormat="1" ht="18.75" customHeight="1">
      <c r="B470" s="137"/>
      <c r="H470" s="138"/>
      <c r="L470" s="138"/>
      <c r="O470" s="138"/>
      <c r="R470" s="138"/>
      <c r="U470" s="138"/>
      <c r="X470" s="138"/>
      <c r="AB470" s="138"/>
      <c r="AE470" s="138"/>
      <c r="AH470" s="138"/>
      <c r="AL470" s="138"/>
      <c r="AO470" s="138"/>
      <c r="AR470" s="138"/>
      <c r="AV470" s="138"/>
      <c r="AY470" s="138"/>
      <c r="BB470" s="138"/>
      <c r="BF470" s="138"/>
      <c r="BI470" s="138"/>
      <c r="BL470" s="138"/>
      <c r="BP470" s="138"/>
      <c r="BS470" s="138"/>
      <c r="BV470" s="138"/>
      <c r="BY470" s="138"/>
      <c r="CB470" s="138"/>
      <c r="CE470" s="138"/>
      <c r="CH470" s="138"/>
      <c r="CK470" s="138"/>
      <c r="CN470" s="138"/>
      <c r="CR470" s="138"/>
      <c r="CU470" s="138"/>
      <c r="CX470" s="138"/>
      <c r="DB470" s="138"/>
      <c r="DE470" s="138"/>
      <c r="DH470" s="138"/>
      <c r="DL470" s="138"/>
      <c r="DO470" s="138"/>
      <c r="DR470" s="138"/>
      <c r="DV470" s="138"/>
      <c r="DY470" s="138"/>
      <c r="EB470" s="138"/>
      <c r="EF470" s="138"/>
      <c r="EI470" s="138"/>
      <c r="EL470" s="138"/>
      <c r="EO470" s="138"/>
      <c r="ES470" s="138"/>
      <c r="EV470" s="138"/>
      <c r="EY470" s="138"/>
      <c r="FC470" s="138"/>
      <c r="FF470" s="138"/>
      <c r="FI470" s="138"/>
      <c r="FM470" s="138"/>
      <c r="FP470" s="138"/>
      <c r="FS470" s="138"/>
      <c r="FW470" s="138"/>
      <c r="FZ470" s="138"/>
      <c r="GC470" s="138"/>
      <c r="GG470" s="138"/>
      <c r="GJ470" s="138"/>
      <c r="GM470" s="138"/>
      <c r="GQ470" s="138"/>
      <c r="GT470" s="138"/>
      <c r="GW470" s="138"/>
      <c r="HA470" s="138"/>
      <c r="HD470" s="138"/>
      <c r="HG470" s="138"/>
      <c r="HK470" s="138"/>
      <c r="HN470" s="138"/>
      <c r="HQ470" s="138"/>
      <c r="HU470" s="138"/>
      <c r="HX470" s="138"/>
      <c r="IA470" s="138"/>
      <c r="IE470" s="138"/>
      <c r="IH470" s="138"/>
      <c r="IK470" s="138"/>
      <c r="IO470" s="138"/>
      <c r="IR470" s="138"/>
      <c r="IU470" s="138"/>
      <c r="IY470" s="138"/>
      <c r="JB470" s="138"/>
      <c r="JE470" s="138"/>
      <c r="JI470" s="138"/>
      <c r="JL470" s="138"/>
      <c r="JO470" s="138"/>
      <c r="JR470" s="138"/>
      <c r="JU470" s="138"/>
      <c r="JX470" s="138"/>
      <c r="KA470" s="138"/>
      <c r="KD470" s="138"/>
      <c r="KG470" s="138"/>
      <c r="KJ470" s="138"/>
      <c r="KM470" s="138"/>
      <c r="KP470" s="138"/>
      <c r="KS470" s="138"/>
      <c r="KV470" s="138"/>
      <c r="KY470" s="138"/>
      <c r="LB470" s="138"/>
      <c r="LE470" s="138"/>
      <c r="LF470" s="138"/>
      <c r="LG470" s="141"/>
      <c r="LI470" s="138"/>
      <c r="LJ470" s="141"/>
      <c r="LL470" s="138"/>
      <c r="LM470" s="141"/>
      <c r="LR470" s="138"/>
      <c r="LU470" s="138"/>
      <c r="LX470" s="138"/>
      <c r="LY470" s="138"/>
      <c r="LZ470" s="141"/>
      <c r="MB470" s="138"/>
      <c r="MC470" s="141"/>
      <c r="ME470" s="138"/>
      <c r="MF470" s="141"/>
      <c r="MJ470" s="138"/>
      <c r="MK470" s="139"/>
      <c r="ML470" s="53"/>
      <c r="MM470" s="53"/>
      <c r="MN470" s="53"/>
      <c r="MO470" s="53"/>
      <c r="MR470" s="140"/>
    </row>
    <row r="471" spans="2:356" s="10" customFormat="1">
      <c r="B471" s="137"/>
      <c r="H471" s="138"/>
      <c r="L471" s="138"/>
      <c r="O471" s="138"/>
      <c r="R471" s="138"/>
      <c r="U471" s="138"/>
      <c r="X471" s="138"/>
      <c r="AB471" s="138"/>
      <c r="AE471" s="138"/>
      <c r="AH471" s="138"/>
      <c r="AL471" s="138"/>
      <c r="AO471" s="138"/>
      <c r="AR471" s="138"/>
      <c r="AV471" s="138"/>
      <c r="AY471" s="138"/>
      <c r="BB471" s="138"/>
      <c r="BF471" s="138"/>
      <c r="BI471" s="138"/>
      <c r="BL471" s="138"/>
      <c r="BP471" s="138"/>
      <c r="BS471" s="138"/>
      <c r="BV471" s="138"/>
      <c r="BY471" s="138"/>
      <c r="CB471" s="138"/>
      <c r="CE471" s="138"/>
      <c r="CH471" s="138"/>
      <c r="CK471" s="138"/>
      <c r="CN471" s="138"/>
      <c r="CR471" s="138"/>
      <c r="CU471" s="138"/>
      <c r="CX471" s="138"/>
      <c r="DB471" s="138"/>
      <c r="DE471" s="138"/>
      <c r="DH471" s="138"/>
      <c r="DL471" s="138"/>
      <c r="DO471" s="138"/>
      <c r="DR471" s="138"/>
      <c r="DV471" s="138"/>
      <c r="DY471" s="138"/>
      <c r="EB471" s="138"/>
      <c r="EF471" s="138"/>
      <c r="EI471" s="138"/>
      <c r="EL471" s="138"/>
      <c r="EO471" s="138"/>
      <c r="ES471" s="138"/>
      <c r="EV471" s="138"/>
      <c r="EY471" s="138"/>
      <c r="FC471" s="138"/>
      <c r="FF471" s="138"/>
      <c r="FI471" s="138"/>
      <c r="FM471" s="138"/>
      <c r="FP471" s="138"/>
      <c r="FS471" s="138"/>
      <c r="FW471" s="138"/>
      <c r="FZ471" s="138"/>
      <c r="GC471" s="138"/>
      <c r="GG471" s="138"/>
      <c r="GJ471" s="138"/>
      <c r="GM471" s="138"/>
      <c r="GQ471" s="138"/>
      <c r="GT471" s="138"/>
      <c r="GW471" s="138"/>
      <c r="HA471" s="138"/>
      <c r="HD471" s="138"/>
      <c r="HG471" s="138"/>
      <c r="HK471" s="138"/>
      <c r="HN471" s="138"/>
      <c r="HQ471" s="138"/>
      <c r="HU471" s="138"/>
      <c r="HX471" s="138"/>
      <c r="IA471" s="138"/>
      <c r="IE471" s="138"/>
      <c r="IH471" s="138"/>
      <c r="IK471" s="138"/>
      <c r="IO471" s="138"/>
      <c r="IR471" s="138"/>
      <c r="IU471" s="138"/>
      <c r="IY471" s="138"/>
      <c r="JB471" s="138"/>
      <c r="JE471" s="138"/>
      <c r="JI471" s="138"/>
      <c r="JL471" s="138"/>
      <c r="JO471" s="138"/>
      <c r="JR471" s="138"/>
      <c r="JU471" s="138"/>
      <c r="JX471" s="138"/>
      <c r="KA471" s="138"/>
      <c r="KD471" s="138"/>
      <c r="KG471" s="138"/>
      <c r="KJ471" s="138"/>
      <c r="KM471" s="138"/>
      <c r="KP471" s="138"/>
      <c r="KS471" s="138"/>
      <c r="KV471" s="138"/>
      <c r="KY471" s="138"/>
      <c r="LB471" s="138"/>
      <c r="LE471" s="138"/>
      <c r="LF471" s="138"/>
      <c r="LG471" s="141"/>
      <c r="LI471" s="138"/>
      <c r="LJ471" s="141"/>
      <c r="LL471" s="138"/>
      <c r="LM471" s="141"/>
      <c r="LR471" s="138"/>
      <c r="LU471" s="138"/>
      <c r="LX471" s="138"/>
      <c r="LY471" s="138"/>
      <c r="LZ471" s="141"/>
      <c r="MB471" s="138"/>
      <c r="MC471" s="141"/>
      <c r="ME471" s="138"/>
      <c r="MF471" s="141"/>
      <c r="MJ471" s="138"/>
      <c r="MK471" s="139"/>
      <c r="ML471" s="53"/>
      <c r="MM471" s="53"/>
      <c r="MN471" s="53"/>
      <c r="MO471" s="53"/>
      <c r="MR471" s="140"/>
    </row>
    <row r="472" spans="2:356" s="10" customFormat="1" ht="18.75" customHeight="1">
      <c r="B472" s="137"/>
      <c r="H472" s="138"/>
      <c r="L472" s="138"/>
      <c r="O472" s="138"/>
      <c r="R472" s="138"/>
      <c r="U472" s="138"/>
      <c r="X472" s="138"/>
      <c r="AB472" s="138"/>
      <c r="AE472" s="138"/>
      <c r="AH472" s="138"/>
      <c r="AL472" s="138"/>
      <c r="AO472" s="138"/>
      <c r="AR472" s="138"/>
      <c r="AV472" s="138"/>
      <c r="AY472" s="138"/>
      <c r="BB472" s="138"/>
      <c r="BF472" s="138"/>
      <c r="BI472" s="138"/>
      <c r="BL472" s="138"/>
      <c r="BP472" s="138"/>
      <c r="BS472" s="138"/>
      <c r="BV472" s="138"/>
      <c r="BY472" s="138"/>
      <c r="CB472" s="138"/>
      <c r="CE472" s="138"/>
      <c r="CH472" s="138"/>
      <c r="CK472" s="138"/>
      <c r="CN472" s="138"/>
      <c r="CR472" s="138"/>
      <c r="CU472" s="138"/>
      <c r="CX472" s="138"/>
      <c r="DB472" s="138"/>
      <c r="DE472" s="138"/>
      <c r="DH472" s="138"/>
      <c r="DL472" s="138"/>
      <c r="DO472" s="138"/>
      <c r="DR472" s="138"/>
      <c r="DV472" s="138"/>
      <c r="DY472" s="138"/>
      <c r="EB472" s="138"/>
      <c r="EF472" s="138"/>
      <c r="EI472" s="138"/>
      <c r="EL472" s="138"/>
      <c r="EO472" s="138"/>
      <c r="ES472" s="138"/>
      <c r="EV472" s="138"/>
      <c r="EY472" s="138"/>
      <c r="FC472" s="138"/>
      <c r="FF472" s="138"/>
      <c r="FI472" s="138"/>
      <c r="FM472" s="138"/>
      <c r="FP472" s="138"/>
      <c r="FS472" s="138"/>
      <c r="FW472" s="138"/>
      <c r="FZ472" s="138"/>
      <c r="GC472" s="138"/>
      <c r="GG472" s="138"/>
      <c r="GJ472" s="138"/>
      <c r="GM472" s="138"/>
      <c r="GQ472" s="138"/>
      <c r="GT472" s="138"/>
      <c r="GW472" s="138"/>
      <c r="HA472" s="138"/>
      <c r="HD472" s="138"/>
      <c r="HG472" s="138"/>
      <c r="HK472" s="138"/>
      <c r="HN472" s="138"/>
      <c r="HQ472" s="138"/>
      <c r="HU472" s="138"/>
      <c r="HX472" s="138"/>
      <c r="IA472" s="138"/>
      <c r="IE472" s="138"/>
      <c r="IH472" s="138"/>
      <c r="IK472" s="138"/>
      <c r="IO472" s="138"/>
      <c r="IR472" s="138"/>
      <c r="IU472" s="138"/>
      <c r="IY472" s="138"/>
      <c r="JB472" s="138"/>
      <c r="JE472" s="138"/>
      <c r="JI472" s="138"/>
      <c r="JL472" s="138"/>
      <c r="JO472" s="138"/>
      <c r="JR472" s="138"/>
      <c r="JU472" s="138"/>
      <c r="JX472" s="138"/>
      <c r="KA472" s="138"/>
      <c r="KD472" s="138"/>
      <c r="KG472" s="138"/>
      <c r="KJ472" s="138"/>
      <c r="KM472" s="138"/>
      <c r="KP472" s="138"/>
      <c r="KS472" s="138"/>
      <c r="KV472" s="138"/>
      <c r="KY472" s="138"/>
      <c r="LB472" s="138"/>
      <c r="LE472" s="138"/>
      <c r="LF472" s="138"/>
      <c r="LG472" s="141"/>
      <c r="LI472" s="138"/>
      <c r="LJ472" s="141"/>
      <c r="LL472" s="138"/>
      <c r="LM472" s="141"/>
      <c r="LR472" s="138"/>
      <c r="LU472" s="138"/>
      <c r="LX472" s="138"/>
      <c r="LY472" s="138"/>
      <c r="LZ472" s="141"/>
      <c r="MB472" s="138"/>
      <c r="MC472" s="141"/>
      <c r="ME472" s="138"/>
      <c r="MF472" s="141"/>
      <c r="MJ472" s="138"/>
      <c r="MK472" s="139"/>
      <c r="ML472" s="53"/>
      <c r="MM472" s="53"/>
      <c r="MN472" s="53"/>
      <c r="MO472" s="53"/>
      <c r="MR472" s="140"/>
    </row>
    <row r="473" spans="2:356" s="10" customFormat="1">
      <c r="B473" s="137"/>
      <c r="H473" s="138"/>
      <c r="L473" s="138"/>
      <c r="O473" s="138"/>
      <c r="R473" s="138"/>
      <c r="U473" s="138"/>
      <c r="X473" s="138"/>
      <c r="AB473" s="138"/>
      <c r="AE473" s="138"/>
      <c r="AH473" s="138"/>
      <c r="AL473" s="138"/>
      <c r="AO473" s="138"/>
      <c r="AR473" s="138"/>
      <c r="AV473" s="138"/>
      <c r="AY473" s="138"/>
      <c r="BB473" s="138"/>
      <c r="BF473" s="138"/>
      <c r="BI473" s="138"/>
      <c r="BL473" s="138"/>
      <c r="BP473" s="138"/>
      <c r="BS473" s="138"/>
      <c r="BV473" s="138"/>
      <c r="BY473" s="138"/>
      <c r="CB473" s="138"/>
      <c r="CE473" s="138"/>
      <c r="CH473" s="138"/>
      <c r="CK473" s="138"/>
      <c r="CN473" s="138"/>
      <c r="CR473" s="138"/>
      <c r="CU473" s="138"/>
      <c r="CX473" s="138"/>
      <c r="DB473" s="138"/>
      <c r="DE473" s="138"/>
      <c r="DH473" s="138"/>
      <c r="DL473" s="138"/>
      <c r="DO473" s="138"/>
      <c r="DR473" s="138"/>
      <c r="DV473" s="138"/>
      <c r="DY473" s="138"/>
      <c r="EB473" s="138"/>
      <c r="EF473" s="138"/>
      <c r="EI473" s="138"/>
      <c r="EL473" s="138"/>
      <c r="EO473" s="138"/>
      <c r="ES473" s="138"/>
      <c r="EV473" s="138"/>
      <c r="EY473" s="138"/>
      <c r="FC473" s="138"/>
      <c r="FF473" s="138"/>
      <c r="FI473" s="138"/>
      <c r="FM473" s="138"/>
      <c r="FP473" s="138"/>
      <c r="FS473" s="138"/>
      <c r="FW473" s="138"/>
      <c r="FZ473" s="138"/>
      <c r="GC473" s="138"/>
      <c r="GG473" s="138"/>
      <c r="GJ473" s="138"/>
      <c r="GM473" s="138"/>
      <c r="GQ473" s="138"/>
      <c r="GT473" s="138"/>
      <c r="GW473" s="138"/>
      <c r="HA473" s="138"/>
      <c r="HD473" s="138"/>
      <c r="HG473" s="138"/>
      <c r="HK473" s="138"/>
      <c r="HN473" s="138"/>
      <c r="HQ473" s="138"/>
      <c r="HU473" s="138"/>
      <c r="HX473" s="138"/>
      <c r="IA473" s="138"/>
      <c r="IE473" s="138"/>
      <c r="IH473" s="138"/>
      <c r="IK473" s="138"/>
      <c r="IO473" s="138"/>
      <c r="IR473" s="138"/>
      <c r="IU473" s="138"/>
      <c r="IY473" s="138"/>
      <c r="JB473" s="138"/>
      <c r="JE473" s="138"/>
      <c r="JI473" s="138"/>
      <c r="JL473" s="138"/>
      <c r="JO473" s="138"/>
      <c r="JR473" s="138"/>
      <c r="JU473" s="138"/>
      <c r="JX473" s="138"/>
      <c r="KA473" s="138"/>
      <c r="KD473" s="138"/>
      <c r="KG473" s="138"/>
      <c r="KJ473" s="138"/>
      <c r="KM473" s="138"/>
      <c r="KP473" s="138"/>
      <c r="KS473" s="138"/>
      <c r="KV473" s="138"/>
      <c r="KY473" s="138"/>
      <c r="LB473" s="138"/>
      <c r="LE473" s="138"/>
      <c r="LF473" s="138"/>
      <c r="LG473" s="141"/>
      <c r="LI473" s="138"/>
      <c r="LJ473" s="141"/>
      <c r="LL473" s="138"/>
      <c r="LM473" s="141"/>
      <c r="LR473" s="138"/>
      <c r="LU473" s="138"/>
      <c r="LX473" s="138"/>
      <c r="LY473" s="138"/>
      <c r="LZ473" s="141"/>
      <c r="MB473" s="138"/>
      <c r="MC473" s="141"/>
      <c r="ME473" s="138"/>
      <c r="MF473" s="141"/>
      <c r="MJ473" s="138"/>
      <c r="MK473" s="139"/>
      <c r="ML473" s="53"/>
      <c r="MM473" s="53"/>
      <c r="MN473" s="53"/>
      <c r="MO473" s="53"/>
      <c r="MR473" s="140"/>
    </row>
    <row r="474" spans="2:356" s="10" customFormat="1" ht="18.75" customHeight="1">
      <c r="B474" s="137"/>
      <c r="H474" s="138"/>
      <c r="L474" s="138"/>
      <c r="O474" s="138"/>
      <c r="R474" s="138"/>
      <c r="U474" s="138"/>
      <c r="X474" s="138"/>
      <c r="AB474" s="138"/>
      <c r="AE474" s="138"/>
      <c r="AH474" s="138"/>
      <c r="AL474" s="138"/>
      <c r="AO474" s="138"/>
      <c r="AR474" s="138"/>
      <c r="AV474" s="138"/>
      <c r="AY474" s="138"/>
      <c r="BB474" s="138"/>
      <c r="BF474" s="138"/>
      <c r="BI474" s="138"/>
      <c r="BL474" s="138"/>
      <c r="BP474" s="138"/>
      <c r="BS474" s="138"/>
      <c r="BV474" s="138"/>
      <c r="BY474" s="138"/>
      <c r="CB474" s="138"/>
      <c r="CE474" s="138"/>
      <c r="CH474" s="138"/>
      <c r="CK474" s="138"/>
      <c r="CN474" s="138"/>
      <c r="CR474" s="138"/>
      <c r="CU474" s="138"/>
      <c r="CX474" s="138"/>
      <c r="DB474" s="138"/>
      <c r="DE474" s="138"/>
      <c r="DH474" s="138"/>
      <c r="DL474" s="138"/>
      <c r="DO474" s="138"/>
      <c r="DR474" s="138"/>
      <c r="DV474" s="138"/>
      <c r="DY474" s="138"/>
      <c r="EB474" s="138"/>
      <c r="EF474" s="138"/>
      <c r="EI474" s="138"/>
      <c r="EL474" s="138"/>
      <c r="EO474" s="138"/>
      <c r="ES474" s="138"/>
      <c r="EV474" s="138"/>
      <c r="EY474" s="138"/>
      <c r="FC474" s="138"/>
      <c r="FF474" s="138"/>
      <c r="FI474" s="138"/>
      <c r="FM474" s="138"/>
      <c r="FP474" s="138"/>
      <c r="FS474" s="138"/>
      <c r="FW474" s="138"/>
      <c r="FZ474" s="138"/>
      <c r="GC474" s="138"/>
      <c r="GG474" s="138"/>
      <c r="GJ474" s="138"/>
      <c r="GM474" s="138"/>
      <c r="GQ474" s="138"/>
      <c r="GT474" s="138"/>
      <c r="GW474" s="138"/>
      <c r="HA474" s="138"/>
      <c r="HD474" s="138"/>
      <c r="HG474" s="138"/>
      <c r="HK474" s="138"/>
      <c r="HN474" s="138"/>
      <c r="HQ474" s="138"/>
      <c r="HU474" s="138"/>
      <c r="HX474" s="138"/>
      <c r="IA474" s="138"/>
      <c r="IE474" s="138"/>
      <c r="IH474" s="138"/>
      <c r="IK474" s="138"/>
      <c r="IO474" s="138"/>
      <c r="IR474" s="138"/>
      <c r="IU474" s="138"/>
      <c r="IY474" s="138"/>
      <c r="JB474" s="138"/>
      <c r="JE474" s="138"/>
      <c r="JI474" s="138"/>
      <c r="JL474" s="138"/>
      <c r="JO474" s="138"/>
      <c r="JR474" s="138"/>
      <c r="JU474" s="138"/>
      <c r="JX474" s="138"/>
      <c r="KA474" s="138"/>
      <c r="KD474" s="138"/>
      <c r="KG474" s="138"/>
      <c r="KJ474" s="138"/>
      <c r="KM474" s="138"/>
      <c r="KP474" s="138"/>
      <c r="KS474" s="138"/>
      <c r="KV474" s="138"/>
      <c r="KY474" s="138"/>
      <c r="LB474" s="138"/>
      <c r="LE474" s="138"/>
      <c r="LF474" s="138"/>
      <c r="LG474" s="141"/>
      <c r="LI474" s="138"/>
      <c r="LJ474" s="141"/>
      <c r="LL474" s="138"/>
      <c r="LM474" s="141"/>
      <c r="LR474" s="138"/>
      <c r="LU474" s="138"/>
      <c r="LX474" s="138"/>
      <c r="LY474" s="138"/>
      <c r="LZ474" s="141"/>
      <c r="MB474" s="138"/>
      <c r="MC474" s="141"/>
      <c r="ME474" s="138"/>
      <c r="MF474" s="141"/>
      <c r="MJ474" s="138"/>
      <c r="MK474" s="139"/>
      <c r="ML474" s="53"/>
      <c r="MM474" s="53"/>
      <c r="MN474" s="53"/>
      <c r="MO474" s="53"/>
      <c r="MR474" s="140"/>
    </row>
    <row r="475" spans="2:356" s="10" customFormat="1">
      <c r="B475" s="137"/>
      <c r="H475" s="138"/>
      <c r="L475" s="138"/>
      <c r="O475" s="138"/>
      <c r="R475" s="138"/>
      <c r="U475" s="138"/>
      <c r="X475" s="138"/>
      <c r="AB475" s="138"/>
      <c r="AE475" s="138"/>
      <c r="AH475" s="138"/>
      <c r="AL475" s="138"/>
      <c r="AO475" s="138"/>
      <c r="AR475" s="138"/>
      <c r="AV475" s="138"/>
      <c r="AY475" s="138"/>
      <c r="BB475" s="138"/>
      <c r="BF475" s="138"/>
      <c r="BI475" s="138"/>
      <c r="BL475" s="138"/>
      <c r="BP475" s="138"/>
      <c r="BS475" s="138"/>
      <c r="BV475" s="138"/>
      <c r="BY475" s="138"/>
      <c r="CB475" s="138"/>
      <c r="CE475" s="138"/>
      <c r="CH475" s="138"/>
      <c r="CK475" s="138"/>
      <c r="CN475" s="138"/>
      <c r="CR475" s="138"/>
      <c r="CU475" s="138"/>
      <c r="CX475" s="138"/>
      <c r="DB475" s="138"/>
      <c r="DE475" s="138"/>
      <c r="DH475" s="138"/>
      <c r="DL475" s="138"/>
      <c r="DO475" s="138"/>
      <c r="DR475" s="138"/>
      <c r="DV475" s="138"/>
      <c r="DY475" s="138"/>
      <c r="EB475" s="138"/>
      <c r="EF475" s="138"/>
      <c r="EI475" s="138"/>
      <c r="EL475" s="138"/>
      <c r="EO475" s="138"/>
      <c r="ES475" s="138"/>
      <c r="EV475" s="138"/>
      <c r="EY475" s="138"/>
      <c r="FC475" s="138"/>
      <c r="FF475" s="138"/>
      <c r="FI475" s="138"/>
      <c r="FM475" s="138"/>
      <c r="FP475" s="138"/>
      <c r="FS475" s="138"/>
      <c r="FW475" s="138"/>
      <c r="FZ475" s="138"/>
      <c r="GC475" s="138"/>
      <c r="GG475" s="138"/>
      <c r="GJ475" s="138"/>
      <c r="GM475" s="138"/>
      <c r="GQ475" s="138"/>
      <c r="GT475" s="138"/>
      <c r="GW475" s="138"/>
      <c r="HA475" s="138"/>
      <c r="HD475" s="138"/>
      <c r="HG475" s="138"/>
      <c r="HK475" s="138"/>
      <c r="HN475" s="138"/>
      <c r="HQ475" s="138"/>
      <c r="HU475" s="138"/>
      <c r="HX475" s="138"/>
      <c r="IA475" s="138"/>
      <c r="IE475" s="138"/>
      <c r="IH475" s="138"/>
      <c r="IK475" s="138"/>
      <c r="IO475" s="138"/>
      <c r="IR475" s="138"/>
      <c r="IU475" s="138"/>
      <c r="IY475" s="138"/>
      <c r="JB475" s="138"/>
      <c r="JE475" s="138"/>
      <c r="JI475" s="138"/>
      <c r="JL475" s="138"/>
      <c r="JO475" s="138"/>
      <c r="JR475" s="138"/>
      <c r="JU475" s="138"/>
      <c r="JX475" s="138"/>
      <c r="KA475" s="138"/>
      <c r="KD475" s="138"/>
      <c r="KG475" s="138"/>
      <c r="KJ475" s="138"/>
      <c r="KM475" s="138"/>
      <c r="KP475" s="138"/>
      <c r="KS475" s="138"/>
      <c r="KV475" s="138"/>
      <c r="KY475" s="138"/>
      <c r="LB475" s="138"/>
      <c r="LE475" s="138"/>
      <c r="LF475" s="138"/>
      <c r="LG475" s="141"/>
      <c r="LI475" s="138"/>
      <c r="LJ475" s="141"/>
      <c r="LL475" s="138"/>
      <c r="LM475" s="141"/>
      <c r="LR475" s="138"/>
      <c r="LU475" s="138"/>
      <c r="LX475" s="138"/>
      <c r="LY475" s="138"/>
      <c r="LZ475" s="141"/>
      <c r="MB475" s="138"/>
      <c r="MC475" s="141"/>
      <c r="ME475" s="138"/>
      <c r="MF475" s="141"/>
      <c r="MJ475" s="138"/>
      <c r="MK475" s="139"/>
      <c r="ML475" s="53"/>
      <c r="MM475" s="53"/>
      <c r="MN475" s="53"/>
      <c r="MO475" s="53"/>
      <c r="MR475" s="140"/>
    </row>
    <row r="476" spans="2:356" s="10" customFormat="1" ht="18.75" customHeight="1">
      <c r="B476" s="137"/>
      <c r="H476" s="138"/>
      <c r="L476" s="138"/>
      <c r="O476" s="138"/>
      <c r="R476" s="138"/>
      <c r="U476" s="138"/>
      <c r="X476" s="138"/>
      <c r="AB476" s="138"/>
      <c r="AE476" s="138"/>
      <c r="AH476" s="138"/>
      <c r="AL476" s="138"/>
      <c r="AO476" s="138"/>
      <c r="AR476" s="138"/>
      <c r="AV476" s="138"/>
      <c r="AY476" s="138"/>
      <c r="BB476" s="138"/>
      <c r="BF476" s="138"/>
      <c r="BI476" s="138"/>
      <c r="BL476" s="138"/>
      <c r="BP476" s="138"/>
      <c r="BS476" s="138"/>
      <c r="BV476" s="138"/>
      <c r="BY476" s="138"/>
      <c r="CB476" s="138"/>
      <c r="CE476" s="138"/>
      <c r="CH476" s="138"/>
      <c r="CK476" s="138"/>
      <c r="CN476" s="138"/>
      <c r="CR476" s="138"/>
      <c r="CU476" s="138"/>
      <c r="CX476" s="138"/>
      <c r="DB476" s="138"/>
      <c r="DE476" s="138"/>
      <c r="DH476" s="138"/>
      <c r="DL476" s="138"/>
      <c r="DO476" s="138"/>
      <c r="DR476" s="138"/>
      <c r="DV476" s="138"/>
      <c r="DY476" s="138"/>
      <c r="EB476" s="138"/>
      <c r="EF476" s="138"/>
      <c r="EI476" s="138"/>
      <c r="EL476" s="138"/>
      <c r="EO476" s="138"/>
      <c r="ES476" s="138"/>
      <c r="EV476" s="138"/>
      <c r="EY476" s="138"/>
      <c r="FC476" s="138"/>
      <c r="FF476" s="138"/>
      <c r="FI476" s="138"/>
      <c r="FM476" s="138"/>
      <c r="FP476" s="138"/>
      <c r="FS476" s="138"/>
      <c r="FW476" s="138"/>
      <c r="FZ476" s="138"/>
      <c r="GC476" s="138"/>
      <c r="GG476" s="138"/>
      <c r="GJ476" s="138"/>
      <c r="GM476" s="138"/>
      <c r="GQ476" s="138"/>
      <c r="GT476" s="138"/>
      <c r="GW476" s="138"/>
      <c r="HA476" s="138"/>
      <c r="HD476" s="138"/>
      <c r="HG476" s="138"/>
      <c r="HK476" s="138"/>
      <c r="HN476" s="138"/>
      <c r="HQ476" s="138"/>
      <c r="HU476" s="138"/>
      <c r="HX476" s="138"/>
      <c r="IA476" s="138"/>
      <c r="IE476" s="138"/>
      <c r="IH476" s="138"/>
      <c r="IK476" s="138"/>
      <c r="IO476" s="138"/>
      <c r="IR476" s="138"/>
      <c r="IU476" s="138"/>
      <c r="IY476" s="138"/>
      <c r="JB476" s="138"/>
      <c r="JE476" s="138"/>
      <c r="JI476" s="138"/>
      <c r="JL476" s="138"/>
      <c r="JO476" s="138"/>
      <c r="JR476" s="138"/>
      <c r="JU476" s="138"/>
      <c r="JX476" s="138"/>
      <c r="KA476" s="138"/>
      <c r="KD476" s="138"/>
      <c r="KG476" s="138"/>
      <c r="KJ476" s="138"/>
      <c r="KM476" s="138"/>
      <c r="KP476" s="138"/>
      <c r="KS476" s="138"/>
      <c r="KV476" s="138"/>
      <c r="KY476" s="138"/>
      <c r="LB476" s="138"/>
      <c r="LE476" s="138"/>
      <c r="LF476" s="138"/>
      <c r="LG476" s="141"/>
      <c r="LI476" s="138"/>
      <c r="LJ476" s="141"/>
      <c r="LL476" s="138"/>
      <c r="LM476" s="141"/>
      <c r="LR476" s="138"/>
      <c r="LU476" s="138"/>
      <c r="LX476" s="138"/>
      <c r="LY476" s="138"/>
      <c r="LZ476" s="141"/>
      <c r="MB476" s="138"/>
      <c r="MC476" s="141"/>
      <c r="ME476" s="138"/>
      <c r="MF476" s="141"/>
      <c r="MJ476" s="138"/>
      <c r="MK476" s="139"/>
      <c r="ML476" s="53"/>
      <c r="MM476" s="53"/>
      <c r="MN476" s="53"/>
      <c r="MO476" s="53"/>
      <c r="MR476" s="140"/>
    </row>
    <row r="477" spans="2:356" s="10" customFormat="1">
      <c r="B477" s="137"/>
      <c r="H477" s="138"/>
      <c r="L477" s="138"/>
      <c r="O477" s="138"/>
      <c r="R477" s="138"/>
      <c r="U477" s="138"/>
      <c r="X477" s="138"/>
      <c r="AB477" s="138"/>
      <c r="AE477" s="138"/>
      <c r="AH477" s="138"/>
      <c r="AL477" s="138"/>
      <c r="AO477" s="138"/>
      <c r="AR477" s="138"/>
      <c r="AV477" s="138"/>
      <c r="AY477" s="138"/>
      <c r="BB477" s="138"/>
      <c r="BF477" s="138"/>
      <c r="BI477" s="138"/>
      <c r="BL477" s="138"/>
      <c r="BP477" s="138"/>
      <c r="BS477" s="138"/>
      <c r="BV477" s="138"/>
      <c r="BY477" s="138"/>
      <c r="CB477" s="138"/>
      <c r="CE477" s="138"/>
      <c r="CH477" s="138"/>
      <c r="CK477" s="138"/>
      <c r="CN477" s="138"/>
      <c r="CR477" s="138"/>
      <c r="CU477" s="138"/>
      <c r="CX477" s="138"/>
      <c r="DB477" s="138"/>
      <c r="DE477" s="138"/>
      <c r="DH477" s="138"/>
      <c r="DL477" s="138"/>
      <c r="DO477" s="138"/>
      <c r="DR477" s="138"/>
      <c r="DV477" s="138"/>
      <c r="DY477" s="138"/>
      <c r="EB477" s="138"/>
      <c r="EF477" s="138"/>
      <c r="EI477" s="138"/>
      <c r="EL477" s="138"/>
      <c r="EO477" s="138"/>
      <c r="ES477" s="138"/>
      <c r="EV477" s="138"/>
      <c r="EY477" s="138"/>
      <c r="FC477" s="138"/>
      <c r="FF477" s="138"/>
      <c r="FI477" s="138"/>
      <c r="FM477" s="138"/>
      <c r="FP477" s="138"/>
      <c r="FS477" s="138"/>
      <c r="FW477" s="138"/>
      <c r="FZ477" s="138"/>
      <c r="GC477" s="138"/>
      <c r="GG477" s="138"/>
      <c r="GJ477" s="138"/>
      <c r="GM477" s="138"/>
      <c r="GQ477" s="138"/>
      <c r="GT477" s="138"/>
      <c r="GW477" s="138"/>
      <c r="HA477" s="138"/>
      <c r="HD477" s="138"/>
      <c r="HG477" s="138"/>
      <c r="HK477" s="138"/>
      <c r="HN477" s="138"/>
      <c r="HQ477" s="138"/>
      <c r="HU477" s="138"/>
      <c r="HX477" s="138"/>
      <c r="IA477" s="138"/>
      <c r="IE477" s="138"/>
      <c r="IH477" s="138"/>
      <c r="IK477" s="138"/>
      <c r="IO477" s="138"/>
      <c r="IR477" s="138"/>
      <c r="IU477" s="138"/>
      <c r="IY477" s="138"/>
      <c r="JB477" s="138"/>
      <c r="JE477" s="138"/>
      <c r="JI477" s="138"/>
      <c r="JL477" s="138"/>
      <c r="JO477" s="138"/>
      <c r="JR477" s="138"/>
      <c r="JU477" s="138"/>
      <c r="JX477" s="138"/>
      <c r="KA477" s="138"/>
      <c r="KD477" s="138"/>
      <c r="KG477" s="138"/>
      <c r="KJ477" s="138"/>
      <c r="KM477" s="138"/>
      <c r="KP477" s="138"/>
      <c r="KS477" s="138"/>
      <c r="KV477" s="138"/>
      <c r="KY477" s="138"/>
      <c r="LB477" s="138"/>
      <c r="LE477" s="138"/>
      <c r="LF477" s="138"/>
      <c r="LG477" s="141"/>
      <c r="LI477" s="138"/>
      <c r="LJ477" s="141"/>
      <c r="LL477" s="138"/>
      <c r="LM477" s="141"/>
      <c r="LR477" s="138"/>
      <c r="LU477" s="138"/>
      <c r="LX477" s="138"/>
      <c r="LY477" s="138"/>
      <c r="LZ477" s="141"/>
      <c r="MB477" s="138"/>
      <c r="MC477" s="141"/>
      <c r="ME477" s="138"/>
      <c r="MF477" s="141"/>
      <c r="MJ477" s="138"/>
      <c r="MK477" s="139"/>
      <c r="ML477" s="53"/>
      <c r="MM477" s="53"/>
      <c r="MN477" s="53"/>
      <c r="MO477" s="53"/>
      <c r="MR477" s="140"/>
    </row>
    <row r="478" spans="2:356" s="10" customFormat="1" ht="18.75" customHeight="1">
      <c r="B478" s="137"/>
      <c r="H478" s="138"/>
      <c r="L478" s="138"/>
      <c r="O478" s="138"/>
      <c r="R478" s="138"/>
      <c r="U478" s="138"/>
      <c r="X478" s="138"/>
      <c r="AB478" s="138"/>
      <c r="AE478" s="138"/>
      <c r="AH478" s="138"/>
      <c r="AL478" s="138"/>
      <c r="AO478" s="138"/>
      <c r="AR478" s="138"/>
      <c r="AV478" s="138"/>
      <c r="AY478" s="138"/>
      <c r="BB478" s="138"/>
      <c r="BF478" s="138"/>
      <c r="BI478" s="138"/>
      <c r="BL478" s="138"/>
      <c r="BP478" s="138"/>
      <c r="BS478" s="138"/>
      <c r="BV478" s="138"/>
      <c r="BY478" s="138"/>
      <c r="CB478" s="138"/>
      <c r="CE478" s="138"/>
      <c r="CH478" s="138"/>
      <c r="CK478" s="138"/>
      <c r="CN478" s="138"/>
      <c r="CR478" s="138"/>
      <c r="CU478" s="138"/>
      <c r="CX478" s="138"/>
      <c r="DB478" s="138"/>
      <c r="DE478" s="138"/>
      <c r="DH478" s="138"/>
      <c r="DL478" s="138"/>
      <c r="DO478" s="138"/>
      <c r="DR478" s="138"/>
      <c r="DV478" s="138"/>
      <c r="DY478" s="138"/>
      <c r="EB478" s="138"/>
      <c r="EF478" s="138"/>
      <c r="EI478" s="138"/>
      <c r="EL478" s="138"/>
      <c r="EO478" s="138"/>
      <c r="ES478" s="138"/>
      <c r="EV478" s="138"/>
      <c r="EY478" s="138"/>
      <c r="FC478" s="138"/>
      <c r="FF478" s="138"/>
      <c r="FI478" s="138"/>
      <c r="FM478" s="138"/>
      <c r="FP478" s="138"/>
      <c r="FS478" s="138"/>
      <c r="FW478" s="138"/>
      <c r="FZ478" s="138"/>
      <c r="GC478" s="138"/>
      <c r="GG478" s="138"/>
      <c r="GJ478" s="138"/>
      <c r="GM478" s="138"/>
      <c r="GQ478" s="138"/>
      <c r="GT478" s="138"/>
      <c r="GW478" s="138"/>
      <c r="HA478" s="138"/>
      <c r="HD478" s="138"/>
      <c r="HG478" s="138"/>
      <c r="HK478" s="138"/>
      <c r="HN478" s="138"/>
      <c r="HQ478" s="138"/>
      <c r="HU478" s="138"/>
      <c r="HX478" s="138"/>
      <c r="IA478" s="138"/>
      <c r="IE478" s="138"/>
      <c r="IH478" s="138"/>
      <c r="IK478" s="138"/>
      <c r="IO478" s="138"/>
      <c r="IR478" s="138"/>
      <c r="IU478" s="138"/>
      <c r="IY478" s="138"/>
      <c r="JB478" s="138"/>
      <c r="JE478" s="138"/>
      <c r="JI478" s="138"/>
      <c r="JL478" s="138"/>
      <c r="JO478" s="138"/>
      <c r="JR478" s="138"/>
      <c r="JU478" s="138"/>
      <c r="JX478" s="138"/>
      <c r="KA478" s="138"/>
      <c r="KD478" s="138"/>
      <c r="KG478" s="138"/>
      <c r="KJ478" s="138"/>
      <c r="KM478" s="138"/>
      <c r="KP478" s="138"/>
      <c r="KS478" s="138"/>
      <c r="KV478" s="138"/>
      <c r="KY478" s="138"/>
      <c r="LB478" s="138"/>
      <c r="LE478" s="138"/>
      <c r="LF478" s="138"/>
      <c r="LG478" s="141"/>
      <c r="LI478" s="138"/>
      <c r="LJ478" s="141"/>
      <c r="LL478" s="138"/>
      <c r="LM478" s="141"/>
      <c r="LR478" s="138"/>
      <c r="LU478" s="138"/>
      <c r="LX478" s="138"/>
      <c r="LY478" s="138"/>
      <c r="LZ478" s="141"/>
      <c r="MB478" s="138"/>
      <c r="MC478" s="141"/>
      <c r="ME478" s="138"/>
      <c r="MF478" s="141"/>
      <c r="MJ478" s="138"/>
      <c r="MK478" s="139"/>
      <c r="ML478" s="53"/>
      <c r="MM478" s="53"/>
      <c r="MN478" s="53"/>
      <c r="MO478" s="53"/>
      <c r="MR478" s="140"/>
    </row>
    <row r="479" spans="2:356" s="10" customFormat="1">
      <c r="B479" s="137"/>
      <c r="H479" s="138"/>
      <c r="L479" s="138"/>
      <c r="O479" s="138"/>
      <c r="R479" s="138"/>
      <c r="U479" s="138"/>
      <c r="X479" s="138"/>
      <c r="AB479" s="138"/>
      <c r="AE479" s="138"/>
      <c r="AH479" s="138"/>
      <c r="AL479" s="138"/>
      <c r="AO479" s="138"/>
      <c r="AR479" s="138"/>
      <c r="AV479" s="138"/>
      <c r="AY479" s="138"/>
      <c r="BB479" s="138"/>
      <c r="BF479" s="138"/>
      <c r="BI479" s="138"/>
      <c r="BL479" s="138"/>
      <c r="BP479" s="138"/>
      <c r="BS479" s="138"/>
      <c r="BV479" s="138"/>
      <c r="BY479" s="138"/>
      <c r="CB479" s="138"/>
      <c r="CE479" s="138"/>
      <c r="CH479" s="138"/>
      <c r="CK479" s="138"/>
      <c r="CN479" s="138"/>
      <c r="CR479" s="138"/>
      <c r="CU479" s="138"/>
      <c r="CX479" s="138"/>
      <c r="DB479" s="138"/>
      <c r="DE479" s="138"/>
      <c r="DH479" s="138"/>
      <c r="DL479" s="138"/>
      <c r="DO479" s="138"/>
      <c r="DR479" s="138"/>
      <c r="DV479" s="138"/>
      <c r="DY479" s="138"/>
      <c r="EB479" s="138"/>
      <c r="EF479" s="138"/>
      <c r="EI479" s="138"/>
      <c r="EL479" s="138"/>
      <c r="EO479" s="138"/>
      <c r="ES479" s="138"/>
      <c r="EV479" s="138"/>
      <c r="EY479" s="138"/>
      <c r="FC479" s="138"/>
      <c r="FF479" s="138"/>
      <c r="FI479" s="138"/>
      <c r="FM479" s="138"/>
      <c r="FP479" s="138"/>
      <c r="FS479" s="138"/>
      <c r="FW479" s="138"/>
      <c r="FZ479" s="138"/>
      <c r="GC479" s="138"/>
      <c r="GG479" s="138"/>
      <c r="GJ479" s="138"/>
      <c r="GM479" s="138"/>
      <c r="GQ479" s="138"/>
      <c r="GT479" s="138"/>
      <c r="GW479" s="138"/>
      <c r="HA479" s="138"/>
      <c r="HD479" s="138"/>
      <c r="HG479" s="138"/>
      <c r="HK479" s="138"/>
      <c r="HN479" s="138"/>
      <c r="HQ479" s="138"/>
      <c r="HU479" s="138"/>
      <c r="HX479" s="138"/>
      <c r="IA479" s="138"/>
      <c r="IE479" s="138"/>
      <c r="IH479" s="138"/>
      <c r="IK479" s="138"/>
      <c r="IO479" s="138"/>
      <c r="IR479" s="138"/>
      <c r="IU479" s="138"/>
      <c r="IY479" s="138"/>
      <c r="JB479" s="138"/>
      <c r="JE479" s="138"/>
      <c r="JI479" s="138"/>
      <c r="JL479" s="138"/>
      <c r="JO479" s="138"/>
      <c r="JR479" s="138"/>
      <c r="JU479" s="138"/>
      <c r="JX479" s="138"/>
      <c r="KA479" s="138"/>
      <c r="KD479" s="138"/>
      <c r="KG479" s="138"/>
      <c r="KJ479" s="138"/>
      <c r="KM479" s="138"/>
      <c r="KP479" s="138"/>
      <c r="KS479" s="138"/>
      <c r="KV479" s="138"/>
      <c r="KY479" s="138"/>
      <c r="LB479" s="138"/>
      <c r="LE479" s="138"/>
      <c r="LF479" s="138"/>
      <c r="LG479" s="141"/>
      <c r="LI479" s="138"/>
      <c r="LJ479" s="141"/>
      <c r="LL479" s="138"/>
      <c r="LM479" s="141"/>
      <c r="LR479" s="138"/>
      <c r="LU479" s="138"/>
      <c r="LX479" s="138"/>
      <c r="LY479" s="138"/>
      <c r="LZ479" s="141"/>
      <c r="MB479" s="138"/>
      <c r="MC479" s="141"/>
      <c r="ME479" s="138"/>
      <c r="MF479" s="141"/>
      <c r="MJ479" s="138"/>
      <c r="MK479" s="139"/>
      <c r="ML479" s="53"/>
      <c r="MM479" s="53"/>
      <c r="MN479" s="53"/>
      <c r="MO479" s="53"/>
      <c r="MR479" s="140"/>
    </row>
    <row r="480" spans="2:356" s="10" customFormat="1" ht="18.75" customHeight="1">
      <c r="B480" s="137"/>
      <c r="H480" s="138"/>
      <c r="L480" s="138"/>
      <c r="O480" s="138"/>
      <c r="R480" s="138"/>
      <c r="U480" s="138"/>
      <c r="X480" s="138"/>
      <c r="AB480" s="138"/>
      <c r="AE480" s="138"/>
      <c r="AH480" s="138"/>
      <c r="AL480" s="138"/>
      <c r="AO480" s="138"/>
      <c r="AR480" s="138"/>
      <c r="AV480" s="138"/>
      <c r="AY480" s="138"/>
      <c r="BB480" s="138"/>
      <c r="BF480" s="138"/>
      <c r="BI480" s="138"/>
      <c r="BL480" s="138"/>
      <c r="BP480" s="138"/>
      <c r="BS480" s="138"/>
      <c r="BV480" s="138"/>
      <c r="BY480" s="138"/>
      <c r="CB480" s="138"/>
      <c r="CE480" s="138"/>
      <c r="CH480" s="138"/>
      <c r="CK480" s="138"/>
      <c r="CN480" s="138"/>
      <c r="CR480" s="138"/>
      <c r="CU480" s="138"/>
      <c r="CX480" s="138"/>
      <c r="DB480" s="138"/>
      <c r="DE480" s="138"/>
      <c r="DH480" s="138"/>
      <c r="DL480" s="138"/>
      <c r="DO480" s="138"/>
      <c r="DR480" s="138"/>
      <c r="DV480" s="138"/>
      <c r="DY480" s="138"/>
      <c r="EB480" s="138"/>
      <c r="EF480" s="138"/>
      <c r="EI480" s="138"/>
      <c r="EL480" s="138"/>
      <c r="EO480" s="138"/>
      <c r="ES480" s="138"/>
      <c r="EV480" s="138"/>
      <c r="EY480" s="138"/>
      <c r="FC480" s="138"/>
      <c r="FF480" s="138"/>
      <c r="FI480" s="138"/>
      <c r="FM480" s="138"/>
      <c r="FP480" s="138"/>
      <c r="FS480" s="138"/>
      <c r="FW480" s="138"/>
      <c r="FZ480" s="138"/>
      <c r="GC480" s="138"/>
      <c r="GG480" s="138"/>
      <c r="GJ480" s="138"/>
      <c r="GM480" s="138"/>
      <c r="GQ480" s="138"/>
      <c r="GT480" s="138"/>
      <c r="GW480" s="138"/>
      <c r="HA480" s="138"/>
      <c r="HD480" s="138"/>
      <c r="HG480" s="138"/>
      <c r="HK480" s="138"/>
      <c r="HN480" s="138"/>
      <c r="HQ480" s="138"/>
      <c r="HU480" s="138"/>
      <c r="HX480" s="138"/>
      <c r="IA480" s="138"/>
      <c r="IE480" s="138"/>
      <c r="IH480" s="138"/>
      <c r="IK480" s="138"/>
      <c r="IO480" s="138"/>
      <c r="IR480" s="138"/>
      <c r="IU480" s="138"/>
      <c r="IY480" s="138"/>
      <c r="JB480" s="138"/>
      <c r="JE480" s="138"/>
      <c r="JI480" s="138"/>
      <c r="JL480" s="138"/>
      <c r="JO480" s="138"/>
      <c r="JR480" s="138"/>
      <c r="JU480" s="138"/>
      <c r="JX480" s="138"/>
      <c r="KA480" s="138"/>
      <c r="KD480" s="138"/>
      <c r="KG480" s="138"/>
      <c r="KJ480" s="138"/>
      <c r="KM480" s="138"/>
      <c r="KP480" s="138"/>
      <c r="KS480" s="138"/>
      <c r="KV480" s="138"/>
      <c r="KY480" s="138"/>
      <c r="LB480" s="138"/>
      <c r="LE480" s="138"/>
      <c r="LF480" s="138"/>
      <c r="LG480" s="141"/>
      <c r="LI480" s="138"/>
      <c r="LJ480" s="141"/>
      <c r="LL480" s="138"/>
      <c r="LM480" s="141"/>
      <c r="LR480" s="138"/>
      <c r="LU480" s="138"/>
      <c r="LX480" s="138"/>
      <c r="LY480" s="138"/>
      <c r="LZ480" s="141"/>
      <c r="MB480" s="138"/>
      <c r="MC480" s="141"/>
      <c r="ME480" s="138"/>
      <c r="MF480" s="141"/>
      <c r="MJ480" s="138"/>
      <c r="MK480" s="139"/>
      <c r="ML480" s="53"/>
      <c r="MM480" s="53"/>
      <c r="MN480" s="53"/>
      <c r="MO480" s="53"/>
      <c r="MR480" s="140"/>
    </row>
    <row r="481" spans="2:356" s="10" customFormat="1">
      <c r="B481" s="137"/>
      <c r="H481" s="138"/>
      <c r="L481" s="138"/>
      <c r="O481" s="138"/>
      <c r="R481" s="138"/>
      <c r="U481" s="138"/>
      <c r="X481" s="138"/>
      <c r="AB481" s="138"/>
      <c r="AE481" s="138"/>
      <c r="AH481" s="138"/>
      <c r="AL481" s="138"/>
      <c r="AO481" s="138"/>
      <c r="AR481" s="138"/>
      <c r="AV481" s="138"/>
      <c r="AY481" s="138"/>
      <c r="BB481" s="138"/>
      <c r="BF481" s="138"/>
      <c r="BI481" s="138"/>
      <c r="BL481" s="138"/>
      <c r="BP481" s="138"/>
      <c r="BS481" s="138"/>
      <c r="BV481" s="138"/>
      <c r="BY481" s="138"/>
      <c r="CB481" s="138"/>
      <c r="CE481" s="138"/>
      <c r="CH481" s="138"/>
      <c r="CK481" s="138"/>
      <c r="CN481" s="138"/>
      <c r="CR481" s="138"/>
      <c r="CU481" s="138"/>
      <c r="CX481" s="138"/>
      <c r="DB481" s="138"/>
      <c r="DE481" s="138"/>
      <c r="DH481" s="138"/>
      <c r="DL481" s="138"/>
      <c r="DO481" s="138"/>
      <c r="DR481" s="138"/>
      <c r="DV481" s="138"/>
      <c r="DY481" s="138"/>
      <c r="EB481" s="138"/>
      <c r="EF481" s="138"/>
      <c r="EI481" s="138"/>
      <c r="EL481" s="138"/>
      <c r="EO481" s="138"/>
      <c r="ES481" s="138"/>
      <c r="EV481" s="138"/>
      <c r="EY481" s="138"/>
      <c r="FC481" s="138"/>
      <c r="FF481" s="138"/>
      <c r="FI481" s="138"/>
      <c r="FM481" s="138"/>
      <c r="FP481" s="138"/>
      <c r="FS481" s="138"/>
      <c r="FW481" s="138"/>
      <c r="FZ481" s="138"/>
      <c r="GC481" s="138"/>
      <c r="GG481" s="138"/>
      <c r="GJ481" s="138"/>
      <c r="GM481" s="138"/>
      <c r="GQ481" s="138"/>
      <c r="GT481" s="138"/>
      <c r="GW481" s="138"/>
      <c r="HA481" s="138"/>
      <c r="HD481" s="138"/>
      <c r="HG481" s="138"/>
      <c r="HK481" s="138"/>
      <c r="HN481" s="138"/>
      <c r="HQ481" s="138"/>
      <c r="HU481" s="138"/>
      <c r="HX481" s="138"/>
      <c r="IA481" s="138"/>
      <c r="IE481" s="138"/>
      <c r="IH481" s="138"/>
      <c r="IK481" s="138"/>
      <c r="IO481" s="138"/>
      <c r="IR481" s="138"/>
      <c r="IU481" s="138"/>
      <c r="IY481" s="138"/>
      <c r="JB481" s="138"/>
      <c r="JE481" s="138"/>
      <c r="JI481" s="138"/>
      <c r="JL481" s="138"/>
      <c r="JO481" s="138"/>
      <c r="JR481" s="138"/>
      <c r="JU481" s="138"/>
      <c r="JX481" s="138"/>
      <c r="KA481" s="138"/>
      <c r="KD481" s="138"/>
      <c r="KG481" s="138"/>
      <c r="KJ481" s="138"/>
      <c r="KM481" s="138"/>
      <c r="KP481" s="138"/>
      <c r="KS481" s="138"/>
      <c r="KV481" s="138"/>
      <c r="KY481" s="138"/>
      <c r="LB481" s="138"/>
      <c r="LE481" s="138"/>
      <c r="LF481" s="138"/>
      <c r="LG481" s="141"/>
      <c r="LI481" s="138"/>
      <c r="LJ481" s="141"/>
      <c r="LL481" s="138"/>
      <c r="LM481" s="141"/>
      <c r="LR481" s="138"/>
      <c r="LU481" s="138"/>
      <c r="LX481" s="138"/>
      <c r="LY481" s="138"/>
      <c r="LZ481" s="141"/>
      <c r="MB481" s="138"/>
      <c r="MC481" s="141"/>
      <c r="ME481" s="138"/>
      <c r="MF481" s="141"/>
      <c r="MJ481" s="138"/>
      <c r="MK481" s="139"/>
      <c r="ML481" s="53"/>
      <c r="MM481" s="53"/>
      <c r="MN481" s="53"/>
      <c r="MO481" s="53"/>
      <c r="MR481" s="140"/>
    </row>
    <row r="482" spans="2:356" s="10" customFormat="1" ht="18.75" customHeight="1">
      <c r="B482" s="137"/>
      <c r="H482" s="138"/>
      <c r="L482" s="138"/>
      <c r="O482" s="138"/>
      <c r="R482" s="138"/>
      <c r="U482" s="138"/>
      <c r="X482" s="138"/>
      <c r="AB482" s="138"/>
      <c r="AE482" s="138"/>
      <c r="AH482" s="138"/>
      <c r="AL482" s="138"/>
      <c r="AO482" s="138"/>
      <c r="AR482" s="138"/>
      <c r="AV482" s="138"/>
      <c r="AY482" s="138"/>
      <c r="BB482" s="138"/>
      <c r="BF482" s="138"/>
      <c r="BI482" s="138"/>
      <c r="BL482" s="138"/>
      <c r="BP482" s="138"/>
      <c r="BS482" s="138"/>
      <c r="BV482" s="138"/>
      <c r="BY482" s="138"/>
      <c r="CB482" s="138"/>
      <c r="CE482" s="138"/>
      <c r="CH482" s="138"/>
      <c r="CK482" s="138"/>
      <c r="CN482" s="138"/>
      <c r="CR482" s="138"/>
      <c r="CU482" s="138"/>
      <c r="CX482" s="138"/>
      <c r="DB482" s="138"/>
      <c r="DE482" s="138"/>
      <c r="DH482" s="138"/>
      <c r="DL482" s="138"/>
      <c r="DO482" s="138"/>
      <c r="DR482" s="138"/>
      <c r="DV482" s="138"/>
      <c r="DY482" s="138"/>
      <c r="EB482" s="138"/>
      <c r="EF482" s="138"/>
      <c r="EI482" s="138"/>
      <c r="EL482" s="138"/>
      <c r="EO482" s="138"/>
      <c r="ES482" s="138"/>
      <c r="EV482" s="138"/>
      <c r="EY482" s="138"/>
      <c r="FC482" s="138"/>
      <c r="FF482" s="138"/>
      <c r="FI482" s="138"/>
      <c r="FM482" s="138"/>
      <c r="FP482" s="138"/>
      <c r="FS482" s="138"/>
      <c r="FW482" s="138"/>
      <c r="FZ482" s="138"/>
      <c r="GC482" s="138"/>
      <c r="GG482" s="138"/>
      <c r="GJ482" s="138"/>
      <c r="GM482" s="138"/>
      <c r="GQ482" s="138"/>
      <c r="GT482" s="138"/>
      <c r="GW482" s="138"/>
      <c r="HA482" s="138"/>
      <c r="HD482" s="138"/>
      <c r="HG482" s="138"/>
      <c r="HK482" s="138"/>
      <c r="HN482" s="138"/>
      <c r="HQ482" s="138"/>
      <c r="HU482" s="138"/>
      <c r="HX482" s="138"/>
      <c r="IA482" s="138"/>
      <c r="IE482" s="138"/>
      <c r="IH482" s="138"/>
      <c r="IK482" s="138"/>
      <c r="IO482" s="138"/>
      <c r="IR482" s="138"/>
      <c r="IU482" s="138"/>
      <c r="IY482" s="138"/>
      <c r="JB482" s="138"/>
      <c r="JE482" s="138"/>
      <c r="JI482" s="138"/>
      <c r="JL482" s="138"/>
      <c r="JO482" s="138"/>
      <c r="JR482" s="138"/>
      <c r="JU482" s="138"/>
      <c r="JX482" s="138"/>
      <c r="KA482" s="138"/>
      <c r="KD482" s="138"/>
      <c r="KG482" s="138"/>
      <c r="KJ482" s="138"/>
      <c r="KM482" s="138"/>
      <c r="KP482" s="138"/>
      <c r="KS482" s="138"/>
      <c r="KV482" s="138"/>
      <c r="KY482" s="138"/>
      <c r="LB482" s="138"/>
      <c r="LE482" s="138"/>
      <c r="LF482" s="138"/>
      <c r="LG482" s="141"/>
      <c r="LI482" s="138"/>
      <c r="LJ482" s="141"/>
      <c r="LL482" s="138"/>
      <c r="LM482" s="141"/>
      <c r="LR482" s="138"/>
      <c r="LU482" s="138"/>
      <c r="LX482" s="138"/>
      <c r="LY482" s="138"/>
      <c r="LZ482" s="141"/>
      <c r="MB482" s="138"/>
      <c r="MC482" s="141"/>
      <c r="ME482" s="138"/>
      <c r="MF482" s="141"/>
      <c r="MJ482" s="138"/>
      <c r="MK482" s="139"/>
      <c r="ML482" s="53"/>
      <c r="MM482" s="53"/>
      <c r="MN482" s="53"/>
      <c r="MO482" s="53"/>
      <c r="MR482" s="140"/>
    </row>
    <row r="483" spans="2:356" s="10" customFormat="1">
      <c r="B483" s="137"/>
      <c r="H483" s="138"/>
      <c r="L483" s="138"/>
      <c r="O483" s="138"/>
      <c r="R483" s="138"/>
      <c r="U483" s="138"/>
      <c r="X483" s="138"/>
      <c r="AB483" s="138"/>
      <c r="AE483" s="138"/>
      <c r="AH483" s="138"/>
      <c r="AL483" s="138"/>
      <c r="AO483" s="138"/>
      <c r="AR483" s="138"/>
      <c r="AV483" s="138"/>
      <c r="AY483" s="138"/>
      <c r="BB483" s="138"/>
      <c r="BF483" s="138"/>
      <c r="BI483" s="138"/>
      <c r="BL483" s="138"/>
      <c r="BP483" s="138"/>
      <c r="BS483" s="138"/>
      <c r="BV483" s="138"/>
      <c r="BY483" s="138"/>
      <c r="CB483" s="138"/>
      <c r="CE483" s="138"/>
      <c r="CH483" s="138"/>
      <c r="CK483" s="138"/>
      <c r="CN483" s="138"/>
      <c r="CR483" s="138"/>
      <c r="CU483" s="138"/>
      <c r="CX483" s="138"/>
      <c r="DB483" s="138"/>
      <c r="DE483" s="138"/>
      <c r="DH483" s="138"/>
      <c r="DL483" s="138"/>
      <c r="DO483" s="138"/>
      <c r="DR483" s="138"/>
      <c r="DV483" s="138"/>
      <c r="DY483" s="138"/>
      <c r="EB483" s="138"/>
      <c r="EF483" s="138"/>
      <c r="EI483" s="138"/>
      <c r="EL483" s="138"/>
      <c r="EO483" s="138"/>
      <c r="ES483" s="138"/>
      <c r="EV483" s="138"/>
      <c r="EY483" s="138"/>
      <c r="FC483" s="138"/>
      <c r="FF483" s="138"/>
      <c r="FI483" s="138"/>
      <c r="FM483" s="138"/>
      <c r="FP483" s="138"/>
      <c r="FS483" s="138"/>
      <c r="FW483" s="138"/>
      <c r="FZ483" s="138"/>
      <c r="GC483" s="138"/>
      <c r="GG483" s="138"/>
      <c r="GJ483" s="138"/>
      <c r="GM483" s="138"/>
      <c r="GQ483" s="138"/>
      <c r="GT483" s="138"/>
      <c r="GW483" s="138"/>
      <c r="HA483" s="138"/>
      <c r="HD483" s="138"/>
      <c r="HG483" s="138"/>
      <c r="HK483" s="138"/>
      <c r="HN483" s="138"/>
      <c r="HQ483" s="138"/>
      <c r="HU483" s="138"/>
      <c r="HX483" s="138"/>
      <c r="IA483" s="138"/>
      <c r="IE483" s="138"/>
      <c r="IH483" s="138"/>
      <c r="IK483" s="138"/>
      <c r="IO483" s="138"/>
      <c r="IR483" s="138"/>
      <c r="IU483" s="138"/>
      <c r="IY483" s="138"/>
      <c r="JB483" s="138"/>
      <c r="JE483" s="138"/>
      <c r="JI483" s="138"/>
      <c r="JL483" s="138"/>
      <c r="JO483" s="138"/>
      <c r="JR483" s="138"/>
      <c r="JU483" s="138"/>
      <c r="JX483" s="138"/>
      <c r="KA483" s="138"/>
      <c r="KD483" s="138"/>
      <c r="KG483" s="138"/>
      <c r="KJ483" s="138"/>
      <c r="KM483" s="138"/>
      <c r="KP483" s="138"/>
      <c r="KS483" s="138"/>
      <c r="KV483" s="138"/>
      <c r="KY483" s="138"/>
      <c r="LB483" s="138"/>
      <c r="LE483" s="138"/>
      <c r="LF483" s="138"/>
      <c r="LG483" s="141"/>
      <c r="LI483" s="138"/>
      <c r="LJ483" s="141"/>
      <c r="LL483" s="138"/>
      <c r="LM483" s="141"/>
      <c r="LR483" s="138"/>
      <c r="LU483" s="138"/>
      <c r="LX483" s="138"/>
      <c r="LY483" s="138"/>
      <c r="LZ483" s="141"/>
      <c r="MB483" s="138"/>
      <c r="MC483" s="141"/>
      <c r="ME483" s="138"/>
      <c r="MF483" s="141"/>
      <c r="MJ483" s="138"/>
      <c r="MK483" s="139"/>
      <c r="ML483" s="53"/>
      <c r="MM483" s="53"/>
      <c r="MN483" s="53"/>
      <c r="MO483" s="53"/>
      <c r="MR483" s="140"/>
    </row>
    <row r="484" spans="2:356" s="10" customFormat="1" ht="18.75" customHeight="1">
      <c r="B484" s="137"/>
      <c r="H484" s="138"/>
      <c r="L484" s="138"/>
      <c r="O484" s="138"/>
      <c r="R484" s="138"/>
      <c r="U484" s="138"/>
      <c r="X484" s="138"/>
      <c r="AB484" s="138"/>
      <c r="AE484" s="138"/>
      <c r="AH484" s="138"/>
      <c r="AL484" s="138"/>
      <c r="AO484" s="138"/>
      <c r="AR484" s="138"/>
      <c r="AV484" s="138"/>
      <c r="AY484" s="138"/>
      <c r="BB484" s="138"/>
      <c r="BF484" s="138"/>
      <c r="BI484" s="138"/>
      <c r="BL484" s="138"/>
      <c r="BP484" s="138"/>
      <c r="BS484" s="138"/>
      <c r="BV484" s="138"/>
      <c r="BY484" s="138"/>
      <c r="CB484" s="138"/>
      <c r="CE484" s="138"/>
      <c r="CH484" s="138"/>
      <c r="CK484" s="138"/>
      <c r="CN484" s="138"/>
      <c r="CR484" s="138"/>
      <c r="CU484" s="138"/>
      <c r="CX484" s="138"/>
      <c r="DB484" s="138"/>
      <c r="DE484" s="138"/>
      <c r="DH484" s="138"/>
      <c r="DL484" s="138"/>
      <c r="DO484" s="138"/>
      <c r="DR484" s="138"/>
      <c r="DV484" s="138"/>
      <c r="DY484" s="138"/>
      <c r="EB484" s="138"/>
      <c r="EF484" s="138"/>
      <c r="EI484" s="138"/>
      <c r="EL484" s="138"/>
      <c r="EO484" s="138"/>
      <c r="ES484" s="138"/>
      <c r="EV484" s="138"/>
      <c r="EY484" s="138"/>
      <c r="FC484" s="138"/>
      <c r="FF484" s="138"/>
      <c r="FI484" s="138"/>
      <c r="FM484" s="138"/>
      <c r="FP484" s="138"/>
      <c r="FS484" s="138"/>
      <c r="FW484" s="138"/>
      <c r="FZ484" s="138"/>
      <c r="GC484" s="138"/>
      <c r="GG484" s="138"/>
      <c r="GJ484" s="138"/>
      <c r="GM484" s="138"/>
      <c r="GQ484" s="138"/>
      <c r="GT484" s="138"/>
      <c r="GW484" s="138"/>
      <c r="HA484" s="138"/>
      <c r="HD484" s="138"/>
      <c r="HG484" s="138"/>
      <c r="HK484" s="138"/>
      <c r="HN484" s="138"/>
      <c r="HQ484" s="138"/>
      <c r="HU484" s="138"/>
      <c r="HX484" s="138"/>
      <c r="IA484" s="138"/>
      <c r="IE484" s="138"/>
      <c r="IH484" s="138"/>
      <c r="IK484" s="138"/>
      <c r="IO484" s="138"/>
      <c r="IR484" s="138"/>
      <c r="IU484" s="138"/>
      <c r="IY484" s="138"/>
      <c r="JB484" s="138"/>
      <c r="JE484" s="138"/>
      <c r="JI484" s="138"/>
      <c r="JL484" s="138"/>
      <c r="JO484" s="138"/>
      <c r="JR484" s="138"/>
      <c r="JU484" s="138"/>
      <c r="JX484" s="138"/>
      <c r="KA484" s="138"/>
      <c r="KD484" s="138"/>
      <c r="KG484" s="138"/>
      <c r="KJ484" s="138"/>
      <c r="KM484" s="138"/>
      <c r="KP484" s="138"/>
      <c r="KS484" s="138"/>
      <c r="KV484" s="138"/>
      <c r="KY484" s="138"/>
      <c r="LB484" s="138"/>
      <c r="LE484" s="138"/>
      <c r="LF484" s="138"/>
      <c r="LG484" s="141"/>
      <c r="LI484" s="138"/>
      <c r="LJ484" s="141"/>
      <c r="LL484" s="138"/>
      <c r="LM484" s="141"/>
      <c r="LR484" s="138"/>
      <c r="LU484" s="138"/>
      <c r="LX484" s="138"/>
      <c r="LY484" s="138"/>
      <c r="LZ484" s="141"/>
      <c r="MB484" s="138"/>
      <c r="MC484" s="141"/>
      <c r="ME484" s="138"/>
      <c r="MF484" s="141"/>
      <c r="MJ484" s="138"/>
      <c r="MK484" s="139"/>
      <c r="ML484" s="53"/>
      <c r="MM484" s="53"/>
      <c r="MN484" s="53"/>
      <c r="MO484" s="53"/>
      <c r="MR484" s="140"/>
    </row>
    <row r="485" spans="2:356" s="10" customFormat="1">
      <c r="B485" s="137"/>
      <c r="H485" s="138"/>
      <c r="L485" s="138"/>
      <c r="O485" s="138"/>
      <c r="R485" s="138"/>
      <c r="U485" s="138"/>
      <c r="X485" s="138"/>
      <c r="AB485" s="138"/>
      <c r="AE485" s="138"/>
      <c r="AH485" s="138"/>
      <c r="AL485" s="138"/>
      <c r="AO485" s="138"/>
      <c r="AR485" s="138"/>
      <c r="AV485" s="138"/>
      <c r="AY485" s="138"/>
      <c r="BB485" s="138"/>
      <c r="BF485" s="138"/>
      <c r="BI485" s="138"/>
      <c r="BL485" s="138"/>
      <c r="BP485" s="138"/>
      <c r="BS485" s="138"/>
      <c r="BV485" s="138"/>
      <c r="BY485" s="138"/>
      <c r="CB485" s="138"/>
      <c r="CE485" s="138"/>
      <c r="CH485" s="138"/>
      <c r="CK485" s="138"/>
      <c r="CN485" s="138"/>
      <c r="CR485" s="138"/>
      <c r="CU485" s="138"/>
      <c r="CX485" s="138"/>
      <c r="DB485" s="138"/>
      <c r="DE485" s="138"/>
      <c r="DH485" s="138"/>
      <c r="DL485" s="138"/>
      <c r="DO485" s="138"/>
      <c r="DR485" s="138"/>
      <c r="DV485" s="138"/>
      <c r="DY485" s="138"/>
      <c r="EB485" s="138"/>
      <c r="EF485" s="138"/>
      <c r="EI485" s="138"/>
      <c r="EL485" s="138"/>
      <c r="EO485" s="138"/>
      <c r="ES485" s="138"/>
      <c r="EV485" s="138"/>
      <c r="EY485" s="138"/>
      <c r="FC485" s="138"/>
      <c r="FF485" s="138"/>
      <c r="FI485" s="138"/>
      <c r="FM485" s="138"/>
      <c r="FP485" s="138"/>
      <c r="FS485" s="138"/>
      <c r="FW485" s="138"/>
      <c r="FZ485" s="138"/>
      <c r="GC485" s="138"/>
      <c r="GG485" s="138"/>
      <c r="GJ485" s="138"/>
      <c r="GM485" s="138"/>
      <c r="GQ485" s="138"/>
      <c r="GT485" s="138"/>
      <c r="GW485" s="138"/>
      <c r="HA485" s="138"/>
      <c r="HD485" s="138"/>
      <c r="HG485" s="138"/>
      <c r="HK485" s="138"/>
      <c r="HN485" s="138"/>
      <c r="HQ485" s="138"/>
      <c r="HU485" s="138"/>
      <c r="HX485" s="138"/>
      <c r="IA485" s="138"/>
      <c r="IE485" s="138"/>
      <c r="IH485" s="138"/>
      <c r="IK485" s="138"/>
      <c r="IO485" s="138"/>
      <c r="IR485" s="138"/>
      <c r="IU485" s="138"/>
      <c r="IY485" s="138"/>
      <c r="JB485" s="138"/>
      <c r="JE485" s="138"/>
      <c r="JI485" s="138"/>
      <c r="JL485" s="138"/>
      <c r="JO485" s="138"/>
      <c r="JR485" s="138"/>
      <c r="JU485" s="138"/>
      <c r="JX485" s="138"/>
      <c r="KA485" s="138"/>
      <c r="KD485" s="138"/>
      <c r="KG485" s="138"/>
      <c r="KJ485" s="138"/>
      <c r="KM485" s="138"/>
      <c r="KP485" s="138"/>
      <c r="KS485" s="138"/>
      <c r="KV485" s="138"/>
      <c r="KY485" s="138"/>
      <c r="LB485" s="138"/>
      <c r="LE485" s="138"/>
      <c r="LF485" s="138"/>
      <c r="LG485" s="141"/>
      <c r="LI485" s="138"/>
      <c r="LJ485" s="141"/>
      <c r="LL485" s="138"/>
      <c r="LM485" s="141"/>
      <c r="LR485" s="138"/>
      <c r="LU485" s="138"/>
      <c r="LX485" s="138"/>
      <c r="LY485" s="138"/>
      <c r="LZ485" s="141"/>
      <c r="MB485" s="138"/>
      <c r="MC485" s="141"/>
      <c r="ME485" s="138"/>
      <c r="MF485" s="141"/>
      <c r="MJ485" s="138"/>
      <c r="MK485" s="139"/>
      <c r="ML485" s="53"/>
      <c r="MM485" s="53"/>
      <c r="MN485" s="53"/>
      <c r="MO485" s="53"/>
      <c r="MR485" s="140"/>
    </row>
    <row r="486" spans="2:356" s="10" customFormat="1" ht="18.75" customHeight="1">
      <c r="B486" s="137"/>
      <c r="H486" s="138"/>
      <c r="L486" s="138"/>
      <c r="O486" s="138"/>
      <c r="R486" s="138"/>
      <c r="U486" s="138"/>
      <c r="X486" s="138"/>
      <c r="AB486" s="138"/>
      <c r="AE486" s="138"/>
      <c r="AH486" s="138"/>
      <c r="AL486" s="138"/>
      <c r="AO486" s="138"/>
      <c r="AR486" s="138"/>
      <c r="AV486" s="138"/>
      <c r="AY486" s="138"/>
      <c r="BB486" s="138"/>
      <c r="BF486" s="138"/>
      <c r="BI486" s="138"/>
      <c r="BL486" s="138"/>
      <c r="BP486" s="138"/>
      <c r="BS486" s="138"/>
      <c r="BV486" s="138"/>
      <c r="BY486" s="138"/>
      <c r="CB486" s="138"/>
      <c r="CE486" s="138"/>
      <c r="CH486" s="138"/>
      <c r="CK486" s="138"/>
      <c r="CN486" s="138"/>
      <c r="CR486" s="138"/>
      <c r="CU486" s="138"/>
      <c r="CX486" s="138"/>
      <c r="DB486" s="138"/>
      <c r="DE486" s="138"/>
      <c r="DH486" s="138"/>
      <c r="DL486" s="138"/>
      <c r="DO486" s="138"/>
      <c r="DR486" s="138"/>
      <c r="DV486" s="138"/>
      <c r="DY486" s="138"/>
      <c r="EB486" s="138"/>
      <c r="EF486" s="138"/>
      <c r="EI486" s="138"/>
      <c r="EL486" s="138"/>
      <c r="EO486" s="138"/>
      <c r="ES486" s="138"/>
      <c r="EV486" s="138"/>
      <c r="EY486" s="138"/>
      <c r="FC486" s="138"/>
      <c r="FF486" s="138"/>
      <c r="FI486" s="138"/>
      <c r="FM486" s="138"/>
      <c r="FP486" s="138"/>
      <c r="FS486" s="138"/>
      <c r="FW486" s="138"/>
      <c r="FZ486" s="138"/>
      <c r="GC486" s="138"/>
      <c r="GG486" s="138"/>
      <c r="GJ486" s="138"/>
      <c r="GM486" s="138"/>
      <c r="GQ486" s="138"/>
      <c r="GT486" s="138"/>
      <c r="GW486" s="138"/>
      <c r="HA486" s="138"/>
      <c r="HD486" s="138"/>
      <c r="HG486" s="138"/>
      <c r="HK486" s="138"/>
      <c r="HN486" s="138"/>
      <c r="HQ486" s="138"/>
      <c r="HU486" s="138"/>
      <c r="HX486" s="138"/>
      <c r="IA486" s="138"/>
      <c r="IE486" s="138"/>
      <c r="IH486" s="138"/>
      <c r="IK486" s="138"/>
      <c r="IO486" s="138"/>
      <c r="IR486" s="138"/>
      <c r="IU486" s="138"/>
      <c r="IY486" s="138"/>
      <c r="JB486" s="138"/>
      <c r="JE486" s="138"/>
      <c r="JI486" s="138"/>
      <c r="JL486" s="138"/>
      <c r="JO486" s="138"/>
      <c r="JR486" s="138"/>
      <c r="JU486" s="138"/>
      <c r="JX486" s="138"/>
      <c r="KA486" s="138"/>
      <c r="KD486" s="138"/>
      <c r="KG486" s="138"/>
      <c r="KJ486" s="138"/>
      <c r="KM486" s="138"/>
      <c r="KP486" s="138"/>
      <c r="KS486" s="138"/>
      <c r="KV486" s="138"/>
      <c r="KY486" s="138"/>
      <c r="LB486" s="138"/>
      <c r="LE486" s="138"/>
      <c r="LF486" s="138"/>
      <c r="LG486" s="141"/>
      <c r="LI486" s="138"/>
      <c r="LJ486" s="141"/>
      <c r="LL486" s="138"/>
      <c r="LM486" s="141"/>
      <c r="LR486" s="138"/>
      <c r="LU486" s="138"/>
      <c r="LX486" s="138"/>
      <c r="LY486" s="138"/>
      <c r="LZ486" s="141"/>
      <c r="MB486" s="138"/>
      <c r="MC486" s="141"/>
      <c r="ME486" s="138"/>
      <c r="MF486" s="141"/>
      <c r="MJ486" s="138"/>
      <c r="MK486" s="139"/>
      <c r="ML486" s="53"/>
      <c r="MM486" s="53"/>
      <c r="MN486" s="53"/>
      <c r="MO486" s="53"/>
      <c r="MR486" s="140"/>
    </row>
    <row r="487" spans="2:356" s="10" customFormat="1">
      <c r="B487" s="137"/>
      <c r="H487" s="138"/>
      <c r="L487" s="138"/>
      <c r="O487" s="138"/>
      <c r="R487" s="138"/>
      <c r="U487" s="138"/>
      <c r="X487" s="138"/>
      <c r="AB487" s="138"/>
      <c r="AE487" s="138"/>
      <c r="AH487" s="138"/>
      <c r="AL487" s="138"/>
      <c r="AO487" s="138"/>
      <c r="AR487" s="138"/>
      <c r="AV487" s="138"/>
      <c r="AY487" s="138"/>
      <c r="BB487" s="138"/>
      <c r="BF487" s="138"/>
      <c r="BI487" s="138"/>
      <c r="BL487" s="138"/>
      <c r="BP487" s="138"/>
      <c r="BS487" s="138"/>
      <c r="BV487" s="138"/>
      <c r="BY487" s="138"/>
      <c r="CB487" s="138"/>
      <c r="CE487" s="138"/>
      <c r="CH487" s="138"/>
      <c r="CK487" s="138"/>
      <c r="CN487" s="138"/>
      <c r="CR487" s="138"/>
      <c r="CU487" s="138"/>
      <c r="CX487" s="138"/>
      <c r="DB487" s="138"/>
      <c r="DE487" s="138"/>
      <c r="DH487" s="138"/>
      <c r="DL487" s="138"/>
      <c r="DO487" s="138"/>
      <c r="DR487" s="138"/>
      <c r="DV487" s="138"/>
      <c r="DY487" s="138"/>
      <c r="EB487" s="138"/>
      <c r="EF487" s="138"/>
      <c r="EI487" s="138"/>
      <c r="EL487" s="138"/>
      <c r="EO487" s="138"/>
      <c r="ES487" s="138"/>
      <c r="EV487" s="138"/>
      <c r="EY487" s="138"/>
      <c r="FC487" s="138"/>
      <c r="FF487" s="138"/>
      <c r="FI487" s="138"/>
      <c r="FM487" s="138"/>
      <c r="FP487" s="138"/>
      <c r="FS487" s="138"/>
      <c r="FW487" s="138"/>
      <c r="FZ487" s="138"/>
      <c r="GC487" s="138"/>
      <c r="GG487" s="138"/>
      <c r="GJ487" s="138"/>
      <c r="GM487" s="138"/>
      <c r="GQ487" s="138"/>
      <c r="GT487" s="138"/>
      <c r="GW487" s="138"/>
      <c r="HA487" s="138"/>
      <c r="HD487" s="138"/>
      <c r="HG487" s="138"/>
      <c r="HK487" s="138"/>
      <c r="HN487" s="138"/>
      <c r="HQ487" s="138"/>
      <c r="HU487" s="138"/>
      <c r="HX487" s="138"/>
      <c r="IA487" s="138"/>
      <c r="IE487" s="138"/>
      <c r="IH487" s="138"/>
      <c r="IK487" s="138"/>
      <c r="IO487" s="138"/>
      <c r="IR487" s="138"/>
      <c r="IU487" s="138"/>
      <c r="IY487" s="138"/>
      <c r="JB487" s="138"/>
      <c r="JE487" s="138"/>
      <c r="JI487" s="138"/>
      <c r="JL487" s="138"/>
      <c r="JO487" s="138"/>
      <c r="JR487" s="138"/>
      <c r="JU487" s="138"/>
      <c r="JX487" s="138"/>
      <c r="KA487" s="138"/>
      <c r="KD487" s="138"/>
      <c r="KG487" s="138"/>
      <c r="KJ487" s="138"/>
      <c r="KM487" s="138"/>
      <c r="KP487" s="138"/>
      <c r="KS487" s="138"/>
      <c r="KV487" s="138"/>
      <c r="KY487" s="138"/>
      <c r="LB487" s="138"/>
      <c r="LE487" s="138"/>
      <c r="LF487" s="138"/>
      <c r="LG487" s="141"/>
      <c r="LI487" s="138"/>
      <c r="LJ487" s="141"/>
      <c r="LL487" s="138"/>
      <c r="LM487" s="141"/>
      <c r="LR487" s="138"/>
      <c r="LU487" s="138"/>
      <c r="LX487" s="138"/>
      <c r="LY487" s="138"/>
      <c r="LZ487" s="141"/>
      <c r="MB487" s="138"/>
      <c r="MC487" s="141"/>
      <c r="ME487" s="138"/>
      <c r="MF487" s="141"/>
      <c r="MJ487" s="138"/>
      <c r="MK487" s="139"/>
      <c r="ML487" s="53"/>
      <c r="MM487" s="53"/>
      <c r="MN487" s="53"/>
      <c r="MO487" s="53"/>
      <c r="MR487" s="140"/>
    </row>
    <row r="488" spans="2:356" s="10" customFormat="1" ht="18.75" customHeight="1">
      <c r="B488" s="137"/>
      <c r="H488" s="138"/>
      <c r="L488" s="138"/>
      <c r="O488" s="138"/>
      <c r="R488" s="138"/>
      <c r="U488" s="138"/>
      <c r="X488" s="138"/>
      <c r="AB488" s="138"/>
      <c r="AE488" s="138"/>
      <c r="AH488" s="138"/>
      <c r="AL488" s="138"/>
      <c r="AO488" s="138"/>
      <c r="AR488" s="138"/>
      <c r="AV488" s="138"/>
      <c r="AY488" s="138"/>
      <c r="BB488" s="138"/>
      <c r="BF488" s="138"/>
      <c r="BI488" s="138"/>
      <c r="BL488" s="138"/>
      <c r="BP488" s="138"/>
      <c r="BS488" s="138"/>
      <c r="BV488" s="138"/>
      <c r="BY488" s="138"/>
      <c r="CB488" s="138"/>
      <c r="CE488" s="138"/>
      <c r="CH488" s="138"/>
      <c r="CK488" s="138"/>
      <c r="CN488" s="138"/>
      <c r="CR488" s="138"/>
      <c r="CU488" s="138"/>
      <c r="CX488" s="138"/>
      <c r="DB488" s="138"/>
      <c r="DE488" s="138"/>
      <c r="DH488" s="138"/>
      <c r="DL488" s="138"/>
      <c r="DO488" s="138"/>
      <c r="DR488" s="138"/>
      <c r="DV488" s="138"/>
      <c r="DY488" s="138"/>
      <c r="EB488" s="138"/>
      <c r="EF488" s="138"/>
      <c r="EI488" s="138"/>
      <c r="EL488" s="138"/>
      <c r="EO488" s="138"/>
      <c r="ES488" s="138"/>
      <c r="EV488" s="138"/>
      <c r="EY488" s="138"/>
      <c r="FC488" s="138"/>
      <c r="FF488" s="138"/>
      <c r="FI488" s="138"/>
      <c r="FM488" s="138"/>
      <c r="FP488" s="138"/>
      <c r="FS488" s="138"/>
      <c r="FW488" s="138"/>
      <c r="FZ488" s="138"/>
      <c r="GC488" s="138"/>
      <c r="GG488" s="138"/>
      <c r="GJ488" s="138"/>
      <c r="GM488" s="138"/>
      <c r="GQ488" s="138"/>
      <c r="GT488" s="138"/>
      <c r="GW488" s="138"/>
      <c r="HA488" s="138"/>
      <c r="HD488" s="138"/>
      <c r="HG488" s="138"/>
      <c r="HK488" s="138"/>
      <c r="HN488" s="138"/>
      <c r="HQ488" s="138"/>
      <c r="HU488" s="138"/>
      <c r="HX488" s="138"/>
      <c r="IA488" s="138"/>
      <c r="IE488" s="138"/>
      <c r="IH488" s="138"/>
      <c r="IK488" s="138"/>
      <c r="IO488" s="138"/>
      <c r="IR488" s="138"/>
      <c r="IU488" s="138"/>
      <c r="IY488" s="138"/>
      <c r="JB488" s="138"/>
      <c r="JE488" s="138"/>
      <c r="JI488" s="138"/>
      <c r="JL488" s="138"/>
      <c r="JO488" s="138"/>
      <c r="JR488" s="138"/>
      <c r="JU488" s="138"/>
      <c r="JX488" s="138"/>
      <c r="KA488" s="138"/>
      <c r="KD488" s="138"/>
      <c r="KG488" s="138"/>
      <c r="KJ488" s="138"/>
      <c r="KM488" s="138"/>
      <c r="KP488" s="138"/>
      <c r="KS488" s="138"/>
      <c r="KV488" s="138"/>
      <c r="KY488" s="138"/>
      <c r="LB488" s="138"/>
      <c r="LE488" s="138"/>
      <c r="LF488" s="138"/>
      <c r="LG488" s="141"/>
      <c r="LI488" s="138"/>
      <c r="LJ488" s="141"/>
      <c r="LL488" s="138"/>
      <c r="LM488" s="141"/>
      <c r="LR488" s="138"/>
      <c r="LU488" s="138"/>
      <c r="LX488" s="138"/>
      <c r="LY488" s="138"/>
      <c r="LZ488" s="141"/>
      <c r="MB488" s="138"/>
      <c r="MC488" s="141"/>
      <c r="ME488" s="138"/>
      <c r="MF488" s="141"/>
      <c r="MJ488" s="138"/>
      <c r="MK488" s="139"/>
      <c r="ML488" s="53"/>
      <c r="MM488" s="53"/>
      <c r="MN488" s="53"/>
      <c r="MO488" s="53"/>
      <c r="MR488" s="140"/>
    </row>
    <row r="489" spans="2:356" s="10" customFormat="1">
      <c r="B489" s="137"/>
      <c r="H489" s="138"/>
      <c r="L489" s="138"/>
      <c r="O489" s="138"/>
      <c r="R489" s="138"/>
      <c r="U489" s="138"/>
      <c r="X489" s="138"/>
      <c r="AB489" s="138"/>
      <c r="AE489" s="138"/>
      <c r="AH489" s="138"/>
      <c r="AL489" s="138"/>
      <c r="AO489" s="138"/>
      <c r="AR489" s="138"/>
      <c r="AV489" s="138"/>
      <c r="AY489" s="138"/>
      <c r="BB489" s="138"/>
      <c r="BF489" s="138"/>
      <c r="BI489" s="138"/>
      <c r="BL489" s="138"/>
      <c r="BP489" s="138"/>
      <c r="BS489" s="138"/>
      <c r="BV489" s="138"/>
      <c r="BY489" s="138"/>
      <c r="CB489" s="138"/>
      <c r="CE489" s="138"/>
      <c r="CH489" s="138"/>
      <c r="CK489" s="138"/>
      <c r="CN489" s="138"/>
      <c r="CR489" s="138"/>
      <c r="CU489" s="138"/>
      <c r="CX489" s="138"/>
      <c r="DB489" s="138"/>
      <c r="DE489" s="138"/>
      <c r="DH489" s="138"/>
      <c r="DL489" s="138"/>
      <c r="DO489" s="138"/>
      <c r="DR489" s="138"/>
      <c r="DV489" s="138"/>
      <c r="DY489" s="138"/>
      <c r="EB489" s="138"/>
      <c r="EF489" s="138"/>
      <c r="EI489" s="138"/>
      <c r="EL489" s="138"/>
      <c r="EO489" s="138"/>
      <c r="ES489" s="138"/>
      <c r="EV489" s="138"/>
      <c r="EY489" s="138"/>
      <c r="FC489" s="138"/>
      <c r="FF489" s="138"/>
      <c r="FI489" s="138"/>
      <c r="FM489" s="138"/>
      <c r="FP489" s="138"/>
      <c r="FS489" s="138"/>
      <c r="FW489" s="138"/>
      <c r="FZ489" s="138"/>
      <c r="GC489" s="138"/>
      <c r="GG489" s="138"/>
      <c r="GJ489" s="138"/>
      <c r="GM489" s="138"/>
      <c r="GQ489" s="138"/>
      <c r="GT489" s="138"/>
      <c r="GW489" s="138"/>
      <c r="HA489" s="138"/>
      <c r="HD489" s="138"/>
      <c r="HG489" s="138"/>
      <c r="HK489" s="138"/>
      <c r="HN489" s="138"/>
      <c r="HQ489" s="138"/>
      <c r="HU489" s="138"/>
      <c r="HX489" s="138"/>
      <c r="IA489" s="138"/>
      <c r="IE489" s="138"/>
      <c r="IH489" s="138"/>
      <c r="IK489" s="138"/>
      <c r="IO489" s="138"/>
      <c r="IR489" s="138"/>
      <c r="IU489" s="138"/>
      <c r="IY489" s="138"/>
      <c r="JB489" s="138"/>
      <c r="JE489" s="138"/>
      <c r="JI489" s="138"/>
      <c r="JL489" s="138"/>
      <c r="JO489" s="138"/>
      <c r="JR489" s="138"/>
      <c r="JU489" s="138"/>
      <c r="JX489" s="138"/>
      <c r="KA489" s="138"/>
      <c r="KD489" s="138"/>
      <c r="KG489" s="138"/>
      <c r="KJ489" s="138"/>
      <c r="KM489" s="138"/>
      <c r="KP489" s="138"/>
      <c r="KS489" s="138"/>
      <c r="KV489" s="138"/>
      <c r="KY489" s="138"/>
      <c r="LB489" s="138"/>
      <c r="LE489" s="138"/>
      <c r="LF489" s="138"/>
      <c r="LG489" s="141"/>
      <c r="LI489" s="138"/>
      <c r="LJ489" s="141"/>
      <c r="LL489" s="138"/>
      <c r="LM489" s="141"/>
      <c r="LR489" s="138"/>
      <c r="LU489" s="138"/>
      <c r="LX489" s="138"/>
      <c r="LY489" s="138"/>
      <c r="LZ489" s="141"/>
      <c r="MB489" s="138"/>
      <c r="MC489" s="141"/>
      <c r="ME489" s="138"/>
      <c r="MF489" s="141"/>
      <c r="MJ489" s="138"/>
      <c r="MK489" s="139"/>
      <c r="ML489" s="53"/>
      <c r="MM489" s="53"/>
      <c r="MN489" s="53"/>
      <c r="MO489" s="53"/>
      <c r="MR489" s="140"/>
    </row>
    <row r="490" spans="2:356" s="10" customFormat="1" ht="18.75" customHeight="1">
      <c r="B490" s="137"/>
      <c r="H490" s="138"/>
      <c r="L490" s="138"/>
      <c r="O490" s="138"/>
      <c r="R490" s="138"/>
      <c r="U490" s="138"/>
      <c r="X490" s="138"/>
      <c r="AB490" s="138"/>
      <c r="AE490" s="138"/>
      <c r="AH490" s="138"/>
      <c r="AL490" s="138"/>
      <c r="AO490" s="138"/>
      <c r="AR490" s="138"/>
      <c r="AV490" s="138"/>
      <c r="AY490" s="138"/>
      <c r="BB490" s="138"/>
      <c r="BF490" s="138"/>
      <c r="BI490" s="138"/>
      <c r="BL490" s="138"/>
      <c r="BP490" s="138"/>
      <c r="BS490" s="138"/>
      <c r="BV490" s="138"/>
      <c r="BY490" s="138"/>
      <c r="CB490" s="138"/>
      <c r="CE490" s="138"/>
      <c r="CH490" s="138"/>
      <c r="CK490" s="138"/>
      <c r="CN490" s="138"/>
      <c r="CR490" s="138"/>
      <c r="CU490" s="138"/>
      <c r="CX490" s="138"/>
      <c r="DB490" s="138"/>
      <c r="DE490" s="138"/>
      <c r="DH490" s="138"/>
      <c r="DL490" s="138"/>
      <c r="DO490" s="138"/>
      <c r="DR490" s="138"/>
      <c r="DV490" s="138"/>
      <c r="DY490" s="138"/>
      <c r="EB490" s="138"/>
      <c r="EF490" s="138"/>
      <c r="EI490" s="138"/>
      <c r="EL490" s="138"/>
      <c r="EO490" s="138"/>
      <c r="ES490" s="138"/>
      <c r="EV490" s="138"/>
      <c r="EY490" s="138"/>
      <c r="FC490" s="138"/>
      <c r="FF490" s="138"/>
      <c r="FI490" s="138"/>
      <c r="FM490" s="138"/>
      <c r="FP490" s="138"/>
      <c r="FS490" s="138"/>
      <c r="FW490" s="138"/>
      <c r="FZ490" s="138"/>
      <c r="GC490" s="138"/>
      <c r="GG490" s="138"/>
      <c r="GJ490" s="138"/>
      <c r="GM490" s="138"/>
      <c r="GQ490" s="138"/>
      <c r="GT490" s="138"/>
      <c r="GW490" s="138"/>
      <c r="HA490" s="138"/>
      <c r="HD490" s="138"/>
      <c r="HG490" s="138"/>
      <c r="HK490" s="138"/>
      <c r="HN490" s="138"/>
      <c r="HQ490" s="138"/>
      <c r="HU490" s="138"/>
      <c r="HX490" s="138"/>
      <c r="IA490" s="138"/>
      <c r="IE490" s="138"/>
      <c r="IH490" s="138"/>
      <c r="IK490" s="138"/>
      <c r="IO490" s="138"/>
      <c r="IR490" s="138"/>
      <c r="IU490" s="138"/>
      <c r="IY490" s="138"/>
      <c r="JB490" s="138"/>
      <c r="JE490" s="138"/>
      <c r="JI490" s="138"/>
      <c r="JL490" s="138"/>
      <c r="JO490" s="138"/>
      <c r="JR490" s="138"/>
      <c r="JU490" s="138"/>
      <c r="JX490" s="138"/>
      <c r="KA490" s="138"/>
      <c r="KD490" s="138"/>
      <c r="KG490" s="138"/>
      <c r="KJ490" s="138"/>
      <c r="KM490" s="138"/>
      <c r="KP490" s="138"/>
      <c r="KS490" s="138"/>
      <c r="KV490" s="138"/>
      <c r="KY490" s="138"/>
      <c r="LB490" s="138"/>
      <c r="LE490" s="138"/>
      <c r="LF490" s="138"/>
      <c r="LG490" s="141"/>
      <c r="LI490" s="138"/>
      <c r="LJ490" s="141"/>
      <c r="LL490" s="138"/>
      <c r="LM490" s="141"/>
      <c r="LR490" s="138"/>
      <c r="LU490" s="138"/>
      <c r="LX490" s="138"/>
      <c r="LY490" s="138"/>
      <c r="LZ490" s="141"/>
      <c r="MB490" s="138"/>
      <c r="MC490" s="141"/>
      <c r="ME490" s="138"/>
      <c r="MF490" s="141"/>
      <c r="MJ490" s="138"/>
      <c r="MK490" s="139"/>
      <c r="ML490" s="53"/>
      <c r="MM490" s="53"/>
      <c r="MN490" s="53"/>
      <c r="MO490" s="53"/>
      <c r="MR490" s="140"/>
    </row>
    <row r="491" spans="2:356" s="10" customFormat="1">
      <c r="B491" s="137"/>
      <c r="H491" s="138"/>
      <c r="L491" s="138"/>
      <c r="O491" s="138"/>
      <c r="R491" s="138"/>
      <c r="U491" s="138"/>
      <c r="X491" s="138"/>
      <c r="AB491" s="138"/>
      <c r="AE491" s="138"/>
      <c r="AH491" s="138"/>
      <c r="AL491" s="138"/>
      <c r="AO491" s="138"/>
      <c r="AR491" s="138"/>
      <c r="AV491" s="138"/>
      <c r="AY491" s="138"/>
      <c r="BB491" s="138"/>
      <c r="BF491" s="138"/>
      <c r="BI491" s="138"/>
      <c r="BL491" s="138"/>
      <c r="BP491" s="138"/>
      <c r="BS491" s="138"/>
      <c r="BV491" s="138"/>
      <c r="BY491" s="138"/>
      <c r="CB491" s="138"/>
      <c r="CE491" s="138"/>
      <c r="CH491" s="138"/>
      <c r="CK491" s="138"/>
      <c r="CN491" s="138"/>
      <c r="CR491" s="138"/>
      <c r="CU491" s="138"/>
      <c r="CX491" s="138"/>
      <c r="DB491" s="138"/>
      <c r="DE491" s="138"/>
      <c r="DH491" s="138"/>
      <c r="DL491" s="138"/>
      <c r="DO491" s="138"/>
      <c r="DR491" s="138"/>
      <c r="DV491" s="138"/>
      <c r="DY491" s="138"/>
      <c r="EB491" s="138"/>
      <c r="EF491" s="138"/>
      <c r="EI491" s="138"/>
      <c r="EL491" s="138"/>
      <c r="EO491" s="138"/>
      <c r="ES491" s="138"/>
      <c r="EV491" s="138"/>
      <c r="EY491" s="138"/>
      <c r="FC491" s="138"/>
      <c r="FF491" s="138"/>
      <c r="FI491" s="138"/>
      <c r="FM491" s="138"/>
      <c r="FP491" s="138"/>
      <c r="FS491" s="138"/>
      <c r="FW491" s="138"/>
      <c r="FZ491" s="138"/>
      <c r="GC491" s="138"/>
      <c r="GG491" s="138"/>
      <c r="GJ491" s="138"/>
      <c r="GM491" s="138"/>
      <c r="GQ491" s="138"/>
      <c r="GT491" s="138"/>
      <c r="GW491" s="138"/>
      <c r="HA491" s="138"/>
      <c r="HD491" s="138"/>
      <c r="HG491" s="138"/>
      <c r="HK491" s="138"/>
      <c r="HN491" s="138"/>
      <c r="HQ491" s="138"/>
      <c r="HU491" s="138"/>
      <c r="HX491" s="138"/>
      <c r="IA491" s="138"/>
      <c r="IE491" s="138"/>
      <c r="IH491" s="138"/>
      <c r="IK491" s="138"/>
      <c r="IO491" s="138"/>
      <c r="IR491" s="138"/>
      <c r="IU491" s="138"/>
      <c r="IY491" s="138"/>
      <c r="JB491" s="138"/>
      <c r="JE491" s="138"/>
      <c r="JI491" s="138"/>
      <c r="JL491" s="138"/>
      <c r="JO491" s="138"/>
      <c r="JR491" s="138"/>
      <c r="JU491" s="138"/>
      <c r="JX491" s="138"/>
      <c r="KA491" s="138"/>
      <c r="KD491" s="138"/>
      <c r="KG491" s="138"/>
      <c r="KJ491" s="138"/>
      <c r="KM491" s="138"/>
      <c r="KP491" s="138"/>
      <c r="KS491" s="138"/>
      <c r="KV491" s="138"/>
      <c r="KY491" s="138"/>
      <c r="LB491" s="138"/>
      <c r="LE491" s="138"/>
      <c r="LF491" s="138"/>
      <c r="LG491" s="141"/>
      <c r="LI491" s="138"/>
      <c r="LJ491" s="141"/>
      <c r="LL491" s="138"/>
      <c r="LM491" s="141"/>
      <c r="LR491" s="138"/>
      <c r="LU491" s="138"/>
      <c r="LX491" s="138"/>
      <c r="LY491" s="138"/>
      <c r="LZ491" s="141"/>
      <c r="MB491" s="138"/>
      <c r="MC491" s="141"/>
      <c r="ME491" s="138"/>
      <c r="MF491" s="141"/>
      <c r="MJ491" s="138"/>
      <c r="MK491" s="139"/>
      <c r="ML491" s="53"/>
      <c r="MM491" s="53"/>
      <c r="MN491" s="53"/>
      <c r="MO491" s="53"/>
      <c r="MR491" s="140"/>
    </row>
    <row r="492" spans="2:356" s="10" customFormat="1" ht="18.75" customHeight="1">
      <c r="B492" s="137"/>
      <c r="H492" s="138"/>
      <c r="L492" s="138"/>
      <c r="O492" s="138"/>
      <c r="R492" s="138"/>
      <c r="U492" s="138"/>
      <c r="X492" s="138"/>
      <c r="AB492" s="138"/>
      <c r="AE492" s="138"/>
      <c r="AH492" s="138"/>
      <c r="AL492" s="138"/>
      <c r="AO492" s="138"/>
      <c r="AR492" s="138"/>
      <c r="AV492" s="138"/>
      <c r="AY492" s="138"/>
      <c r="BB492" s="138"/>
      <c r="BF492" s="138"/>
      <c r="BI492" s="138"/>
      <c r="BL492" s="138"/>
      <c r="BP492" s="138"/>
      <c r="BS492" s="138"/>
      <c r="BV492" s="138"/>
      <c r="BY492" s="138"/>
      <c r="CB492" s="138"/>
      <c r="CE492" s="138"/>
      <c r="CH492" s="138"/>
      <c r="CK492" s="138"/>
      <c r="CN492" s="138"/>
      <c r="CR492" s="138"/>
      <c r="CU492" s="138"/>
      <c r="CX492" s="138"/>
      <c r="DB492" s="138"/>
      <c r="DE492" s="138"/>
      <c r="DH492" s="138"/>
      <c r="DL492" s="138"/>
      <c r="DO492" s="138"/>
      <c r="DR492" s="138"/>
      <c r="DV492" s="138"/>
      <c r="DY492" s="138"/>
      <c r="EB492" s="138"/>
      <c r="EF492" s="138"/>
      <c r="EI492" s="138"/>
      <c r="EL492" s="138"/>
      <c r="EO492" s="138"/>
      <c r="ES492" s="138"/>
      <c r="EV492" s="138"/>
      <c r="EY492" s="138"/>
      <c r="FC492" s="138"/>
      <c r="FF492" s="138"/>
      <c r="FI492" s="138"/>
      <c r="FM492" s="138"/>
      <c r="FP492" s="138"/>
      <c r="FS492" s="138"/>
      <c r="FW492" s="138"/>
      <c r="FZ492" s="138"/>
      <c r="GC492" s="138"/>
      <c r="GG492" s="138"/>
      <c r="GJ492" s="138"/>
      <c r="GM492" s="138"/>
      <c r="GQ492" s="138"/>
      <c r="GT492" s="138"/>
      <c r="GW492" s="138"/>
      <c r="HA492" s="138"/>
      <c r="HD492" s="138"/>
      <c r="HG492" s="138"/>
      <c r="HK492" s="138"/>
      <c r="HN492" s="138"/>
      <c r="HQ492" s="138"/>
      <c r="HU492" s="138"/>
      <c r="HX492" s="138"/>
      <c r="IA492" s="138"/>
      <c r="IE492" s="138"/>
      <c r="IH492" s="138"/>
      <c r="IK492" s="138"/>
      <c r="IO492" s="138"/>
      <c r="IR492" s="138"/>
      <c r="IU492" s="138"/>
      <c r="IY492" s="138"/>
      <c r="JB492" s="138"/>
      <c r="JE492" s="138"/>
      <c r="JI492" s="138"/>
      <c r="JL492" s="138"/>
      <c r="JO492" s="138"/>
      <c r="JR492" s="138"/>
      <c r="JU492" s="138"/>
      <c r="JX492" s="138"/>
      <c r="KA492" s="138"/>
      <c r="KD492" s="138"/>
      <c r="KG492" s="138"/>
      <c r="KJ492" s="138"/>
      <c r="KM492" s="138"/>
      <c r="KP492" s="138"/>
      <c r="KS492" s="138"/>
      <c r="KV492" s="138"/>
      <c r="KY492" s="138"/>
      <c r="LB492" s="138"/>
      <c r="LE492" s="138"/>
      <c r="LF492" s="138"/>
      <c r="LG492" s="141"/>
      <c r="LI492" s="138"/>
      <c r="LJ492" s="141"/>
      <c r="LL492" s="138"/>
      <c r="LM492" s="141"/>
      <c r="LR492" s="138"/>
      <c r="LU492" s="138"/>
      <c r="LX492" s="138"/>
      <c r="LY492" s="138"/>
      <c r="LZ492" s="141"/>
      <c r="MB492" s="138"/>
      <c r="MC492" s="141"/>
      <c r="ME492" s="138"/>
      <c r="MF492" s="141"/>
      <c r="MJ492" s="138"/>
      <c r="MK492" s="139"/>
      <c r="ML492" s="53"/>
      <c r="MM492" s="53"/>
      <c r="MN492" s="53"/>
      <c r="MO492" s="53"/>
      <c r="MR492" s="140"/>
    </row>
    <row r="493" spans="2:356" s="10" customFormat="1">
      <c r="B493" s="137"/>
      <c r="H493" s="138"/>
      <c r="L493" s="138"/>
      <c r="O493" s="138"/>
      <c r="R493" s="138"/>
      <c r="U493" s="138"/>
      <c r="X493" s="138"/>
      <c r="AB493" s="138"/>
      <c r="AE493" s="138"/>
      <c r="AH493" s="138"/>
      <c r="AL493" s="138"/>
      <c r="AO493" s="138"/>
      <c r="AR493" s="138"/>
      <c r="AV493" s="138"/>
      <c r="AY493" s="138"/>
      <c r="BB493" s="138"/>
      <c r="BF493" s="138"/>
      <c r="BI493" s="138"/>
      <c r="BL493" s="138"/>
      <c r="BP493" s="138"/>
      <c r="BS493" s="138"/>
      <c r="BV493" s="138"/>
      <c r="BY493" s="138"/>
      <c r="CB493" s="138"/>
      <c r="CE493" s="138"/>
      <c r="CH493" s="138"/>
      <c r="CK493" s="138"/>
      <c r="CN493" s="138"/>
      <c r="CR493" s="138"/>
      <c r="CU493" s="138"/>
      <c r="CX493" s="138"/>
      <c r="DB493" s="138"/>
      <c r="DE493" s="138"/>
      <c r="DH493" s="138"/>
      <c r="DL493" s="138"/>
      <c r="DO493" s="138"/>
      <c r="DR493" s="138"/>
      <c r="DV493" s="138"/>
      <c r="DY493" s="138"/>
      <c r="EB493" s="138"/>
      <c r="EF493" s="138"/>
      <c r="EI493" s="138"/>
      <c r="EL493" s="138"/>
      <c r="EO493" s="138"/>
      <c r="ES493" s="138"/>
      <c r="EV493" s="138"/>
      <c r="EY493" s="138"/>
      <c r="FC493" s="138"/>
      <c r="FF493" s="138"/>
      <c r="FI493" s="138"/>
      <c r="FM493" s="138"/>
      <c r="FP493" s="138"/>
      <c r="FS493" s="138"/>
      <c r="FW493" s="138"/>
      <c r="FZ493" s="138"/>
      <c r="GC493" s="138"/>
      <c r="GG493" s="138"/>
      <c r="GJ493" s="138"/>
      <c r="GM493" s="138"/>
      <c r="GQ493" s="138"/>
      <c r="GT493" s="138"/>
      <c r="GW493" s="138"/>
      <c r="HA493" s="138"/>
      <c r="HD493" s="138"/>
      <c r="HG493" s="138"/>
      <c r="HK493" s="138"/>
      <c r="HN493" s="138"/>
      <c r="HQ493" s="138"/>
      <c r="HU493" s="138"/>
      <c r="HX493" s="138"/>
      <c r="IA493" s="138"/>
      <c r="IE493" s="138"/>
      <c r="IH493" s="138"/>
      <c r="IK493" s="138"/>
      <c r="IO493" s="138"/>
      <c r="IR493" s="138"/>
      <c r="IU493" s="138"/>
      <c r="IY493" s="138"/>
      <c r="JB493" s="138"/>
      <c r="JE493" s="138"/>
      <c r="JI493" s="138"/>
      <c r="JL493" s="138"/>
      <c r="JO493" s="138"/>
      <c r="JR493" s="138"/>
      <c r="JU493" s="138"/>
      <c r="JX493" s="138"/>
      <c r="KA493" s="138"/>
      <c r="KD493" s="138"/>
      <c r="KG493" s="138"/>
      <c r="KJ493" s="138"/>
      <c r="KM493" s="138"/>
      <c r="KP493" s="138"/>
      <c r="KS493" s="138"/>
      <c r="KV493" s="138"/>
      <c r="KY493" s="138"/>
      <c r="LB493" s="138"/>
      <c r="LE493" s="138"/>
      <c r="LF493" s="138"/>
      <c r="LG493" s="141"/>
      <c r="LI493" s="138"/>
      <c r="LJ493" s="141"/>
      <c r="LL493" s="138"/>
      <c r="LM493" s="141"/>
      <c r="LR493" s="138"/>
      <c r="LU493" s="138"/>
      <c r="LX493" s="138"/>
      <c r="LY493" s="138"/>
      <c r="LZ493" s="141"/>
      <c r="MB493" s="138"/>
      <c r="MC493" s="141"/>
      <c r="ME493" s="138"/>
      <c r="MF493" s="141"/>
      <c r="MJ493" s="138"/>
      <c r="MK493" s="139"/>
      <c r="ML493" s="53"/>
      <c r="MM493" s="53"/>
      <c r="MN493" s="53"/>
      <c r="MO493" s="53"/>
      <c r="MR493" s="140"/>
    </row>
    <row r="494" spans="2:356" s="10" customFormat="1" ht="18.75" customHeight="1">
      <c r="B494" s="137"/>
      <c r="H494" s="138"/>
      <c r="L494" s="138"/>
      <c r="O494" s="138"/>
      <c r="R494" s="138"/>
      <c r="U494" s="138"/>
      <c r="X494" s="138"/>
      <c r="AB494" s="138"/>
      <c r="AE494" s="138"/>
      <c r="AH494" s="138"/>
      <c r="AL494" s="138"/>
      <c r="AO494" s="138"/>
      <c r="AR494" s="138"/>
      <c r="AV494" s="138"/>
      <c r="AY494" s="138"/>
      <c r="BB494" s="138"/>
      <c r="BF494" s="138"/>
      <c r="BI494" s="138"/>
      <c r="BL494" s="138"/>
      <c r="BP494" s="138"/>
      <c r="BS494" s="138"/>
      <c r="BV494" s="138"/>
      <c r="BY494" s="138"/>
      <c r="CB494" s="138"/>
      <c r="CE494" s="138"/>
      <c r="CH494" s="138"/>
      <c r="CK494" s="138"/>
      <c r="CN494" s="138"/>
      <c r="CR494" s="138"/>
      <c r="CU494" s="138"/>
      <c r="CX494" s="138"/>
      <c r="DB494" s="138"/>
      <c r="DE494" s="138"/>
      <c r="DH494" s="138"/>
      <c r="DL494" s="138"/>
      <c r="DO494" s="138"/>
      <c r="DR494" s="138"/>
      <c r="DV494" s="138"/>
      <c r="DY494" s="138"/>
      <c r="EB494" s="138"/>
      <c r="EF494" s="138"/>
      <c r="EI494" s="138"/>
      <c r="EL494" s="138"/>
      <c r="EO494" s="138"/>
      <c r="ES494" s="138"/>
      <c r="EV494" s="138"/>
      <c r="EY494" s="138"/>
      <c r="FC494" s="138"/>
      <c r="FF494" s="138"/>
      <c r="FI494" s="138"/>
      <c r="FM494" s="138"/>
      <c r="FP494" s="138"/>
      <c r="FS494" s="138"/>
      <c r="FW494" s="138"/>
      <c r="FZ494" s="138"/>
      <c r="GC494" s="138"/>
      <c r="GG494" s="138"/>
      <c r="GJ494" s="138"/>
      <c r="GM494" s="138"/>
      <c r="GQ494" s="138"/>
      <c r="GT494" s="138"/>
      <c r="GW494" s="138"/>
      <c r="HA494" s="138"/>
      <c r="HD494" s="138"/>
      <c r="HG494" s="138"/>
      <c r="HK494" s="138"/>
      <c r="HN494" s="138"/>
      <c r="HQ494" s="138"/>
      <c r="HU494" s="138"/>
      <c r="HX494" s="138"/>
      <c r="IA494" s="138"/>
      <c r="IE494" s="138"/>
      <c r="IH494" s="138"/>
      <c r="IK494" s="138"/>
      <c r="IO494" s="138"/>
      <c r="IR494" s="138"/>
      <c r="IU494" s="138"/>
      <c r="IY494" s="138"/>
      <c r="JB494" s="138"/>
      <c r="JE494" s="138"/>
      <c r="JI494" s="138"/>
      <c r="JL494" s="138"/>
      <c r="JO494" s="138"/>
      <c r="JR494" s="138"/>
      <c r="JU494" s="138"/>
      <c r="JX494" s="138"/>
      <c r="KA494" s="138"/>
      <c r="KD494" s="138"/>
      <c r="KG494" s="138"/>
      <c r="KJ494" s="138"/>
      <c r="KM494" s="138"/>
      <c r="KP494" s="138"/>
      <c r="KS494" s="138"/>
      <c r="KV494" s="138"/>
      <c r="KY494" s="138"/>
      <c r="LB494" s="138"/>
      <c r="LE494" s="138"/>
      <c r="LF494" s="138"/>
      <c r="LG494" s="141"/>
      <c r="LI494" s="138"/>
      <c r="LJ494" s="141"/>
      <c r="LL494" s="138"/>
      <c r="LM494" s="141"/>
      <c r="LR494" s="138"/>
      <c r="LU494" s="138"/>
      <c r="LX494" s="138"/>
      <c r="LY494" s="138"/>
      <c r="LZ494" s="141"/>
      <c r="MB494" s="138"/>
      <c r="MC494" s="141"/>
      <c r="ME494" s="138"/>
      <c r="MF494" s="141"/>
      <c r="MJ494" s="138"/>
      <c r="MK494" s="139"/>
      <c r="ML494" s="53"/>
      <c r="MM494" s="53"/>
      <c r="MN494" s="53"/>
      <c r="MO494" s="53"/>
      <c r="MR494" s="140"/>
    </row>
    <row r="495" spans="2:356" s="10" customFormat="1">
      <c r="B495" s="137"/>
      <c r="H495" s="138"/>
      <c r="L495" s="138"/>
      <c r="O495" s="138"/>
      <c r="R495" s="138"/>
      <c r="U495" s="138"/>
      <c r="X495" s="138"/>
      <c r="AB495" s="138"/>
      <c r="AE495" s="138"/>
      <c r="AH495" s="138"/>
      <c r="AL495" s="138"/>
      <c r="AO495" s="138"/>
      <c r="AR495" s="138"/>
      <c r="AV495" s="138"/>
      <c r="AY495" s="138"/>
      <c r="BB495" s="138"/>
      <c r="BF495" s="138"/>
      <c r="BI495" s="138"/>
      <c r="BL495" s="138"/>
      <c r="BP495" s="138"/>
      <c r="BS495" s="138"/>
      <c r="BV495" s="138"/>
      <c r="BY495" s="138"/>
      <c r="CB495" s="138"/>
      <c r="CE495" s="138"/>
      <c r="CH495" s="138"/>
      <c r="CK495" s="138"/>
      <c r="CN495" s="138"/>
      <c r="CR495" s="138"/>
      <c r="CU495" s="138"/>
      <c r="CX495" s="138"/>
      <c r="DB495" s="138"/>
      <c r="DE495" s="138"/>
      <c r="DH495" s="138"/>
      <c r="DL495" s="138"/>
      <c r="DO495" s="138"/>
      <c r="DR495" s="138"/>
      <c r="DV495" s="138"/>
      <c r="DY495" s="138"/>
      <c r="EB495" s="138"/>
      <c r="EF495" s="138"/>
      <c r="EI495" s="138"/>
      <c r="EL495" s="138"/>
      <c r="EO495" s="138"/>
      <c r="ES495" s="138"/>
      <c r="EV495" s="138"/>
      <c r="EY495" s="138"/>
      <c r="FC495" s="138"/>
      <c r="FF495" s="138"/>
      <c r="FI495" s="138"/>
      <c r="FM495" s="138"/>
      <c r="FP495" s="138"/>
      <c r="FS495" s="138"/>
      <c r="FW495" s="138"/>
      <c r="FZ495" s="138"/>
      <c r="GC495" s="138"/>
      <c r="GG495" s="138"/>
      <c r="GJ495" s="138"/>
      <c r="GM495" s="138"/>
      <c r="GQ495" s="138"/>
      <c r="GT495" s="138"/>
      <c r="GW495" s="138"/>
      <c r="HA495" s="138"/>
      <c r="HD495" s="138"/>
      <c r="HG495" s="138"/>
      <c r="HK495" s="138"/>
      <c r="HN495" s="138"/>
      <c r="HQ495" s="138"/>
      <c r="HU495" s="138"/>
      <c r="HX495" s="138"/>
      <c r="IA495" s="138"/>
      <c r="IE495" s="138"/>
      <c r="IH495" s="138"/>
      <c r="IK495" s="138"/>
      <c r="IO495" s="138"/>
      <c r="IR495" s="138"/>
      <c r="IU495" s="138"/>
      <c r="IY495" s="138"/>
      <c r="JB495" s="138"/>
      <c r="JE495" s="138"/>
      <c r="JI495" s="138"/>
      <c r="JL495" s="138"/>
      <c r="JO495" s="138"/>
      <c r="JR495" s="138"/>
      <c r="JU495" s="138"/>
      <c r="JX495" s="138"/>
      <c r="KA495" s="138"/>
      <c r="KD495" s="138"/>
      <c r="KG495" s="138"/>
      <c r="KJ495" s="138"/>
      <c r="KM495" s="138"/>
      <c r="KP495" s="138"/>
      <c r="KS495" s="138"/>
      <c r="KV495" s="138"/>
      <c r="KY495" s="138"/>
      <c r="LB495" s="138"/>
      <c r="LE495" s="138"/>
      <c r="LF495" s="138"/>
      <c r="LG495" s="141"/>
      <c r="LI495" s="138"/>
      <c r="LJ495" s="141"/>
      <c r="LL495" s="138"/>
      <c r="LM495" s="141"/>
      <c r="LR495" s="138"/>
      <c r="LU495" s="138"/>
      <c r="LX495" s="138"/>
      <c r="LY495" s="138"/>
      <c r="LZ495" s="141"/>
      <c r="MB495" s="138"/>
      <c r="MC495" s="141"/>
      <c r="ME495" s="138"/>
      <c r="MF495" s="141"/>
      <c r="MJ495" s="138"/>
      <c r="MK495" s="139"/>
      <c r="ML495" s="53"/>
      <c r="MM495" s="53"/>
      <c r="MN495" s="53"/>
      <c r="MO495" s="53"/>
      <c r="MR495" s="140"/>
    </row>
    <row r="496" spans="2:356" s="10" customFormat="1" ht="18.75" customHeight="1">
      <c r="B496" s="137"/>
      <c r="H496" s="138"/>
      <c r="L496" s="138"/>
      <c r="O496" s="138"/>
      <c r="R496" s="138"/>
      <c r="U496" s="138"/>
      <c r="X496" s="138"/>
      <c r="AB496" s="138"/>
      <c r="AE496" s="138"/>
      <c r="AH496" s="138"/>
      <c r="AL496" s="138"/>
      <c r="AO496" s="138"/>
      <c r="AR496" s="138"/>
      <c r="AV496" s="138"/>
      <c r="AY496" s="138"/>
      <c r="BB496" s="138"/>
      <c r="BF496" s="138"/>
      <c r="BI496" s="138"/>
      <c r="BL496" s="138"/>
      <c r="BP496" s="138"/>
      <c r="BS496" s="138"/>
      <c r="BV496" s="138"/>
      <c r="BY496" s="138"/>
      <c r="CB496" s="138"/>
      <c r="CE496" s="138"/>
      <c r="CH496" s="138"/>
      <c r="CK496" s="138"/>
      <c r="CN496" s="138"/>
      <c r="CR496" s="138"/>
      <c r="CU496" s="138"/>
      <c r="CX496" s="138"/>
      <c r="DB496" s="138"/>
      <c r="DE496" s="138"/>
      <c r="DH496" s="138"/>
      <c r="DL496" s="138"/>
      <c r="DO496" s="138"/>
      <c r="DR496" s="138"/>
      <c r="DV496" s="138"/>
      <c r="DY496" s="138"/>
      <c r="EB496" s="138"/>
      <c r="EF496" s="138"/>
      <c r="EI496" s="138"/>
      <c r="EL496" s="138"/>
      <c r="EO496" s="138"/>
      <c r="ES496" s="138"/>
      <c r="EV496" s="138"/>
      <c r="EY496" s="138"/>
      <c r="FC496" s="138"/>
      <c r="FF496" s="138"/>
      <c r="FI496" s="138"/>
      <c r="FM496" s="138"/>
      <c r="FP496" s="138"/>
      <c r="FS496" s="138"/>
      <c r="FW496" s="138"/>
      <c r="FZ496" s="138"/>
      <c r="GC496" s="138"/>
      <c r="GG496" s="138"/>
      <c r="GJ496" s="138"/>
      <c r="GM496" s="138"/>
      <c r="GQ496" s="138"/>
      <c r="GT496" s="138"/>
      <c r="GW496" s="138"/>
      <c r="HA496" s="138"/>
      <c r="HD496" s="138"/>
      <c r="HG496" s="138"/>
      <c r="HK496" s="138"/>
      <c r="HN496" s="138"/>
      <c r="HQ496" s="138"/>
      <c r="HU496" s="138"/>
      <c r="HX496" s="138"/>
      <c r="IA496" s="138"/>
      <c r="IE496" s="138"/>
      <c r="IH496" s="138"/>
      <c r="IK496" s="138"/>
      <c r="IO496" s="138"/>
      <c r="IR496" s="138"/>
      <c r="IU496" s="138"/>
      <c r="IY496" s="138"/>
      <c r="JB496" s="138"/>
      <c r="JE496" s="138"/>
      <c r="JI496" s="138"/>
      <c r="JL496" s="138"/>
      <c r="JO496" s="138"/>
      <c r="JR496" s="138"/>
      <c r="JU496" s="138"/>
      <c r="JX496" s="138"/>
      <c r="KA496" s="138"/>
      <c r="KD496" s="138"/>
      <c r="KG496" s="138"/>
      <c r="KJ496" s="138"/>
      <c r="KM496" s="138"/>
      <c r="KP496" s="138"/>
      <c r="KS496" s="138"/>
      <c r="KV496" s="138"/>
      <c r="KY496" s="138"/>
      <c r="LB496" s="138"/>
      <c r="LE496" s="138"/>
      <c r="LF496" s="138"/>
      <c r="LG496" s="141"/>
      <c r="LI496" s="138"/>
      <c r="LJ496" s="141"/>
      <c r="LL496" s="138"/>
      <c r="LM496" s="141"/>
      <c r="LR496" s="138"/>
      <c r="LU496" s="138"/>
      <c r="LX496" s="138"/>
      <c r="LY496" s="138"/>
      <c r="LZ496" s="141"/>
      <c r="MB496" s="138"/>
      <c r="MC496" s="141"/>
      <c r="ME496" s="138"/>
      <c r="MF496" s="141"/>
      <c r="MJ496" s="138"/>
      <c r="MK496" s="139"/>
      <c r="ML496" s="53"/>
      <c r="MM496" s="53"/>
      <c r="MN496" s="53"/>
      <c r="MO496" s="53"/>
      <c r="MR496" s="140"/>
    </row>
    <row r="497" spans="2:356" s="10" customFormat="1">
      <c r="B497" s="137"/>
      <c r="H497" s="138"/>
      <c r="L497" s="138"/>
      <c r="O497" s="138"/>
      <c r="R497" s="138"/>
      <c r="U497" s="138"/>
      <c r="X497" s="138"/>
      <c r="AB497" s="138"/>
      <c r="AE497" s="138"/>
      <c r="AH497" s="138"/>
      <c r="AL497" s="138"/>
      <c r="AO497" s="138"/>
      <c r="AR497" s="138"/>
      <c r="AV497" s="138"/>
      <c r="AY497" s="138"/>
      <c r="BB497" s="138"/>
      <c r="BF497" s="138"/>
      <c r="BI497" s="138"/>
      <c r="BL497" s="138"/>
      <c r="BP497" s="138"/>
      <c r="BS497" s="138"/>
      <c r="BV497" s="138"/>
      <c r="BY497" s="138"/>
      <c r="CB497" s="138"/>
      <c r="CE497" s="138"/>
      <c r="CH497" s="138"/>
      <c r="CK497" s="138"/>
      <c r="CN497" s="138"/>
      <c r="CR497" s="138"/>
      <c r="CU497" s="138"/>
      <c r="CX497" s="138"/>
      <c r="DB497" s="138"/>
      <c r="DE497" s="138"/>
      <c r="DH497" s="138"/>
      <c r="DL497" s="138"/>
      <c r="DO497" s="138"/>
      <c r="DR497" s="138"/>
      <c r="DV497" s="138"/>
      <c r="DY497" s="138"/>
      <c r="EB497" s="138"/>
      <c r="EF497" s="138"/>
      <c r="EI497" s="138"/>
      <c r="EL497" s="138"/>
      <c r="EO497" s="138"/>
      <c r="ES497" s="138"/>
      <c r="EV497" s="138"/>
      <c r="EY497" s="138"/>
      <c r="FC497" s="138"/>
      <c r="FF497" s="138"/>
      <c r="FI497" s="138"/>
      <c r="FM497" s="138"/>
      <c r="FP497" s="138"/>
      <c r="FS497" s="138"/>
      <c r="FW497" s="138"/>
      <c r="FZ497" s="138"/>
      <c r="GC497" s="138"/>
      <c r="GG497" s="138"/>
      <c r="GJ497" s="138"/>
      <c r="GM497" s="138"/>
      <c r="GQ497" s="138"/>
      <c r="GT497" s="138"/>
      <c r="GW497" s="138"/>
      <c r="HA497" s="138"/>
      <c r="HD497" s="138"/>
      <c r="HG497" s="138"/>
      <c r="HK497" s="138"/>
      <c r="HN497" s="138"/>
      <c r="HQ497" s="138"/>
      <c r="HU497" s="138"/>
      <c r="HX497" s="138"/>
      <c r="IA497" s="138"/>
      <c r="IE497" s="138"/>
      <c r="IH497" s="138"/>
      <c r="IK497" s="138"/>
      <c r="IO497" s="138"/>
      <c r="IR497" s="138"/>
      <c r="IU497" s="138"/>
      <c r="IY497" s="138"/>
      <c r="JB497" s="138"/>
      <c r="JE497" s="138"/>
      <c r="JI497" s="138"/>
      <c r="JL497" s="138"/>
      <c r="JO497" s="138"/>
      <c r="JR497" s="138"/>
      <c r="JU497" s="138"/>
      <c r="JX497" s="138"/>
      <c r="KA497" s="138"/>
      <c r="KD497" s="138"/>
      <c r="KG497" s="138"/>
      <c r="KJ497" s="138"/>
      <c r="KM497" s="138"/>
      <c r="KP497" s="138"/>
      <c r="KS497" s="138"/>
      <c r="KV497" s="138"/>
      <c r="KY497" s="138"/>
      <c r="LB497" s="138"/>
      <c r="LE497" s="138"/>
      <c r="LF497" s="138"/>
      <c r="LG497" s="141"/>
      <c r="LI497" s="138"/>
      <c r="LJ497" s="141"/>
      <c r="LL497" s="138"/>
      <c r="LM497" s="141"/>
      <c r="LR497" s="138"/>
      <c r="LU497" s="138"/>
      <c r="LX497" s="138"/>
      <c r="LY497" s="138"/>
      <c r="LZ497" s="141"/>
      <c r="MB497" s="138"/>
      <c r="MC497" s="141"/>
      <c r="ME497" s="138"/>
      <c r="MF497" s="141"/>
      <c r="MJ497" s="138"/>
      <c r="MK497" s="139"/>
      <c r="ML497" s="53"/>
      <c r="MM497" s="53"/>
      <c r="MN497" s="53"/>
      <c r="MO497" s="53"/>
      <c r="MR497" s="140"/>
    </row>
    <row r="498" spans="2:356" s="10" customFormat="1" ht="18.75" customHeight="1">
      <c r="B498" s="137"/>
      <c r="H498" s="138"/>
      <c r="L498" s="138"/>
      <c r="O498" s="138"/>
      <c r="R498" s="138"/>
      <c r="U498" s="138"/>
      <c r="X498" s="138"/>
      <c r="AB498" s="138"/>
      <c r="AE498" s="138"/>
      <c r="AH498" s="138"/>
      <c r="AL498" s="138"/>
      <c r="AO498" s="138"/>
      <c r="AR498" s="138"/>
      <c r="AV498" s="138"/>
      <c r="AY498" s="138"/>
      <c r="BB498" s="138"/>
      <c r="BF498" s="138"/>
      <c r="BI498" s="138"/>
      <c r="BL498" s="138"/>
      <c r="BP498" s="138"/>
      <c r="BS498" s="138"/>
      <c r="BV498" s="138"/>
      <c r="BY498" s="138"/>
      <c r="CB498" s="138"/>
      <c r="CE498" s="138"/>
      <c r="CH498" s="138"/>
      <c r="CK498" s="138"/>
      <c r="CN498" s="138"/>
      <c r="CR498" s="138"/>
      <c r="CU498" s="138"/>
      <c r="CX498" s="138"/>
      <c r="DB498" s="138"/>
      <c r="DE498" s="138"/>
      <c r="DH498" s="138"/>
      <c r="DL498" s="138"/>
      <c r="DO498" s="138"/>
      <c r="DR498" s="138"/>
      <c r="DV498" s="138"/>
      <c r="DY498" s="138"/>
      <c r="EB498" s="138"/>
      <c r="EF498" s="138"/>
      <c r="EI498" s="138"/>
      <c r="EL498" s="138"/>
      <c r="EO498" s="138"/>
      <c r="ES498" s="138"/>
      <c r="EV498" s="138"/>
      <c r="EY498" s="138"/>
      <c r="FC498" s="138"/>
      <c r="FF498" s="138"/>
      <c r="FI498" s="138"/>
      <c r="FM498" s="138"/>
      <c r="FP498" s="138"/>
      <c r="FS498" s="138"/>
      <c r="FW498" s="138"/>
      <c r="FZ498" s="138"/>
      <c r="GC498" s="138"/>
      <c r="GG498" s="138"/>
      <c r="GJ498" s="138"/>
      <c r="GM498" s="138"/>
      <c r="GQ498" s="138"/>
      <c r="GT498" s="138"/>
      <c r="GW498" s="138"/>
      <c r="HA498" s="138"/>
      <c r="HD498" s="138"/>
      <c r="HG498" s="138"/>
      <c r="HK498" s="138"/>
      <c r="HN498" s="138"/>
      <c r="HQ498" s="138"/>
      <c r="HU498" s="138"/>
      <c r="HX498" s="138"/>
      <c r="IA498" s="138"/>
      <c r="IE498" s="138"/>
      <c r="IH498" s="138"/>
      <c r="IK498" s="138"/>
      <c r="IO498" s="138"/>
      <c r="IR498" s="138"/>
      <c r="IU498" s="138"/>
      <c r="IY498" s="138"/>
      <c r="JB498" s="138"/>
      <c r="JE498" s="138"/>
      <c r="JI498" s="138"/>
      <c r="JL498" s="138"/>
      <c r="JO498" s="138"/>
      <c r="JR498" s="138"/>
      <c r="JU498" s="138"/>
      <c r="JX498" s="138"/>
      <c r="KA498" s="138"/>
      <c r="KD498" s="138"/>
      <c r="KG498" s="138"/>
      <c r="KJ498" s="138"/>
      <c r="KM498" s="138"/>
      <c r="KP498" s="138"/>
      <c r="KS498" s="138"/>
      <c r="KV498" s="138"/>
      <c r="KY498" s="138"/>
      <c r="LB498" s="138"/>
      <c r="LE498" s="138"/>
      <c r="LF498" s="138"/>
      <c r="LG498" s="141"/>
      <c r="LI498" s="138"/>
      <c r="LJ498" s="141"/>
      <c r="LL498" s="138"/>
      <c r="LM498" s="141"/>
      <c r="LR498" s="138"/>
      <c r="LU498" s="138"/>
      <c r="LX498" s="138"/>
      <c r="LY498" s="138"/>
      <c r="LZ498" s="141"/>
      <c r="MB498" s="138"/>
      <c r="MC498" s="141"/>
      <c r="ME498" s="138"/>
      <c r="MF498" s="141"/>
      <c r="MJ498" s="138"/>
      <c r="MK498" s="139"/>
      <c r="ML498" s="53"/>
      <c r="MM498" s="53"/>
      <c r="MN498" s="53"/>
      <c r="MO498" s="53"/>
      <c r="MR498" s="140"/>
    </row>
    <row r="499" spans="2:356" s="10" customFormat="1">
      <c r="B499" s="137"/>
      <c r="H499" s="138"/>
      <c r="L499" s="138"/>
      <c r="O499" s="138"/>
      <c r="R499" s="138"/>
      <c r="U499" s="138"/>
      <c r="X499" s="138"/>
      <c r="AB499" s="138"/>
      <c r="AE499" s="138"/>
      <c r="AH499" s="138"/>
      <c r="AL499" s="138"/>
      <c r="AO499" s="138"/>
      <c r="AR499" s="138"/>
      <c r="AV499" s="138"/>
      <c r="AY499" s="138"/>
      <c r="BB499" s="138"/>
      <c r="BF499" s="138"/>
      <c r="BI499" s="138"/>
      <c r="BL499" s="138"/>
      <c r="BP499" s="138"/>
      <c r="BS499" s="138"/>
      <c r="BV499" s="138"/>
      <c r="BY499" s="138"/>
      <c r="CB499" s="138"/>
      <c r="CE499" s="138"/>
      <c r="CH499" s="138"/>
      <c r="CK499" s="138"/>
      <c r="CN499" s="138"/>
      <c r="CR499" s="138"/>
      <c r="CU499" s="138"/>
      <c r="CX499" s="138"/>
      <c r="DB499" s="138"/>
      <c r="DE499" s="138"/>
      <c r="DH499" s="138"/>
      <c r="DL499" s="138"/>
      <c r="DO499" s="138"/>
      <c r="DR499" s="138"/>
      <c r="DV499" s="138"/>
      <c r="DY499" s="138"/>
      <c r="EB499" s="138"/>
      <c r="EF499" s="138"/>
      <c r="EI499" s="138"/>
      <c r="EL499" s="138"/>
      <c r="EO499" s="138"/>
      <c r="ES499" s="138"/>
      <c r="EV499" s="138"/>
      <c r="EY499" s="138"/>
      <c r="FC499" s="138"/>
      <c r="FF499" s="138"/>
      <c r="FI499" s="138"/>
      <c r="FM499" s="138"/>
      <c r="FP499" s="138"/>
      <c r="FS499" s="138"/>
      <c r="FW499" s="138"/>
      <c r="FZ499" s="138"/>
      <c r="GC499" s="138"/>
      <c r="GG499" s="138"/>
      <c r="GJ499" s="138"/>
      <c r="GM499" s="138"/>
      <c r="GQ499" s="138"/>
      <c r="GT499" s="138"/>
      <c r="GW499" s="138"/>
      <c r="HA499" s="138"/>
      <c r="HD499" s="138"/>
      <c r="HG499" s="138"/>
      <c r="HK499" s="138"/>
      <c r="HN499" s="138"/>
      <c r="HQ499" s="138"/>
      <c r="HU499" s="138"/>
      <c r="HX499" s="138"/>
      <c r="IA499" s="138"/>
      <c r="IE499" s="138"/>
      <c r="IH499" s="138"/>
      <c r="IK499" s="138"/>
      <c r="IO499" s="138"/>
      <c r="IR499" s="138"/>
      <c r="IU499" s="138"/>
      <c r="IY499" s="138"/>
      <c r="JB499" s="138"/>
      <c r="JE499" s="138"/>
      <c r="JI499" s="138"/>
      <c r="JL499" s="138"/>
      <c r="JO499" s="138"/>
      <c r="JR499" s="138"/>
      <c r="JU499" s="138"/>
      <c r="JX499" s="138"/>
      <c r="KA499" s="138"/>
      <c r="KD499" s="138"/>
      <c r="KG499" s="138"/>
      <c r="KJ499" s="138"/>
      <c r="KM499" s="138"/>
      <c r="KP499" s="138"/>
      <c r="KS499" s="138"/>
      <c r="KV499" s="138"/>
      <c r="KY499" s="138"/>
      <c r="LB499" s="138"/>
      <c r="LE499" s="138"/>
      <c r="LF499" s="138"/>
      <c r="LG499" s="141"/>
      <c r="LI499" s="138"/>
      <c r="LJ499" s="141"/>
      <c r="LL499" s="138"/>
      <c r="LM499" s="141"/>
      <c r="LR499" s="138"/>
      <c r="LU499" s="138"/>
      <c r="LX499" s="138"/>
      <c r="LY499" s="138"/>
      <c r="LZ499" s="141"/>
      <c r="MB499" s="138"/>
      <c r="MC499" s="141"/>
      <c r="ME499" s="138"/>
      <c r="MF499" s="141"/>
      <c r="MJ499" s="138"/>
      <c r="MK499" s="139"/>
      <c r="ML499" s="53"/>
      <c r="MM499" s="53"/>
      <c r="MN499" s="53"/>
      <c r="MO499" s="53"/>
      <c r="MR499" s="140"/>
    </row>
    <row r="500" spans="2:356" s="10" customFormat="1" ht="18.75" customHeight="1">
      <c r="B500" s="137"/>
      <c r="H500" s="138"/>
      <c r="L500" s="138"/>
      <c r="O500" s="138"/>
      <c r="R500" s="138"/>
      <c r="U500" s="138"/>
      <c r="X500" s="138"/>
      <c r="AB500" s="138"/>
      <c r="AE500" s="138"/>
      <c r="AH500" s="138"/>
      <c r="AL500" s="138"/>
      <c r="AO500" s="138"/>
      <c r="AR500" s="138"/>
      <c r="AV500" s="138"/>
      <c r="AY500" s="138"/>
      <c r="BB500" s="138"/>
      <c r="BF500" s="138"/>
      <c r="BI500" s="138"/>
      <c r="BL500" s="138"/>
      <c r="BP500" s="138"/>
      <c r="BS500" s="138"/>
      <c r="BV500" s="138"/>
      <c r="BY500" s="138"/>
      <c r="CB500" s="138"/>
      <c r="CE500" s="138"/>
      <c r="CH500" s="138"/>
      <c r="CK500" s="138"/>
      <c r="CN500" s="138"/>
      <c r="CR500" s="138"/>
      <c r="CU500" s="138"/>
      <c r="CX500" s="138"/>
      <c r="DB500" s="138"/>
      <c r="DE500" s="138"/>
      <c r="DH500" s="138"/>
      <c r="DL500" s="138"/>
      <c r="DO500" s="138"/>
      <c r="DR500" s="138"/>
      <c r="DV500" s="138"/>
      <c r="DY500" s="138"/>
      <c r="EB500" s="138"/>
      <c r="EF500" s="138"/>
      <c r="EI500" s="138"/>
      <c r="EL500" s="138"/>
      <c r="EO500" s="138"/>
      <c r="ES500" s="138"/>
      <c r="EV500" s="138"/>
      <c r="EY500" s="138"/>
      <c r="FC500" s="138"/>
      <c r="FF500" s="138"/>
      <c r="FI500" s="138"/>
      <c r="FM500" s="138"/>
      <c r="FP500" s="138"/>
      <c r="FS500" s="138"/>
      <c r="FW500" s="138"/>
      <c r="FZ500" s="138"/>
      <c r="GC500" s="138"/>
      <c r="GG500" s="138"/>
      <c r="GJ500" s="138"/>
      <c r="GM500" s="138"/>
      <c r="GQ500" s="138"/>
      <c r="GT500" s="138"/>
      <c r="GW500" s="138"/>
      <c r="HA500" s="138"/>
      <c r="HD500" s="138"/>
      <c r="HG500" s="138"/>
      <c r="HK500" s="138"/>
      <c r="HN500" s="138"/>
      <c r="HQ500" s="138"/>
      <c r="HU500" s="138"/>
      <c r="HX500" s="138"/>
      <c r="IA500" s="138"/>
      <c r="IE500" s="138"/>
      <c r="IH500" s="138"/>
      <c r="IK500" s="138"/>
      <c r="IO500" s="138"/>
      <c r="IR500" s="138"/>
      <c r="IU500" s="138"/>
      <c r="IY500" s="138"/>
      <c r="JB500" s="138"/>
      <c r="JE500" s="138"/>
      <c r="JI500" s="138"/>
      <c r="JL500" s="138"/>
      <c r="JO500" s="138"/>
      <c r="JR500" s="138"/>
      <c r="JU500" s="138"/>
      <c r="JX500" s="138"/>
      <c r="KA500" s="138"/>
      <c r="KD500" s="138"/>
      <c r="KG500" s="138"/>
      <c r="KJ500" s="138"/>
      <c r="KM500" s="138"/>
      <c r="KP500" s="138"/>
      <c r="KS500" s="138"/>
      <c r="KV500" s="138"/>
      <c r="KY500" s="138"/>
      <c r="LB500" s="138"/>
      <c r="LE500" s="138"/>
      <c r="LF500" s="138"/>
      <c r="LG500" s="141"/>
      <c r="LI500" s="138"/>
      <c r="LJ500" s="141"/>
      <c r="LL500" s="138"/>
      <c r="LM500" s="141"/>
      <c r="LR500" s="138"/>
      <c r="LU500" s="138"/>
      <c r="LX500" s="138"/>
      <c r="LY500" s="138"/>
      <c r="LZ500" s="141"/>
      <c r="MB500" s="138"/>
      <c r="MC500" s="141"/>
      <c r="ME500" s="138"/>
      <c r="MF500" s="141"/>
      <c r="MJ500" s="138"/>
      <c r="MK500" s="139"/>
      <c r="ML500" s="53"/>
      <c r="MM500" s="53"/>
      <c r="MN500" s="53"/>
      <c r="MO500" s="53"/>
      <c r="MR500" s="140"/>
    </row>
    <row r="501" spans="2:356" s="10" customFormat="1">
      <c r="B501" s="137"/>
      <c r="H501" s="138"/>
      <c r="L501" s="138"/>
      <c r="O501" s="138"/>
      <c r="R501" s="138"/>
      <c r="U501" s="138"/>
      <c r="X501" s="138"/>
      <c r="AB501" s="138"/>
      <c r="AE501" s="138"/>
      <c r="AH501" s="138"/>
      <c r="AL501" s="138"/>
      <c r="AO501" s="138"/>
      <c r="AR501" s="138"/>
      <c r="AV501" s="138"/>
      <c r="AY501" s="138"/>
      <c r="BB501" s="138"/>
      <c r="BF501" s="138"/>
      <c r="BI501" s="138"/>
      <c r="BL501" s="138"/>
      <c r="BP501" s="138"/>
      <c r="BS501" s="138"/>
      <c r="BV501" s="138"/>
      <c r="BY501" s="138"/>
      <c r="CB501" s="138"/>
      <c r="CE501" s="138"/>
      <c r="CH501" s="138"/>
      <c r="CK501" s="138"/>
      <c r="CN501" s="138"/>
      <c r="CR501" s="138"/>
      <c r="CU501" s="138"/>
      <c r="CX501" s="138"/>
      <c r="DB501" s="138"/>
      <c r="DE501" s="138"/>
      <c r="DH501" s="138"/>
      <c r="DL501" s="138"/>
      <c r="DO501" s="138"/>
      <c r="DR501" s="138"/>
      <c r="DV501" s="138"/>
      <c r="DY501" s="138"/>
      <c r="EB501" s="138"/>
      <c r="EF501" s="138"/>
      <c r="EI501" s="138"/>
      <c r="EL501" s="138"/>
      <c r="EO501" s="138"/>
      <c r="ES501" s="138"/>
      <c r="EV501" s="138"/>
      <c r="EY501" s="138"/>
      <c r="FC501" s="138"/>
      <c r="FF501" s="138"/>
      <c r="FI501" s="138"/>
      <c r="FM501" s="138"/>
      <c r="FP501" s="138"/>
      <c r="FS501" s="138"/>
      <c r="FW501" s="138"/>
      <c r="FZ501" s="138"/>
      <c r="GC501" s="138"/>
      <c r="GG501" s="138"/>
      <c r="GJ501" s="138"/>
      <c r="GM501" s="138"/>
      <c r="GQ501" s="138"/>
      <c r="GT501" s="138"/>
      <c r="GW501" s="138"/>
      <c r="HA501" s="138"/>
      <c r="HD501" s="138"/>
      <c r="HG501" s="138"/>
      <c r="HK501" s="138"/>
      <c r="HN501" s="138"/>
      <c r="HQ501" s="138"/>
      <c r="HU501" s="138"/>
      <c r="HX501" s="138"/>
      <c r="IA501" s="138"/>
      <c r="IE501" s="138"/>
      <c r="IH501" s="138"/>
      <c r="IK501" s="138"/>
      <c r="IO501" s="138"/>
      <c r="IR501" s="138"/>
      <c r="IU501" s="138"/>
      <c r="IY501" s="138"/>
      <c r="JB501" s="138"/>
      <c r="JE501" s="138"/>
      <c r="JI501" s="138"/>
      <c r="JL501" s="138"/>
      <c r="JO501" s="138"/>
      <c r="JR501" s="138"/>
      <c r="JU501" s="138"/>
      <c r="JX501" s="138"/>
      <c r="KA501" s="138"/>
      <c r="KD501" s="138"/>
      <c r="KG501" s="138"/>
      <c r="KJ501" s="138"/>
      <c r="KM501" s="138"/>
      <c r="KP501" s="138"/>
      <c r="KS501" s="138"/>
      <c r="KV501" s="138"/>
      <c r="KY501" s="138"/>
      <c r="LB501" s="138"/>
      <c r="LE501" s="138"/>
      <c r="LF501" s="138"/>
      <c r="LG501" s="141"/>
      <c r="LI501" s="138"/>
      <c r="LJ501" s="141"/>
      <c r="LL501" s="138"/>
      <c r="LM501" s="141"/>
      <c r="LR501" s="138"/>
      <c r="LU501" s="138"/>
      <c r="LX501" s="138"/>
      <c r="LY501" s="138"/>
      <c r="LZ501" s="141"/>
      <c r="MB501" s="138"/>
      <c r="MC501" s="141"/>
      <c r="ME501" s="138"/>
      <c r="MF501" s="141"/>
      <c r="MJ501" s="138"/>
      <c r="MK501" s="139"/>
      <c r="ML501" s="53"/>
      <c r="MM501" s="53"/>
      <c r="MN501" s="53"/>
      <c r="MO501" s="53"/>
      <c r="MR501" s="140"/>
    </row>
    <row r="502" spans="2:356" s="10" customFormat="1" ht="18.75" customHeight="1">
      <c r="B502" s="137"/>
      <c r="H502" s="138"/>
      <c r="L502" s="138"/>
      <c r="O502" s="138"/>
      <c r="R502" s="138"/>
      <c r="U502" s="138"/>
      <c r="X502" s="138"/>
      <c r="AB502" s="138"/>
      <c r="AE502" s="138"/>
      <c r="AH502" s="138"/>
      <c r="AL502" s="138"/>
      <c r="AO502" s="138"/>
      <c r="AR502" s="138"/>
      <c r="AV502" s="138"/>
      <c r="AY502" s="138"/>
      <c r="BB502" s="138"/>
      <c r="BF502" s="138"/>
      <c r="BI502" s="138"/>
      <c r="BL502" s="138"/>
      <c r="BP502" s="138"/>
      <c r="BS502" s="138"/>
      <c r="BV502" s="138"/>
      <c r="BY502" s="138"/>
      <c r="CB502" s="138"/>
      <c r="CE502" s="138"/>
      <c r="CH502" s="138"/>
      <c r="CK502" s="138"/>
      <c r="CN502" s="138"/>
      <c r="CR502" s="138"/>
      <c r="CU502" s="138"/>
      <c r="CX502" s="138"/>
      <c r="DB502" s="138"/>
      <c r="DE502" s="138"/>
      <c r="DH502" s="138"/>
      <c r="DL502" s="138"/>
      <c r="DO502" s="138"/>
      <c r="DR502" s="138"/>
      <c r="DV502" s="138"/>
      <c r="DY502" s="138"/>
      <c r="EB502" s="138"/>
      <c r="EF502" s="138"/>
      <c r="EI502" s="138"/>
      <c r="EL502" s="138"/>
      <c r="EO502" s="138"/>
      <c r="ES502" s="138"/>
      <c r="EV502" s="138"/>
      <c r="EY502" s="138"/>
      <c r="FC502" s="138"/>
      <c r="FF502" s="138"/>
      <c r="FI502" s="138"/>
      <c r="FM502" s="138"/>
      <c r="FP502" s="138"/>
      <c r="FS502" s="138"/>
      <c r="FW502" s="138"/>
      <c r="FZ502" s="138"/>
      <c r="GC502" s="138"/>
      <c r="GG502" s="138"/>
      <c r="GJ502" s="138"/>
      <c r="GM502" s="138"/>
      <c r="GQ502" s="138"/>
      <c r="GT502" s="138"/>
      <c r="GW502" s="138"/>
      <c r="HA502" s="138"/>
      <c r="HD502" s="138"/>
      <c r="HG502" s="138"/>
      <c r="HK502" s="138"/>
      <c r="HN502" s="138"/>
      <c r="HQ502" s="138"/>
      <c r="HU502" s="138"/>
      <c r="HX502" s="138"/>
      <c r="IA502" s="138"/>
      <c r="IE502" s="138"/>
      <c r="IH502" s="138"/>
      <c r="IK502" s="138"/>
      <c r="IO502" s="138"/>
      <c r="IR502" s="138"/>
      <c r="IU502" s="138"/>
      <c r="IY502" s="138"/>
      <c r="JB502" s="138"/>
      <c r="JE502" s="138"/>
      <c r="JI502" s="138"/>
      <c r="JL502" s="138"/>
      <c r="JO502" s="138"/>
      <c r="JR502" s="138"/>
      <c r="JU502" s="138"/>
      <c r="JX502" s="138"/>
      <c r="KA502" s="138"/>
      <c r="KD502" s="138"/>
      <c r="KG502" s="138"/>
      <c r="KJ502" s="138"/>
      <c r="KM502" s="138"/>
      <c r="KP502" s="138"/>
      <c r="KS502" s="138"/>
      <c r="KV502" s="138"/>
      <c r="KY502" s="138"/>
      <c r="LB502" s="138"/>
      <c r="LE502" s="138"/>
      <c r="LF502" s="138"/>
      <c r="LG502" s="141"/>
      <c r="LI502" s="138"/>
      <c r="LJ502" s="141"/>
      <c r="LL502" s="138"/>
      <c r="LM502" s="141"/>
      <c r="LR502" s="138"/>
      <c r="LU502" s="138"/>
      <c r="LX502" s="138"/>
      <c r="LY502" s="138"/>
      <c r="LZ502" s="141"/>
      <c r="MB502" s="138"/>
      <c r="MC502" s="141"/>
      <c r="ME502" s="138"/>
      <c r="MF502" s="141"/>
      <c r="MJ502" s="138"/>
      <c r="MK502" s="139"/>
      <c r="ML502" s="53"/>
      <c r="MM502" s="53"/>
      <c r="MN502" s="53"/>
      <c r="MO502" s="53"/>
      <c r="MR502" s="140"/>
    </row>
    <row r="503" spans="2:356" s="10" customFormat="1">
      <c r="B503" s="137"/>
      <c r="H503" s="138"/>
      <c r="L503" s="138"/>
      <c r="O503" s="138"/>
      <c r="R503" s="138"/>
      <c r="U503" s="138"/>
      <c r="X503" s="138"/>
      <c r="AB503" s="138"/>
      <c r="AE503" s="138"/>
      <c r="AH503" s="138"/>
      <c r="AL503" s="138"/>
      <c r="AO503" s="138"/>
      <c r="AR503" s="138"/>
      <c r="AV503" s="138"/>
      <c r="AY503" s="138"/>
      <c r="BB503" s="138"/>
      <c r="BF503" s="138"/>
      <c r="BI503" s="138"/>
      <c r="BL503" s="138"/>
      <c r="BP503" s="138"/>
      <c r="BS503" s="138"/>
      <c r="BV503" s="138"/>
      <c r="BY503" s="138"/>
      <c r="CB503" s="138"/>
      <c r="CE503" s="138"/>
      <c r="CH503" s="138"/>
      <c r="CK503" s="138"/>
      <c r="CN503" s="138"/>
      <c r="CR503" s="138"/>
      <c r="CU503" s="138"/>
      <c r="CX503" s="138"/>
      <c r="DB503" s="138"/>
      <c r="DE503" s="138"/>
      <c r="DH503" s="138"/>
      <c r="DL503" s="138"/>
      <c r="DO503" s="138"/>
      <c r="DR503" s="138"/>
      <c r="DV503" s="138"/>
      <c r="DY503" s="138"/>
      <c r="EB503" s="138"/>
      <c r="EF503" s="138"/>
      <c r="EI503" s="138"/>
      <c r="EL503" s="138"/>
      <c r="EO503" s="138"/>
      <c r="ES503" s="138"/>
      <c r="EV503" s="138"/>
      <c r="EY503" s="138"/>
      <c r="FC503" s="138"/>
      <c r="FF503" s="138"/>
      <c r="FI503" s="138"/>
      <c r="FM503" s="138"/>
      <c r="FP503" s="138"/>
      <c r="FS503" s="138"/>
      <c r="FW503" s="138"/>
      <c r="FZ503" s="138"/>
      <c r="GC503" s="138"/>
      <c r="GG503" s="138"/>
      <c r="GJ503" s="138"/>
      <c r="GM503" s="138"/>
      <c r="GQ503" s="138"/>
      <c r="GT503" s="138"/>
      <c r="GW503" s="138"/>
      <c r="HA503" s="138"/>
      <c r="HD503" s="138"/>
      <c r="HG503" s="138"/>
      <c r="HK503" s="138"/>
      <c r="HN503" s="138"/>
      <c r="HQ503" s="138"/>
      <c r="HU503" s="138"/>
      <c r="HX503" s="138"/>
      <c r="IA503" s="138"/>
      <c r="IE503" s="138"/>
      <c r="IH503" s="138"/>
      <c r="IK503" s="138"/>
      <c r="IO503" s="138"/>
      <c r="IR503" s="138"/>
      <c r="IU503" s="138"/>
      <c r="IY503" s="138"/>
      <c r="JB503" s="138"/>
      <c r="JE503" s="138"/>
      <c r="JI503" s="138"/>
      <c r="JL503" s="138"/>
      <c r="JO503" s="138"/>
      <c r="JR503" s="138"/>
      <c r="JU503" s="138"/>
      <c r="JX503" s="138"/>
      <c r="KA503" s="138"/>
      <c r="KD503" s="138"/>
      <c r="KG503" s="138"/>
      <c r="KJ503" s="138"/>
      <c r="KM503" s="138"/>
      <c r="KP503" s="138"/>
      <c r="KS503" s="138"/>
      <c r="KV503" s="138"/>
      <c r="KY503" s="138"/>
      <c r="LB503" s="138"/>
      <c r="LE503" s="138"/>
      <c r="LF503" s="138"/>
      <c r="LG503" s="141"/>
      <c r="LI503" s="138"/>
      <c r="LJ503" s="141"/>
      <c r="LL503" s="138"/>
      <c r="LM503" s="141"/>
      <c r="LR503" s="138"/>
      <c r="LU503" s="138"/>
      <c r="LX503" s="138"/>
      <c r="LY503" s="138"/>
      <c r="LZ503" s="141"/>
      <c r="MB503" s="138"/>
      <c r="MC503" s="141"/>
      <c r="ME503" s="138"/>
      <c r="MF503" s="141"/>
      <c r="MJ503" s="138"/>
      <c r="MK503" s="139"/>
      <c r="ML503" s="53"/>
      <c r="MM503" s="53"/>
      <c r="MN503" s="53"/>
      <c r="MO503" s="53"/>
      <c r="MR503" s="140"/>
    </row>
    <row r="504" spans="2:356" s="10" customFormat="1" ht="18.75" customHeight="1">
      <c r="B504" s="137"/>
      <c r="H504" s="138"/>
      <c r="L504" s="138"/>
      <c r="O504" s="138"/>
      <c r="R504" s="138"/>
      <c r="U504" s="138"/>
      <c r="X504" s="138"/>
      <c r="AB504" s="138"/>
      <c r="AE504" s="138"/>
      <c r="AH504" s="138"/>
      <c r="AL504" s="138"/>
      <c r="AO504" s="138"/>
      <c r="AR504" s="138"/>
      <c r="AV504" s="138"/>
      <c r="AY504" s="138"/>
      <c r="BB504" s="138"/>
      <c r="BF504" s="138"/>
      <c r="BI504" s="138"/>
      <c r="BL504" s="138"/>
      <c r="BP504" s="138"/>
      <c r="BS504" s="138"/>
      <c r="BV504" s="138"/>
      <c r="BY504" s="138"/>
      <c r="CB504" s="138"/>
      <c r="CE504" s="138"/>
      <c r="CH504" s="138"/>
      <c r="CK504" s="138"/>
      <c r="CN504" s="138"/>
      <c r="CR504" s="138"/>
      <c r="CU504" s="138"/>
      <c r="CX504" s="138"/>
      <c r="DB504" s="138"/>
      <c r="DE504" s="138"/>
      <c r="DH504" s="138"/>
      <c r="DL504" s="138"/>
      <c r="DO504" s="138"/>
      <c r="DR504" s="138"/>
      <c r="DV504" s="138"/>
      <c r="DY504" s="138"/>
      <c r="EB504" s="138"/>
      <c r="EF504" s="138"/>
      <c r="EI504" s="138"/>
      <c r="EL504" s="138"/>
      <c r="EO504" s="138"/>
      <c r="ES504" s="138"/>
      <c r="EV504" s="138"/>
      <c r="EY504" s="138"/>
      <c r="FC504" s="138"/>
      <c r="FF504" s="138"/>
      <c r="FI504" s="138"/>
      <c r="FM504" s="138"/>
      <c r="FP504" s="138"/>
      <c r="FS504" s="138"/>
      <c r="FW504" s="138"/>
      <c r="FZ504" s="138"/>
      <c r="GC504" s="138"/>
      <c r="GG504" s="138"/>
      <c r="GJ504" s="138"/>
      <c r="GM504" s="138"/>
      <c r="GQ504" s="138"/>
      <c r="GT504" s="138"/>
      <c r="GW504" s="138"/>
      <c r="HA504" s="138"/>
      <c r="HD504" s="138"/>
      <c r="HG504" s="138"/>
      <c r="HK504" s="138"/>
      <c r="HN504" s="138"/>
      <c r="HQ504" s="138"/>
      <c r="HU504" s="138"/>
      <c r="HX504" s="138"/>
      <c r="IA504" s="138"/>
      <c r="IE504" s="138"/>
      <c r="IH504" s="138"/>
      <c r="IK504" s="138"/>
      <c r="IO504" s="138"/>
      <c r="IR504" s="138"/>
      <c r="IU504" s="138"/>
      <c r="IY504" s="138"/>
      <c r="JB504" s="138"/>
      <c r="JE504" s="138"/>
      <c r="JI504" s="138"/>
      <c r="JL504" s="138"/>
      <c r="JO504" s="138"/>
      <c r="JR504" s="138"/>
      <c r="JU504" s="138"/>
      <c r="JX504" s="138"/>
      <c r="KA504" s="138"/>
      <c r="KD504" s="138"/>
      <c r="KG504" s="138"/>
      <c r="KJ504" s="138"/>
      <c r="KM504" s="138"/>
      <c r="KP504" s="138"/>
      <c r="KS504" s="138"/>
      <c r="KV504" s="138"/>
      <c r="KY504" s="138"/>
      <c r="LB504" s="138"/>
      <c r="LE504" s="138"/>
      <c r="LF504" s="138"/>
      <c r="LG504" s="141"/>
      <c r="LI504" s="138"/>
      <c r="LJ504" s="141"/>
      <c r="LL504" s="138"/>
      <c r="LM504" s="141"/>
      <c r="LR504" s="138"/>
      <c r="LU504" s="138"/>
      <c r="LX504" s="138"/>
      <c r="LY504" s="138"/>
      <c r="LZ504" s="141"/>
      <c r="MB504" s="138"/>
      <c r="MC504" s="141"/>
      <c r="ME504" s="138"/>
      <c r="MF504" s="141"/>
      <c r="MJ504" s="138"/>
      <c r="MK504" s="139"/>
      <c r="ML504" s="53"/>
      <c r="MM504" s="53"/>
      <c r="MN504" s="53"/>
      <c r="MO504" s="53"/>
      <c r="MR504" s="140"/>
    </row>
    <row r="505" spans="2:356" s="10" customFormat="1">
      <c r="B505" s="137"/>
      <c r="H505" s="138"/>
      <c r="L505" s="138"/>
      <c r="O505" s="138"/>
      <c r="R505" s="138"/>
      <c r="U505" s="138"/>
      <c r="X505" s="138"/>
      <c r="AB505" s="138"/>
      <c r="AE505" s="138"/>
      <c r="AH505" s="138"/>
      <c r="AL505" s="138"/>
      <c r="AO505" s="138"/>
      <c r="AR505" s="138"/>
      <c r="AV505" s="138"/>
      <c r="AY505" s="138"/>
      <c r="BB505" s="138"/>
      <c r="BF505" s="138"/>
      <c r="BI505" s="138"/>
      <c r="BL505" s="138"/>
      <c r="BP505" s="138"/>
      <c r="BS505" s="138"/>
      <c r="BV505" s="138"/>
      <c r="BY505" s="138"/>
      <c r="CB505" s="138"/>
      <c r="CE505" s="138"/>
      <c r="CH505" s="138"/>
      <c r="CK505" s="138"/>
      <c r="CN505" s="138"/>
      <c r="CR505" s="138"/>
      <c r="CU505" s="138"/>
      <c r="CX505" s="138"/>
      <c r="DB505" s="138"/>
      <c r="DE505" s="138"/>
      <c r="DH505" s="138"/>
      <c r="DL505" s="138"/>
      <c r="DO505" s="138"/>
      <c r="DR505" s="138"/>
      <c r="DV505" s="138"/>
      <c r="DY505" s="138"/>
      <c r="EB505" s="138"/>
      <c r="EF505" s="138"/>
      <c r="EI505" s="138"/>
      <c r="EL505" s="138"/>
      <c r="EO505" s="138"/>
      <c r="ES505" s="138"/>
      <c r="EV505" s="138"/>
      <c r="EY505" s="138"/>
      <c r="FC505" s="138"/>
      <c r="FF505" s="138"/>
      <c r="FI505" s="138"/>
      <c r="FM505" s="138"/>
      <c r="FP505" s="138"/>
      <c r="FS505" s="138"/>
      <c r="FW505" s="138"/>
      <c r="FZ505" s="138"/>
      <c r="GC505" s="138"/>
      <c r="GG505" s="138"/>
      <c r="GJ505" s="138"/>
      <c r="GM505" s="138"/>
      <c r="GQ505" s="138"/>
      <c r="GT505" s="138"/>
      <c r="GW505" s="138"/>
      <c r="HA505" s="138"/>
      <c r="HD505" s="138"/>
      <c r="HG505" s="138"/>
      <c r="HK505" s="138"/>
      <c r="HN505" s="138"/>
      <c r="HQ505" s="138"/>
      <c r="HU505" s="138"/>
      <c r="HX505" s="138"/>
      <c r="IA505" s="138"/>
      <c r="IE505" s="138"/>
      <c r="IH505" s="138"/>
      <c r="IK505" s="138"/>
      <c r="IO505" s="138"/>
      <c r="IR505" s="138"/>
      <c r="IU505" s="138"/>
      <c r="IY505" s="138"/>
      <c r="JB505" s="138"/>
      <c r="JE505" s="138"/>
      <c r="JI505" s="138"/>
      <c r="JL505" s="138"/>
      <c r="JO505" s="138"/>
      <c r="JR505" s="138"/>
      <c r="JU505" s="138"/>
      <c r="JX505" s="138"/>
      <c r="KA505" s="138"/>
      <c r="KD505" s="138"/>
      <c r="KG505" s="138"/>
      <c r="KJ505" s="138"/>
      <c r="KM505" s="138"/>
      <c r="KP505" s="138"/>
      <c r="KS505" s="138"/>
      <c r="KV505" s="138"/>
      <c r="KY505" s="138"/>
      <c r="LB505" s="138"/>
      <c r="LE505" s="138"/>
      <c r="LF505" s="138"/>
      <c r="LG505" s="141"/>
      <c r="LI505" s="138"/>
      <c r="LJ505" s="141"/>
      <c r="LL505" s="138"/>
      <c r="LM505" s="141"/>
      <c r="LR505" s="138"/>
      <c r="LU505" s="138"/>
      <c r="LX505" s="138"/>
      <c r="LY505" s="138"/>
      <c r="LZ505" s="141"/>
      <c r="MB505" s="138"/>
      <c r="MC505" s="141"/>
      <c r="ME505" s="138"/>
      <c r="MF505" s="141"/>
      <c r="MJ505" s="138"/>
      <c r="MK505" s="139"/>
      <c r="ML505" s="53"/>
      <c r="MM505" s="53"/>
      <c r="MN505" s="53"/>
      <c r="MO505" s="53"/>
      <c r="MR505" s="140"/>
    </row>
    <row r="506" spans="2:356" s="10" customFormat="1" ht="18.75" customHeight="1">
      <c r="B506" s="137"/>
      <c r="H506" s="138"/>
      <c r="L506" s="138"/>
      <c r="O506" s="138"/>
      <c r="R506" s="138"/>
      <c r="U506" s="138"/>
      <c r="X506" s="138"/>
      <c r="AB506" s="138"/>
      <c r="AE506" s="138"/>
      <c r="AH506" s="138"/>
      <c r="AL506" s="138"/>
      <c r="AO506" s="138"/>
      <c r="AR506" s="138"/>
      <c r="AV506" s="138"/>
      <c r="AY506" s="138"/>
      <c r="BB506" s="138"/>
      <c r="BF506" s="138"/>
      <c r="BI506" s="138"/>
      <c r="BL506" s="138"/>
      <c r="BP506" s="138"/>
      <c r="BS506" s="138"/>
      <c r="BV506" s="138"/>
      <c r="BY506" s="138"/>
      <c r="CB506" s="138"/>
      <c r="CE506" s="138"/>
      <c r="CH506" s="138"/>
      <c r="CK506" s="138"/>
      <c r="CN506" s="138"/>
      <c r="CR506" s="138"/>
      <c r="CU506" s="138"/>
      <c r="CX506" s="138"/>
      <c r="DB506" s="138"/>
      <c r="DE506" s="138"/>
      <c r="DH506" s="138"/>
      <c r="DL506" s="138"/>
      <c r="DO506" s="138"/>
      <c r="DR506" s="138"/>
      <c r="DV506" s="138"/>
      <c r="DY506" s="138"/>
      <c r="EB506" s="138"/>
      <c r="EF506" s="138"/>
      <c r="EI506" s="138"/>
      <c r="EL506" s="138"/>
      <c r="EO506" s="138"/>
      <c r="ES506" s="138"/>
      <c r="EV506" s="138"/>
      <c r="EY506" s="138"/>
      <c r="FC506" s="138"/>
      <c r="FF506" s="138"/>
      <c r="FI506" s="138"/>
      <c r="FM506" s="138"/>
      <c r="FP506" s="138"/>
      <c r="FS506" s="138"/>
      <c r="FW506" s="138"/>
      <c r="FZ506" s="138"/>
      <c r="GC506" s="138"/>
      <c r="GG506" s="138"/>
      <c r="GJ506" s="138"/>
      <c r="GM506" s="138"/>
      <c r="GQ506" s="138"/>
      <c r="GT506" s="138"/>
      <c r="GW506" s="138"/>
      <c r="HA506" s="138"/>
      <c r="HD506" s="138"/>
      <c r="HG506" s="138"/>
      <c r="HK506" s="138"/>
      <c r="HN506" s="138"/>
      <c r="HQ506" s="138"/>
      <c r="HU506" s="138"/>
      <c r="HX506" s="138"/>
      <c r="IA506" s="138"/>
      <c r="IE506" s="138"/>
      <c r="IH506" s="138"/>
      <c r="IK506" s="138"/>
      <c r="IO506" s="138"/>
      <c r="IR506" s="138"/>
      <c r="IU506" s="138"/>
      <c r="IY506" s="138"/>
      <c r="JB506" s="138"/>
      <c r="JE506" s="138"/>
      <c r="JI506" s="138"/>
      <c r="JL506" s="138"/>
      <c r="JO506" s="138"/>
      <c r="JR506" s="138"/>
      <c r="JU506" s="138"/>
      <c r="JX506" s="138"/>
      <c r="KA506" s="138"/>
      <c r="KD506" s="138"/>
      <c r="KG506" s="138"/>
      <c r="KJ506" s="138"/>
      <c r="KM506" s="138"/>
      <c r="KP506" s="138"/>
      <c r="KS506" s="138"/>
      <c r="KV506" s="138"/>
      <c r="KY506" s="138"/>
      <c r="LB506" s="138"/>
      <c r="LE506" s="138"/>
      <c r="LF506" s="138"/>
      <c r="LG506" s="141"/>
      <c r="LI506" s="138"/>
      <c r="LJ506" s="141"/>
      <c r="LL506" s="138"/>
      <c r="LM506" s="141"/>
      <c r="LR506" s="138"/>
      <c r="LU506" s="138"/>
      <c r="LX506" s="138"/>
      <c r="LY506" s="138"/>
      <c r="LZ506" s="141"/>
      <c r="MB506" s="138"/>
      <c r="MC506" s="141"/>
      <c r="ME506" s="138"/>
      <c r="MF506" s="141"/>
      <c r="MJ506" s="138"/>
      <c r="MK506" s="139"/>
      <c r="ML506" s="53"/>
      <c r="MM506" s="53"/>
      <c r="MN506" s="53"/>
      <c r="MO506" s="53"/>
      <c r="MR506" s="140"/>
    </row>
    <row r="507" spans="2:356" s="10" customFormat="1">
      <c r="B507" s="137"/>
      <c r="H507" s="138"/>
      <c r="L507" s="138"/>
      <c r="O507" s="138"/>
      <c r="R507" s="138"/>
      <c r="U507" s="138"/>
      <c r="X507" s="138"/>
      <c r="AB507" s="138"/>
      <c r="AE507" s="138"/>
      <c r="AH507" s="138"/>
      <c r="AL507" s="138"/>
      <c r="AO507" s="138"/>
      <c r="AR507" s="138"/>
      <c r="AV507" s="138"/>
      <c r="AY507" s="138"/>
      <c r="BB507" s="138"/>
      <c r="BF507" s="138"/>
      <c r="BI507" s="138"/>
      <c r="BL507" s="138"/>
      <c r="BP507" s="138"/>
      <c r="BS507" s="138"/>
      <c r="BV507" s="138"/>
      <c r="BY507" s="138"/>
      <c r="CB507" s="138"/>
      <c r="CE507" s="138"/>
      <c r="CH507" s="138"/>
      <c r="CK507" s="138"/>
      <c r="CN507" s="138"/>
      <c r="CR507" s="138"/>
      <c r="CU507" s="138"/>
      <c r="CX507" s="138"/>
      <c r="DB507" s="138"/>
      <c r="DE507" s="138"/>
      <c r="DH507" s="138"/>
      <c r="DL507" s="138"/>
      <c r="DO507" s="138"/>
      <c r="DR507" s="138"/>
      <c r="DV507" s="138"/>
      <c r="DY507" s="138"/>
      <c r="EB507" s="138"/>
      <c r="EF507" s="138"/>
      <c r="EI507" s="138"/>
      <c r="EL507" s="138"/>
      <c r="EO507" s="138"/>
      <c r="ES507" s="138"/>
      <c r="EV507" s="138"/>
      <c r="EY507" s="138"/>
      <c r="FC507" s="138"/>
      <c r="FF507" s="138"/>
      <c r="FI507" s="138"/>
      <c r="FM507" s="138"/>
      <c r="FP507" s="138"/>
      <c r="FS507" s="138"/>
      <c r="FW507" s="138"/>
      <c r="FZ507" s="138"/>
      <c r="GC507" s="138"/>
      <c r="GG507" s="138"/>
      <c r="GJ507" s="138"/>
      <c r="GM507" s="138"/>
      <c r="GQ507" s="138"/>
      <c r="GT507" s="138"/>
      <c r="GW507" s="138"/>
      <c r="HA507" s="138"/>
      <c r="HD507" s="138"/>
      <c r="HG507" s="138"/>
      <c r="HK507" s="138"/>
      <c r="HN507" s="138"/>
      <c r="HQ507" s="138"/>
      <c r="HU507" s="138"/>
      <c r="HX507" s="138"/>
      <c r="IA507" s="138"/>
      <c r="IE507" s="138"/>
      <c r="IH507" s="138"/>
      <c r="IK507" s="138"/>
      <c r="IO507" s="138"/>
      <c r="IR507" s="138"/>
      <c r="IU507" s="138"/>
      <c r="IY507" s="138"/>
      <c r="JB507" s="138"/>
      <c r="JE507" s="138"/>
      <c r="JI507" s="138"/>
      <c r="JL507" s="138"/>
      <c r="JO507" s="138"/>
      <c r="JR507" s="138"/>
      <c r="JU507" s="138"/>
      <c r="JX507" s="138"/>
      <c r="KA507" s="138"/>
      <c r="KD507" s="138"/>
      <c r="KG507" s="138"/>
      <c r="KJ507" s="138"/>
      <c r="KM507" s="138"/>
      <c r="KP507" s="138"/>
      <c r="KS507" s="138"/>
      <c r="KV507" s="138"/>
      <c r="KY507" s="138"/>
      <c r="LB507" s="138"/>
      <c r="LE507" s="138"/>
      <c r="LF507" s="138"/>
      <c r="LG507" s="141"/>
      <c r="LI507" s="138"/>
      <c r="LJ507" s="141"/>
      <c r="LL507" s="138"/>
      <c r="LM507" s="141"/>
      <c r="LR507" s="138"/>
      <c r="LU507" s="138"/>
      <c r="LX507" s="138"/>
      <c r="LY507" s="138"/>
      <c r="LZ507" s="141"/>
      <c r="MB507" s="138"/>
      <c r="MC507" s="141"/>
      <c r="ME507" s="138"/>
      <c r="MF507" s="141"/>
      <c r="MJ507" s="138"/>
      <c r="MK507" s="139"/>
      <c r="ML507" s="53"/>
      <c r="MM507" s="53"/>
      <c r="MN507" s="53"/>
      <c r="MO507" s="53"/>
      <c r="MR507" s="140"/>
    </row>
    <row r="508" spans="2:356" s="10" customFormat="1" ht="18.75" customHeight="1">
      <c r="B508" s="137"/>
      <c r="H508" s="138"/>
      <c r="L508" s="138"/>
      <c r="O508" s="138"/>
      <c r="R508" s="138"/>
      <c r="U508" s="138"/>
      <c r="X508" s="138"/>
      <c r="AB508" s="138"/>
      <c r="AE508" s="138"/>
      <c r="AH508" s="138"/>
      <c r="AL508" s="138"/>
      <c r="AO508" s="138"/>
      <c r="AR508" s="138"/>
      <c r="AV508" s="138"/>
      <c r="AY508" s="138"/>
      <c r="BB508" s="138"/>
      <c r="BF508" s="138"/>
      <c r="BI508" s="138"/>
      <c r="BL508" s="138"/>
      <c r="BP508" s="138"/>
      <c r="BS508" s="138"/>
      <c r="BV508" s="138"/>
      <c r="BY508" s="138"/>
      <c r="CB508" s="138"/>
      <c r="CE508" s="138"/>
      <c r="CH508" s="138"/>
      <c r="CK508" s="138"/>
      <c r="CN508" s="138"/>
      <c r="CR508" s="138"/>
      <c r="CU508" s="138"/>
      <c r="CX508" s="138"/>
      <c r="DB508" s="138"/>
      <c r="DE508" s="138"/>
      <c r="DH508" s="138"/>
      <c r="DL508" s="138"/>
      <c r="DO508" s="138"/>
      <c r="DR508" s="138"/>
      <c r="DV508" s="138"/>
      <c r="DY508" s="138"/>
      <c r="EB508" s="138"/>
      <c r="EF508" s="138"/>
      <c r="EI508" s="138"/>
      <c r="EL508" s="138"/>
      <c r="EO508" s="138"/>
      <c r="ES508" s="138"/>
      <c r="EV508" s="138"/>
      <c r="EY508" s="138"/>
      <c r="FC508" s="138"/>
      <c r="FF508" s="138"/>
      <c r="FI508" s="138"/>
      <c r="FM508" s="138"/>
      <c r="FP508" s="138"/>
      <c r="FS508" s="138"/>
      <c r="FW508" s="138"/>
      <c r="FZ508" s="138"/>
      <c r="GC508" s="138"/>
      <c r="GG508" s="138"/>
      <c r="GJ508" s="138"/>
      <c r="GM508" s="138"/>
      <c r="GQ508" s="138"/>
      <c r="GT508" s="138"/>
      <c r="GW508" s="138"/>
      <c r="HA508" s="138"/>
      <c r="HD508" s="138"/>
      <c r="HG508" s="138"/>
      <c r="HK508" s="138"/>
      <c r="HN508" s="138"/>
      <c r="HQ508" s="138"/>
      <c r="HU508" s="138"/>
      <c r="HX508" s="138"/>
      <c r="IA508" s="138"/>
      <c r="IE508" s="138"/>
      <c r="IH508" s="138"/>
      <c r="IK508" s="138"/>
      <c r="IO508" s="138"/>
      <c r="IR508" s="138"/>
      <c r="IU508" s="138"/>
      <c r="IY508" s="138"/>
      <c r="JB508" s="138"/>
      <c r="JE508" s="138"/>
      <c r="JI508" s="138"/>
      <c r="JL508" s="138"/>
      <c r="JO508" s="138"/>
      <c r="JR508" s="138"/>
      <c r="JU508" s="138"/>
      <c r="JX508" s="138"/>
      <c r="KA508" s="138"/>
      <c r="KD508" s="138"/>
      <c r="KG508" s="138"/>
      <c r="KJ508" s="138"/>
      <c r="KM508" s="138"/>
      <c r="KP508" s="138"/>
      <c r="KS508" s="138"/>
      <c r="KV508" s="138"/>
      <c r="KY508" s="138"/>
      <c r="LB508" s="138"/>
      <c r="LE508" s="138"/>
      <c r="LF508" s="138"/>
      <c r="LG508" s="141"/>
      <c r="LI508" s="138"/>
      <c r="LJ508" s="141"/>
      <c r="LL508" s="138"/>
      <c r="LM508" s="141"/>
      <c r="LR508" s="138"/>
      <c r="LU508" s="138"/>
      <c r="LX508" s="138"/>
      <c r="LY508" s="138"/>
      <c r="LZ508" s="141"/>
      <c r="MB508" s="138"/>
      <c r="MC508" s="141"/>
      <c r="ME508" s="138"/>
      <c r="MF508" s="141"/>
      <c r="MJ508" s="138"/>
      <c r="MK508" s="139"/>
      <c r="ML508" s="53"/>
      <c r="MM508" s="53"/>
      <c r="MN508" s="53"/>
      <c r="MO508" s="53"/>
      <c r="MR508" s="140"/>
    </row>
    <row r="509" spans="2:356" s="10" customFormat="1">
      <c r="B509" s="137"/>
      <c r="H509" s="138"/>
      <c r="L509" s="138"/>
      <c r="O509" s="138"/>
      <c r="R509" s="138"/>
      <c r="U509" s="138"/>
      <c r="X509" s="138"/>
      <c r="AB509" s="138"/>
      <c r="AE509" s="138"/>
      <c r="AH509" s="138"/>
      <c r="AL509" s="138"/>
      <c r="AO509" s="138"/>
      <c r="AR509" s="138"/>
      <c r="AV509" s="138"/>
      <c r="AY509" s="138"/>
      <c r="BB509" s="138"/>
      <c r="BF509" s="138"/>
      <c r="BI509" s="138"/>
      <c r="BL509" s="138"/>
      <c r="BP509" s="138"/>
      <c r="BS509" s="138"/>
      <c r="BV509" s="138"/>
      <c r="BY509" s="138"/>
      <c r="CB509" s="138"/>
      <c r="CE509" s="138"/>
      <c r="CH509" s="138"/>
      <c r="CK509" s="138"/>
      <c r="CN509" s="138"/>
      <c r="CR509" s="138"/>
      <c r="CU509" s="138"/>
      <c r="CX509" s="138"/>
      <c r="DB509" s="138"/>
      <c r="DE509" s="138"/>
      <c r="DH509" s="138"/>
      <c r="DL509" s="138"/>
      <c r="DO509" s="138"/>
      <c r="DR509" s="138"/>
      <c r="DV509" s="138"/>
      <c r="DY509" s="138"/>
      <c r="EB509" s="138"/>
      <c r="EF509" s="138"/>
      <c r="EI509" s="138"/>
      <c r="EL509" s="138"/>
      <c r="EO509" s="138"/>
      <c r="ES509" s="138"/>
      <c r="EV509" s="138"/>
      <c r="EY509" s="138"/>
      <c r="FC509" s="138"/>
      <c r="FF509" s="138"/>
      <c r="FI509" s="138"/>
      <c r="FM509" s="138"/>
      <c r="FP509" s="138"/>
      <c r="FS509" s="138"/>
      <c r="FW509" s="138"/>
      <c r="FZ509" s="138"/>
      <c r="GC509" s="138"/>
      <c r="GG509" s="138"/>
      <c r="GJ509" s="138"/>
      <c r="GM509" s="138"/>
      <c r="GQ509" s="138"/>
      <c r="GT509" s="138"/>
      <c r="GW509" s="138"/>
      <c r="HA509" s="138"/>
      <c r="HD509" s="138"/>
      <c r="HG509" s="138"/>
      <c r="HK509" s="138"/>
      <c r="HN509" s="138"/>
      <c r="HQ509" s="138"/>
      <c r="HU509" s="138"/>
      <c r="HX509" s="138"/>
      <c r="IA509" s="138"/>
      <c r="IE509" s="138"/>
      <c r="IH509" s="138"/>
      <c r="IK509" s="138"/>
      <c r="IO509" s="138"/>
      <c r="IR509" s="138"/>
      <c r="IU509" s="138"/>
      <c r="IY509" s="138"/>
      <c r="JB509" s="138"/>
      <c r="JE509" s="138"/>
      <c r="JI509" s="138"/>
      <c r="JL509" s="138"/>
      <c r="JO509" s="138"/>
      <c r="JR509" s="138"/>
      <c r="JU509" s="138"/>
      <c r="JX509" s="138"/>
      <c r="KA509" s="138"/>
      <c r="KD509" s="138"/>
      <c r="KG509" s="138"/>
      <c r="KJ509" s="138"/>
      <c r="KM509" s="138"/>
      <c r="KP509" s="138"/>
      <c r="KS509" s="138"/>
      <c r="KV509" s="138"/>
      <c r="KY509" s="138"/>
      <c r="LB509" s="138"/>
      <c r="LE509" s="138"/>
      <c r="LF509" s="138"/>
      <c r="LG509" s="141"/>
      <c r="LI509" s="138"/>
      <c r="LJ509" s="141"/>
      <c r="LL509" s="138"/>
      <c r="LM509" s="141"/>
      <c r="LR509" s="138"/>
      <c r="LU509" s="138"/>
      <c r="LX509" s="138"/>
      <c r="LY509" s="138"/>
      <c r="LZ509" s="141"/>
      <c r="MB509" s="138"/>
      <c r="MC509" s="141"/>
      <c r="ME509" s="138"/>
      <c r="MF509" s="141"/>
      <c r="MJ509" s="138"/>
      <c r="MK509" s="139"/>
      <c r="ML509" s="53"/>
      <c r="MM509" s="53"/>
      <c r="MN509" s="53"/>
      <c r="MO509" s="53"/>
      <c r="MR509" s="140"/>
    </row>
    <row r="510" spans="2:356" s="10" customFormat="1" ht="18.75" customHeight="1">
      <c r="B510" s="137"/>
      <c r="H510" s="138"/>
      <c r="L510" s="138"/>
      <c r="O510" s="138"/>
      <c r="R510" s="138"/>
      <c r="U510" s="138"/>
      <c r="X510" s="138"/>
      <c r="AB510" s="138"/>
      <c r="AE510" s="138"/>
      <c r="AH510" s="138"/>
      <c r="AL510" s="138"/>
      <c r="AO510" s="138"/>
      <c r="AR510" s="138"/>
      <c r="AV510" s="138"/>
      <c r="AY510" s="138"/>
      <c r="BB510" s="138"/>
      <c r="BF510" s="138"/>
      <c r="BI510" s="138"/>
      <c r="BL510" s="138"/>
      <c r="BP510" s="138"/>
      <c r="BS510" s="138"/>
      <c r="BV510" s="138"/>
      <c r="BY510" s="138"/>
      <c r="CB510" s="138"/>
      <c r="CE510" s="138"/>
      <c r="CH510" s="138"/>
      <c r="CK510" s="138"/>
      <c r="CN510" s="138"/>
      <c r="CR510" s="138"/>
      <c r="CU510" s="138"/>
      <c r="CX510" s="138"/>
      <c r="DB510" s="138"/>
      <c r="DE510" s="138"/>
      <c r="DH510" s="138"/>
      <c r="DL510" s="138"/>
      <c r="DO510" s="138"/>
      <c r="DR510" s="138"/>
      <c r="DV510" s="138"/>
      <c r="DY510" s="138"/>
      <c r="EB510" s="138"/>
      <c r="EF510" s="138"/>
      <c r="EI510" s="138"/>
      <c r="EL510" s="138"/>
      <c r="EO510" s="138"/>
      <c r="ES510" s="138"/>
      <c r="EV510" s="138"/>
      <c r="EY510" s="138"/>
      <c r="FC510" s="138"/>
      <c r="FF510" s="138"/>
      <c r="FI510" s="138"/>
      <c r="FM510" s="138"/>
      <c r="FP510" s="138"/>
      <c r="FS510" s="138"/>
      <c r="FW510" s="138"/>
      <c r="FZ510" s="138"/>
      <c r="GC510" s="138"/>
      <c r="GG510" s="138"/>
      <c r="GJ510" s="138"/>
      <c r="GM510" s="138"/>
      <c r="GQ510" s="138"/>
      <c r="GT510" s="138"/>
      <c r="GW510" s="138"/>
      <c r="HA510" s="138"/>
      <c r="HD510" s="138"/>
      <c r="HG510" s="138"/>
      <c r="HK510" s="138"/>
      <c r="HN510" s="138"/>
      <c r="HQ510" s="138"/>
      <c r="HU510" s="138"/>
      <c r="HX510" s="138"/>
      <c r="IA510" s="138"/>
      <c r="IE510" s="138"/>
      <c r="IH510" s="138"/>
      <c r="IK510" s="138"/>
      <c r="IO510" s="138"/>
      <c r="IR510" s="138"/>
      <c r="IU510" s="138"/>
      <c r="IY510" s="138"/>
      <c r="JB510" s="138"/>
      <c r="JE510" s="138"/>
      <c r="JI510" s="138"/>
      <c r="JL510" s="138"/>
      <c r="JO510" s="138"/>
      <c r="JR510" s="138"/>
      <c r="JU510" s="138"/>
      <c r="JX510" s="138"/>
      <c r="KA510" s="138"/>
      <c r="KD510" s="138"/>
      <c r="KG510" s="138"/>
      <c r="KJ510" s="138"/>
      <c r="KM510" s="138"/>
      <c r="KP510" s="138"/>
      <c r="KS510" s="138"/>
      <c r="KV510" s="138"/>
      <c r="KY510" s="138"/>
      <c r="LB510" s="138"/>
      <c r="LE510" s="138"/>
      <c r="LF510" s="138"/>
      <c r="LG510" s="141"/>
      <c r="LI510" s="138"/>
      <c r="LJ510" s="141"/>
      <c r="LL510" s="138"/>
      <c r="LM510" s="141"/>
      <c r="LR510" s="138"/>
      <c r="LU510" s="138"/>
      <c r="LX510" s="138"/>
      <c r="LY510" s="138"/>
      <c r="LZ510" s="141"/>
      <c r="MB510" s="138"/>
      <c r="MC510" s="141"/>
      <c r="ME510" s="138"/>
      <c r="MF510" s="141"/>
      <c r="MJ510" s="138"/>
      <c r="MK510" s="139"/>
      <c r="ML510" s="53"/>
      <c r="MM510" s="53"/>
      <c r="MN510" s="53"/>
      <c r="MO510" s="53"/>
      <c r="MR510" s="140"/>
    </row>
    <row r="511" spans="2:356" s="10" customFormat="1">
      <c r="B511" s="137"/>
      <c r="H511" s="138"/>
      <c r="L511" s="138"/>
      <c r="O511" s="138"/>
      <c r="R511" s="138"/>
      <c r="U511" s="138"/>
      <c r="X511" s="138"/>
      <c r="AB511" s="138"/>
      <c r="AE511" s="138"/>
      <c r="AH511" s="138"/>
      <c r="AL511" s="138"/>
      <c r="AO511" s="138"/>
      <c r="AR511" s="138"/>
      <c r="AV511" s="138"/>
      <c r="AY511" s="138"/>
      <c r="BB511" s="138"/>
      <c r="BF511" s="138"/>
      <c r="BI511" s="138"/>
      <c r="BL511" s="138"/>
      <c r="BP511" s="138"/>
      <c r="BS511" s="138"/>
      <c r="BV511" s="138"/>
      <c r="BY511" s="138"/>
      <c r="CB511" s="138"/>
      <c r="CE511" s="138"/>
      <c r="CH511" s="138"/>
      <c r="CK511" s="138"/>
      <c r="CN511" s="138"/>
      <c r="CR511" s="138"/>
      <c r="CU511" s="138"/>
      <c r="CX511" s="138"/>
      <c r="DB511" s="138"/>
      <c r="DE511" s="138"/>
      <c r="DH511" s="138"/>
      <c r="DL511" s="138"/>
      <c r="DO511" s="138"/>
      <c r="DR511" s="138"/>
      <c r="DV511" s="138"/>
      <c r="DY511" s="138"/>
      <c r="EB511" s="138"/>
      <c r="EF511" s="138"/>
      <c r="EI511" s="138"/>
      <c r="EL511" s="138"/>
      <c r="EO511" s="138"/>
      <c r="ES511" s="138"/>
      <c r="EV511" s="138"/>
      <c r="EY511" s="138"/>
      <c r="FC511" s="138"/>
      <c r="FF511" s="138"/>
      <c r="FI511" s="138"/>
      <c r="FM511" s="138"/>
      <c r="FP511" s="138"/>
      <c r="FS511" s="138"/>
      <c r="FW511" s="138"/>
      <c r="FZ511" s="138"/>
      <c r="GC511" s="138"/>
      <c r="GG511" s="138"/>
      <c r="GJ511" s="138"/>
      <c r="GM511" s="138"/>
      <c r="GQ511" s="138"/>
      <c r="GT511" s="138"/>
      <c r="GW511" s="138"/>
      <c r="HA511" s="138"/>
      <c r="HD511" s="138"/>
      <c r="HG511" s="138"/>
      <c r="HK511" s="138"/>
      <c r="HN511" s="138"/>
      <c r="HQ511" s="138"/>
      <c r="HU511" s="138"/>
      <c r="HX511" s="138"/>
      <c r="IA511" s="138"/>
      <c r="IE511" s="138"/>
      <c r="IH511" s="138"/>
      <c r="IK511" s="138"/>
      <c r="IO511" s="138"/>
      <c r="IR511" s="138"/>
      <c r="IU511" s="138"/>
      <c r="IY511" s="138"/>
      <c r="JB511" s="138"/>
      <c r="JE511" s="138"/>
      <c r="JI511" s="138"/>
      <c r="JL511" s="138"/>
      <c r="JO511" s="138"/>
      <c r="JR511" s="138"/>
      <c r="JU511" s="138"/>
      <c r="JX511" s="138"/>
      <c r="KA511" s="138"/>
      <c r="KD511" s="138"/>
      <c r="KG511" s="138"/>
      <c r="KJ511" s="138"/>
      <c r="KM511" s="138"/>
      <c r="KP511" s="138"/>
      <c r="KS511" s="138"/>
      <c r="KV511" s="138"/>
      <c r="KY511" s="138"/>
      <c r="LB511" s="138"/>
      <c r="LE511" s="138"/>
      <c r="LF511" s="138"/>
      <c r="LG511" s="141"/>
      <c r="LI511" s="138"/>
      <c r="LJ511" s="141"/>
      <c r="LL511" s="138"/>
      <c r="LM511" s="141"/>
      <c r="LR511" s="138"/>
      <c r="LU511" s="138"/>
      <c r="LX511" s="138"/>
      <c r="LY511" s="138"/>
      <c r="LZ511" s="141"/>
      <c r="MB511" s="138"/>
      <c r="MC511" s="141"/>
      <c r="ME511" s="138"/>
      <c r="MF511" s="141"/>
      <c r="MJ511" s="138"/>
      <c r="MK511" s="139"/>
      <c r="ML511" s="53"/>
      <c r="MM511" s="53"/>
      <c r="MN511" s="53"/>
      <c r="MO511" s="53"/>
      <c r="MR511" s="140"/>
    </row>
    <row r="512" spans="2:356" s="10" customFormat="1" ht="18.75" customHeight="1">
      <c r="B512" s="137"/>
      <c r="H512" s="138"/>
      <c r="L512" s="138"/>
      <c r="O512" s="138"/>
      <c r="R512" s="138"/>
      <c r="U512" s="138"/>
      <c r="X512" s="138"/>
      <c r="AB512" s="138"/>
      <c r="AE512" s="138"/>
      <c r="AH512" s="138"/>
      <c r="AL512" s="138"/>
      <c r="AO512" s="138"/>
      <c r="AR512" s="138"/>
      <c r="AV512" s="138"/>
      <c r="AY512" s="138"/>
      <c r="BB512" s="138"/>
      <c r="BF512" s="138"/>
      <c r="BI512" s="138"/>
      <c r="BL512" s="138"/>
      <c r="BP512" s="138"/>
      <c r="BS512" s="138"/>
      <c r="BV512" s="138"/>
      <c r="BY512" s="138"/>
      <c r="CB512" s="138"/>
      <c r="CE512" s="138"/>
      <c r="CH512" s="138"/>
      <c r="CK512" s="138"/>
      <c r="CN512" s="138"/>
      <c r="CR512" s="138"/>
      <c r="CU512" s="138"/>
      <c r="CX512" s="138"/>
      <c r="DB512" s="138"/>
      <c r="DE512" s="138"/>
      <c r="DH512" s="138"/>
      <c r="DL512" s="138"/>
      <c r="DO512" s="138"/>
      <c r="DR512" s="138"/>
      <c r="DV512" s="138"/>
      <c r="DY512" s="138"/>
      <c r="EB512" s="138"/>
      <c r="EF512" s="138"/>
      <c r="EI512" s="138"/>
      <c r="EL512" s="138"/>
      <c r="EO512" s="138"/>
      <c r="ES512" s="138"/>
      <c r="EV512" s="138"/>
      <c r="EY512" s="138"/>
      <c r="FC512" s="138"/>
      <c r="FF512" s="138"/>
      <c r="FI512" s="138"/>
      <c r="FM512" s="138"/>
      <c r="FP512" s="138"/>
      <c r="FS512" s="138"/>
      <c r="FW512" s="138"/>
      <c r="FZ512" s="138"/>
      <c r="GC512" s="138"/>
      <c r="GG512" s="138"/>
      <c r="GJ512" s="138"/>
      <c r="GM512" s="138"/>
      <c r="GQ512" s="138"/>
      <c r="GT512" s="138"/>
      <c r="GW512" s="138"/>
      <c r="HA512" s="138"/>
      <c r="HD512" s="138"/>
      <c r="HG512" s="138"/>
      <c r="HK512" s="138"/>
      <c r="HN512" s="138"/>
      <c r="HQ512" s="138"/>
      <c r="HU512" s="138"/>
      <c r="HX512" s="138"/>
      <c r="IA512" s="138"/>
      <c r="IE512" s="138"/>
      <c r="IH512" s="138"/>
      <c r="IK512" s="138"/>
      <c r="IO512" s="138"/>
      <c r="IR512" s="138"/>
      <c r="IU512" s="138"/>
      <c r="IY512" s="138"/>
      <c r="JB512" s="138"/>
      <c r="JE512" s="138"/>
      <c r="JI512" s="138"/>
      <c r="JL512" s="138"/>
      <c r="JO512" s="138"/>
      <c r="JR512" s="138"/>
      <c r="JU512" s="138"/>
      <c r="JX512" s="138"/>
      <c r="KA512" s="138"/>
      <c r="KD512" s="138"/>
      <c r="KG512" s="138"/>
      <c r="KJ512" s="138"/>
      <c r="KM512" s="138"/>
      <c r="KP512" s="138"/>
      <c r="KS512" s="138"/>
      <c r="KV512" s="138"/>
      <c r="KY512" s="138"/>
      <c r="LB512" s="138"/>
      <c r="LE512" s="138"/>
      <c r="LF512" s="138"/>
      <c r="LG512" s="141"/>
      <c r="LI512" s="138"/>
      <c r="LJ512" s="141"/>
      <c r="LL512" s="138"/>
      <c r="LM512" s="141"/>
      <c r="LR512" s="138"/>
      <c r="LU512" s="138"/>
      <c r="LX512" s="138"/>
      <c r="LY512" s="138"/>
      <c r="LZ512" s="141"/>
      <c r="MB512" s="138"/>
      <c r="MC512" s="141"/>
      <c r="ME512" s="138"/>
      <c r="MF512" s="141"/>
      <c r="MJ512" s="138"/>
      <c r="MK512" s="139"/>
      <c r="ML512" s="53"/>
      <c r="MM512" s="53"/>
      <c r="MN512" s="53"/>
      <c r="MO512" s="53"/>
      <c r="MR512" s="140"/>
    </row>
    <row r="513" spans="2:356" s="10" customFormat="1">
      <c r="B513" s="137"/>
      <c r="H513" s="138"/>
      <c r="L513" s="138"/>
      <c r="O513" s="138"/>
      <c r="R513" s="138"/>
      <c r="U513" s="138"/>
      <c r="X513" s="138"/>
      <c r="AB513" s="138"/>
      <c r="AE513" s="138"/>
      <c r="AH513" s="138"/>
      <c r="AL513" s="138"/>
      <c r="AO513" s="138"/>
      <c r="AR513" s="138"/>
      <c r="AV513" s="138"/>
      <c r="AY513" s="138"/>
      <c r="BB513" s="138"/>
      <c r="BF513" s="138"/>
      <c r="BI513" s="138"/>
      <c r="BL513" s="138"/>
      <c r="BP513" s="138"/>
      <c r="BS513" s="138"/>
      <c r="BV513" s="138"/>
      <c r="BY513" s="138"/>
      <c r="CB513" s="138"/>
      <c r="CE513" s="138"/>
      <c r="CH513" s="138"/>
      <c r="CK513" s="138"/>
      <c r="CN513" s="138"/>
      <c r="CR513" s="138"/>
      <c r="CU513" s="138"/>
      <c r="CX513" s="138"/>
      <c r="DB513" s="138"/>
      <c r="DE513" s="138"/>
      <c r="DH513" s="138"/>
      <c r="DL513" s="138"/>
      <c r="DO513" s="138"/>
      <c r="DR513" s="138"/>
      <c r="DV513" s="138"/>
      <c r="DY513" s="138"/>
      <c r="EB513" s="138"/>
      <c r="EF513" s="138"/>
      <c r="EI513" s="138"/>
      <c r="EL513" s="138"/>
      <c r="EO513" s="138"/>
      <c r="ES513" s="138"/>
      <c r="EV513" s="138"/>
      <c r="EY513" s="138"/>
      <c r="FC513" s="138"/>
      <c r="FF513" s="138"/>
      <c r="FI513" s="138"/>
      <c r="FM513" s="138"/>
      <c r="FP513" s="138"/>
      <c r="FS513" s="138"/>
      <c r="FW513" s="138"/>
      <c r="FZ513" s="138"/>
      <c r="GC513" s="138"/>
      <c r="GG513" s="138"/>
      <c r="GJ513" s="138"/>
      <c r="GM513" s="138"/>
      <c r="GQ513" s="138"/>
      <c r="GT513" s="138"/>
      <c r="GW513" s="138"/>
      <c r="HA513" s="138"/>
      <c r="HD513" s="138"/>
      <c r="HG513" s="138"/>
      <c r="HK513" s="138"/>
      <c r="HN513" s="138"/>
      <c r="HQ513" s="138"/>
      <c r="HU513" s="138"/>
      <c r="HX513" s="138"/>
      <c r="IA513" s="138"/>
      <c r="IE513" s="138"/>
      <c r="IH513" s="138"/>
      <c r="IK513" s="138"/>
      <c r="IO513" s="138"/>
      <c r="IR513" s="138"/>
      <c r="IU513" s="138"/>
      <c r="IY513" s="138"/>
      <c r="JB513" s="138"/>
      <c r="JE513" s="138"/>
      <c r="JI513" s="138"/>
      <c r="JL513" s="138"/>
      <c r="JO513" s="138"/>
      <c r="JR513" s="138"/>
      <c r="JU513" s="138"/>
      <c r="JX513" s="138"/>
      <c r="KA513" s="138"/>
      <c r="KD513" s="138"/>
      <c r="KG513" s="138"/>
      <c r="KJ513" s="138"/>
      <c r="KM513" s="138"/>
      <c r="KP513" s="138"/>
      <c r="KS513" s="138"/>
      <c r="KV513" s="138"/>
      <c r="KY513" s="138"/>
      <c r="LB513" s="138"/>
      <c r="LE513" s="138"/>
      <c r="LF513" s="138"/>
      <c r="LG513" s="141"/>
      <c r="LI513" s="138"/>
      <c r="LJ513" s="141"/>
      <c r="LL513" s="138"/>
      <c r="LM513" s="141"/>
      <c r="LR513" s="138"/>
      <c r="LU513" s="138"/>
      <c r="LX513" s="138"/>
      <c r="LY513" s="138"/>
      <c r="LZ513" s="141"/>
      <c r="MB513" s="138"/>
      <c r="MC513" s="141"/>
      <c r="ME513" s="138"/>
      <c r="MF513" s="141"/>
      <c r="MJ513" s="138"/>
      <c r="MK513" s="139"/>
      <c r="ML513" s="53"/>
      <c r="MM513" s="53"/>
      <c r="MN513" s="53"/>
      <c r="MO513" s="53"/>
      <c r="MR513" s="140"/>
    </row>
    <row r="514" spans="2:356" s="10" customFormat="1" ht="18.75" customHeight="1">
      <c r="B514" s="137"/>
      <c r="H514" s="138"/>
      <c r="L514" s="138"/>
      <c r="O514" s="138"/>
      <c r="R514" s="138"/>
      <c r="U514" s="138"/>
      <c r="X514" s="138"/>
      <c r="AB514" s="138"/>
      <c r="AE514" s="138"/>
      <c r="AH514" s="138"/>
      <c r="AL514" s="138"/>
      <c r="AO514" s="138"/>
      <c r="AR514" s="138"/>
      <c r="AV514" s="138"/>
      <c r="AY514" s="138"/>
      <c r="BB514" s="138"/>
      <c r="BF514" s="138"/>
      <c r="BI514" s="138"/>
      <c r="BL514" s="138"/>
      <c r="BP514" s="138"/>
      <c r="BS514" s="138"/>
      <c r="BV514" s="138"/>
      <c r="BY514" s="138"/>
      <c r="CB514" s="138"/>
      <c r="CE514" s="138"/>
      <c r="CH514" s="138"/>
      <c r="CK514" s="138"/>
      <c r="CN514" s="138"/>
      <c r="CR514" s="138"/>
      <c r="CU514" s="138"/>
      <c r="CX514" s="138"/>
      <c r="DB514" s="138"/>
      <c r="DE514" s="138"/>
      <c r="DH514" s="138"/>
      <c r="DL514" s="138"/>
      <c r="DO514" s="138"/>
      <c r="DR514" s="138"/>
      <c r="DV514" s="138"/>
      <c r="DY514" s="138"/>
      <c r="EB514" s="138"/>
      <c r="EF514" s="138"/>
      <c r="EI514" s="138"/>
      <c r="EL514" s="138"/>
      <c r="EO514" s="138"/>
      <c r="ES514" s="138"/>
      <c r="EV514" s="138"/>
      <c r="EY514" s="138"/>
      <c r="FC514" s="138"/>
      <c r="FF514" s="138"/>
      <c r="FI514" s="138"/>
      <c r="FM514" s="138"/>
      <c r="FP514" s="138"/>
      <c r="FS514" s="138"/>
      <c r="FW514" s="138"/>
      <c r="FZ514" s="138"/>
      <c r="GC514" s="138"/>
      <c r="GG514" s="138"/>
      <c r="GJ514" s="138"/>
      <c r="GM514" s="138"/>
      <c r="GQ514" s="138"/>
      <c r="GT514" s="138"/>
      <c r="GW514" s="138"/>
      <c r="HA514" s="138"/>
      <c r="HD514" s="138"/>
      <c r="HG514" s="138"/>
      <c r="HK514" s="138"/>
      <c r="HN514" s="138"/>
      <c r="HQ514" s="138"/>
      <c r="HU514" s="138"/>
      <c r="HX514" s="138"/>
      <c r="IA514" s="138"/>
      <c r="IE514" s="138"/>
      <c r="IH514" s="138"/>
      <c r="IK514" s="138"/>
      <c r="IO514" s="138"/>
      <c r="IR514" s="138"/>
      <c r="IU514" s="138"/>
      <c r="IY514" s="138"/>
      <c r="JB514" s="138"/>
      <c r="JE514" s="138"/>
      <c r="JI514" s="138"/>
      <c r="JL514" s="138"/>
      <c r="JO514" s="138"/>
      <c r="JR514" s="138"/>
      <c r="JU514" s="138"/>
      <c r="JX514" s="138"/>
      <c r="KA514" s="138"/>
      <c r="KD514" s="138"/>
      <c r="KG514" s="138"/>
      <c r="KJ514" s="138"/>
      <c r="KM514" s="138"/>
      <c r="KP514" s="138"/>
      <c r="KS514" s="138"/>
      <c r="KV514" s="138"/>
      <c r="KY514" s="138"/>
      <c r="LB514" s="138"/>
      <c r="LE514" s="138"/>
      <c r="LF514" s="138"/>
      <c r="LG514" s="141"/>
      <c r="LI514" s="138"/>
      <c r="LJ514" s="141"/>
      <c r="LL514" s="138"/>
      <c r="LM514" s="141"/>
      <c r="LR514" s="138"/>
      <c r="LU514" s="138"/>
      <c r="LX514" s="138"/>
      <c r="LY514" s="138"/>
      <c r="LZ514" s="141"/>
      <c r="MB514" s="138"/>
      <c r="MC514" s="141"/>
      <c r="ME514" s="138"/>
      <c r="MF514" s="141"/>
      <c r="MJ514" s="138"/>
      <c r="MK514" s="139"/>
      <c r="ML514" s="53"/>
      <c r="MM514" s="53"/>
      <c r="MN514" s="53"/>
      <c r="MO514" s="53"/>
      <c r="MR514" s="140"/>
    </row>
    <row r="515" spans="2:356" s="10" customFormat="1">
      <c r="B515" s="137"/>
      <c r="H515" s="138"/>
      <c r="L515" s="138"/>
      <c r="O515" s="138"/>
      <c r="R515" s="138"/>
      <c r="U515" s="138"/>
      <c r="X515" s="138"/>
      <c r="AB515" s="138"/>
      <c r="AE515" s="138"/>
      <c r="AH515" s="138"/>
      <c r="AL515" s="138"/>
      <c r="AO515" s="138"/>
      <c r="AR515" s="138"/>
      <c r="AV515" s="138"/>
      <c r="AY515" s="138"/>
      <c r="BB515" s="138"/>
      <c r="BF515" s="138"/>
      <c r="BI515" s="138"/>
      <c r="BL515" s="138"/>
      <c r="BP515" s="138"/>
      <c r="BS515" s="138"/>
      <c r="BV515" s="138"/>
      <c r="BY515" s="138"/>
      <c r="CB515" s="138"/>
      <c r="CE515" s="138"/>
      <c r="CH515" s="138"/>
      <c r="CK515" s="138"/>
      <c r="CN515" s="138"/>
      <c r="CR515" s="138"/>
      <c r="CU515" s="138"/>
      <c r="CX515" s="138"/>
      <c r="DB515" s="138"/>
      <c r="DE515" s="138"/>
      <c r="DH515" s="138"/>
      <c r="DL515" s="138"/>
      <c r="DO515" s="138"/>
      <c r="DR515" s="138"/>
      <c r="DV515" s="138"/>
      <c r="DY515" s="138"/>
      <c r="EB515" s="138"/>
      <c r="EF515" s="138"/>
      <c r="EI515" s="138"/>
      <c r="EL515" s="138"/>
      <c r="EO515" s="138"/>
      <c r="ES515" s="138"/>
      <c r="EV515" s="138"/>
      <c r="EY515" s="138"/>
      <c r="FC515" s="138"/>
      <c r="FF515" s="138"/>
      <c r="FI515" s="138"/>
      <c r="FM515" s="138"/>
      <c r="FP515" s="138"/>
      <c r="FS515" s="138"/>
      <c r="FW515" s="138"/>
      <c r="FZ515" s="138"/>
      <c r="GC515" s="138"/>
      <c r="GG515" s="138"/>
      <c r="GJ515" s="138"/>
      <c r="GM515" s="138"/>
      <c r="GQ515" s="138"/>
      <c r="GT515" s="138"/>
      <c r="GW515" s="138"/>
      <c r="HA515" s="138"/>
      <c r="HD515" s="138"/>
      <c r="HG515" s="138"/>
      <c r="HK515" s="138"/>
      <c r="HN515" s="138"/>
      <c r="HQ515" s="138"/>
      <c r="HU515" s="138"/>
      <c r="HX515" s="138"/>
      <c r="IA515" s="138"/>
      <c r="IE515" s="138"/>
      <c r="IH515" s="138"/>
      <c r="IK515" s="138"/>
      <c r="IO515" s="138"/>
      <c r="IR515" s="138"/>
      <c r="IU515" s="138"/>
      <c r="IY515" s="138"/>
      <c r="JB515" s="138"/>
      <c r="JE515" s="138"/>
      <c r="JI515" s="138"/>
      <c r="JL515" s="138"/>
      <c r="JO515" s="138"/>
      <c r="JR515" s="138"/>
      <c r="JU515" s="138"/>
      <c r="JX515" s="138"/>
      <c r="KA515" s="138"/>
      <c r="KD515" s="138"/>
      <c r="KG515" s="138"/>
      <c r="KJ515" s="138"/>
      <c r="KM515" s="138"/>
      <c r="KP515" s="138"/>
      <c r="KS515" s="138"/>
      <c r="KV515" s="138"/>
      <c r="KY515" s="138"/>
      <c r="LB515" s="138"/>
      <c r="LE515" s="138"/>
      <c r="LF515" s="138"/>
      <c r="LG515" s="141"/>
      <c r="LI515" s="138"/>
      <c r="LJ515" s="141"/>
      <c r="LL515" s="138"/>
      <c r="LM515" s="141"/>
      <c r="LR515" s="138"/>
      <c r="LU515" s="138"/>
      <c r="LX515" s="138"/>
      <c r="LY515" s="138"/>
      <c r="LZ515" s="141"/>
      <c r="MB515" s="138"/>
      <c r="MC515" s="141"/>
      <c r="ME515" s="138"/>
      <c r="MF515" s="141"/>
      <c r="MJ515" s="138"/>
      <c r="MK515" s="139"/>
      <c r="ML515" s="53"/>
      <c r="MM515" s="53"/>
      <c r="MN515" s="53"/>
      <c r="MO515" s="53"/>
      <c r="MR515" s="140"/>
    </row>
    <row r="516" spans="2:356" s="10" customFormat="1" ht="18.75" customHeight="1">
      <c r="B516" s="137"/>
      <c r="H516" s="138"/>
      <c r="L516" s="138"/>
      <c r="O516" s="138"/>
      <c r="R516" s="138"/>
      <c r="U516" s="138"/>
      <c r="X516" s="138"/>
      <c r="AB516" s="138"/>
      <c r="AE516" s="138"/>
      <c r="AH516" s="138"/>
      <c r="AL516" s="138"/>
      <c r="AO516" s="138"/>
      <c r="AR516" s="138"/>
      <c r="AV516" s="138"/>
      <c r="AY516" s="138"/>
      <c r="BB516" s="138"/>
      <c r="BF516" s="138"/>
      <c r="BI516" s="138"/>
      <c r="BL516" s="138"/>
      <c r="BP516" s="138"/>
      <c r="BS516" s="138"/>
      <c r="BV516" s="138"/>
      <c r="BY516" s="138"/>
      <c r="CB516" s="138"/>
      <c r="CE516" s="138"/>
      <c r="CH516" s="138"/>
      <c r="CK516" s="138"/>
      <c r="CN516" s="138"/>
      <c r="CR516" s="138"/>
      <c r="CU516" s="138"/>
      <c r="CX516" s="138"/>
      <c r="DB516" s="138"/>
      <c r="DE516" s="138"/>
      <c r="DH516" s="138"/>
      <c r="DL516" s="138"/>
      <c r="DO516" s="138"/>
      <c r="DR516" s="138"/>
      <c r="DV516" s="138"/>
      <c r="DY516" s="138"/>
      <c r="EB516" s="138"/>
      <c r="EF516" s="138"/>
      <c r="EI516" s="138"/>
      <c r="EL516" s="138"/>
      <c r="EO516" s="138"/>
      <c r="ES516" s="138"/>
      <c r="EV516" s="138"/>
      <c r="EY516" s="138"/>
      <c r="FC516" s="138"/>
      <c r="FF516" s="138"/>
      <c r="FI516" s="138"/>
      <c r="FM516" s="138"/>
      <c r="FP516" s="138"/>
      <c r="FS516" s="138"/>
      <c r="FW516" s="138"/>
      <c r="FZ516" s="138"/>
      <c r="GC516" s="138"/>
      <c r="GG516" s="138"/>
      <c r="GJ516" s="138"/>
      <c r="GM516" s="138"/>
      <c r="GQ516" s="138"/>
      <c r="GT516" s="138"/>
      <c r="GW516" s="138"/>
      <c r="HA516" s="138"/>
      <c r="HD516" s="138"/>
      <c r="HG516" s="138"/>
      <c r="HK516" s="138"/>
      <c r="HN516" s="138"/>
      <c r="HQ516" s="138"/>
      <c r="HU516" s="138"/>
      <c r="HX516" s="138"/>
      <c r="IA516" s="138"/>
      <c r="IE516" s="138"/>
      <c r="IH516" s="138"/>
      <c r="IK516" s="138"/>
      <c r="IO516" s="138"/>
      <c r="IR516" s="138"/>
      <c r="IU516" s="138"/>
      <c r="IY516" s="138"/>
      <c r="JB516" s="138"/>
      <c r="JE516" s="138"/>
      <c r="JI516" s="138"/>
      <c r="JL516" s="138"/>
      <c r="JO516" s="138"/>
      <c r="JR516" s="138"/>
      <c r="JU516" s="138"/>
      <c r="JX516" s="138"/>
      <c r="KA516" s="138"/>
      <c r="KD516" s="138"/>
      <c r="KG516" s="138"/>
      <c r="KJ516" s="138"/>
      <c r="KM516" s="138"/>
      <c r="KP516" s="138"/>
      <c r="KS516" s="138"/>
      <c r="KV516" s="138"/>
      <c r="KY516" s="138"/>
      <c r="LB516" s="138"/>
      <c r="LE516" s="138"/>
      <c r="LF516" s="138"/>
      <c r="LG516" s="141"/>
      <c r="LI516" s="138"/>
      <c r="LJ516" s="141"/>
      <c r="LL516" s="138"/>
      <c r="LM516" s="141"/>
      <c r="LR516" s="138"/>
      <c r="LU516" s="138"/>
      <c r="LX516" s="138"/>
      <c r="LY516" s="138"/>
      <c r="LZ516" s="141"/>
      <c r="MB516" s="138"/>
      <c r="MC516" s="141"/>
      <c r="ME516" s="138"/>
      <c r="MF516" s="141"/>
      <c r="MJ516" s="138"/>
      <c r="MK516" s="139"/>
      <c r="ML516" s="53"/>
      <c r="MM516" s="53"/>
      <c r="MN516" s="53"/>
      <c r="MO516" s="53"/>
      <c r="MR516" s="140"/>
    </row>
    <row r="517" spans="2:356" s="10" customFormat="1">
      <c r="B517" s="137"/>
      <c r="H517" s="138"/>
      <c r="L517" s="138"/>
      <c r="O517" s="138"/>
      <c r="R517" s="138"/>
      <c r="U517" s="138"/>
      <c r="X517" s="138"/>
      <c r="AB517" s="138"/>
      <c r="AE517" s="138"/>
      <c r="AH517" s="138"/>
      <c r="AL517" s="138"/>
      <c r="AO517" s="138"/>
      <c r="AR517" s="138"/>
      <c r="AV517" s="138"/>
      <c r="AY517" s="138"/>
      <c r="BB517" s="138"/>
      <c r="BF517" s="138"/>
      <c r="BI517" s="138"/>
      <c r="BL517" s="138"/>
      <c r="BP517" s="138"/>
      <c r="BS517" s="138"/>
      <c r="BV517" s="138"/>
      <c r="BY517" s="138"/>
      <c r="CB517" s="138"/>
      <c r="CE517" s="138"/>
      <c r="CH517" s="138"/>
      <c r="CK517" s="138"/>
      <c r="CN517" s="138"/>
      <c r="CR517" s="138"/>
      <c r="CU517" s="138"/>
      <c r="CX517" s="138"/>
      <c r="DB517" s="138"/>
      <c r="DE517" s="138"/>
      <c r="DH517" s="138"/>
      <c r="DL517" s="138"/>
      <c r="DO517" s="138"/>
      <c r="DR517" s="138"/>
      <c r="DV517" s="138"/>
      <c r="DY517" s="138"/>
      <c r="EB517" s="138"/>
      <c r="EF517" s="138"/>
      <c r="EI517" s="138"/>
      <c r="EL517" s="138"/>
      <c r="EO517" s="138"/>
      <c r="ES517" s="138"/>
      <c r="EV517" s="138"/>
      <c r="EY517" s="138"/>
      <c r="FC517" s="138"/>
      <c r="FF517" s="138"/>
      <c r="FI517" s="138"/>
      <c r="FM517" s="138"/>
      <c r="FP517" s="138"/>
      <c r="FS517" s="138"/>
      <c r="FW517" s="138"/>
      <c r="FZ517" s="138"/>
      <c r="GC517" s="138"/>
      <c r="GG517" s="138"/>
      <c r="GJ517" s="138"/>
      <c r="GM517" s="138"/>
      <c r="GQ517" s="138"/>
      <c r="GT517" s="138"/>
      <c r="GW517" s="138"/>
      <c r="HA517" s="138"/>
      <c r="HD517" s="138"/>
      <c r="HG517" s="138"/>
      <c r="HK517" s="138"/>
      <c r="HN517" s="138"/>
      <c r="HQ517" s="138"/>
      <c r="HU517" s="138"/>
      <c r="HX517" s="138"/>
      <c r="IA517" s="138"/>
      <c r="IE517" s="138"/>
      <c r="IH517" s="138"/>
      <c r="IK517" s="138"/>
      <c r="IO517" s="138"/>
      <c r="IR517" s="138"/>
      <c r="IU517" s="138"/>
      <c r="IY517" s="138"/>
      <c r="JB517" s="138"/>
      <c r="JE517" s="138"/>
      <c r="JI517" s="138"/>
      <c r="JL517" s="138"/>
      <c r="JO517" s="138"/>
      <c r="JR517" s="138"/>
      <c r="JU517" s="138"/>
      <c r="JX517" s="138"/>
      <c r="KA517" s="138"/>
      <c r="KD517" s="138"/>
      <c r="KG517" s="138"/>
      <c r="KJ517" s="138"/>
      <c r="KM517" s="138"/>
      <c r="KP517" s="138"/>
      <c r="KS517" s="138"/>
      <c r="KV517" s="138"/>
      <c r="KY517" s="138"/>
      <c r="LB517" s="138"/>
      <c r="LE517" s="138"/>
      <c r="LF517" s="138"/>
      <c r="LG517" s="141"/>
      <c r="LI517" s="138"/>
      <c r="LJ517" s="141"/>
      <c r="LL517" s="138"/>
      <c r="LM517" s="141"/>
      <c r="LR517" s="138"/>
      <c r="LU517" s="138"/>
      <c r="LX517" s="138"/>
      <c r="LY517" s="138"/>
      <c r="LZ517" s="141"/>
      <c r="MB517" s="138"/>
      <c r="MC517" s="141"/>
      <c r="ME517" s="138"/>
      <c r="MF517" s="141"/>
      <c r="MJ517" s="138"/>
      <c r="MK517" s="139"/>
      <c r="ML517" s="53"/>
      <c r="MM517" s="53"/>
      <c r="MN517" s="53"/>
      <c r="MO517" s="53"/>
      <c r="MR517" s="140"/>
    </row>
    <row r="518" spans="2:356" s="10" customFormat="1" ht="18.75" customHeight="1">
      <c r="B518" s="137"/>
      <c r="H518" s="138"/>
      <c r="L518" s="138"/>
      <c r="O518" s="138"/>
      <c r="R518" s="138"/>
      <c r="U518" s="138"/>
      <c r="X518" s="138"/>
      <c r="AB518" s="138"/>
      <c r="AE518" s="138"/>
      <c r="AH518" s="138"/>
      <c r="AL518" s="138"/>
      <c r="AO518" s="138"/>
      <c r="AR518" s="138"/>
      <c r="AV518" s="138"/>
      <c r="AY518" s="138"/>
      <c r="BB518" s="138"/>
      <c r="BF518" s="138"/>
      <c r="BI518" s="138"/>
      <c r="BL518" s="138"/>
      <c r="BP518" s="138"/>
      <c r="BS518" s="138"/>
      <c r="BV518" s="138"/>
      <c r="BY518" s="138"/>
      <c r="CB518" s="138"/>
      <c r="CE518" s="138"/>
      <c r="CH518" s="138"/>
      <c r="CK518" s="138"/>
      <c r="CN518" s="138"/>
      <c r="CR518" s="138"/>
      <c r="CU518" s="138"/>
      <c r="CX518" s="138"/>
      <c r="DB518" s="138"/>
      <c r="DE518" s="138"/>
      <c r="DH518" s="138"/>
      <c r="DL518" s="138"/>
      <c r="DO518" s="138"/>
      <c r="DR518" s="138"/>
      <c r="DV518" s="138"/>
      <c r="DY518" s="138"/>
      <c r="EB518" s="138"/>
      <c r="EF518" s="138"/>
      <c r="EI518" s="138"/>
      <c r="EL518" s="138"/>
      <c r="EO518" s="138"/>
      <c r="ES518" s="138"/>
      <c r="EV518" s="138"/>
      <c r="EY518" s="138"/>
      <c r="FC518" s="138"/>
      <c r="FF518" s="138"/>
      <c r="FI518" s="138"/>
      <c r="FM518" s="138"/>
      <c r="FP518" s="138"/>
      <c r="FS518" s="138"/>
      <c r="FW518" s="138"/>
      <c r="FZ518" s="138"/>
      <c r="GC518" s="138"/>
      <c r="GG518" s="138"/>
      <c r="GJ518" s="138"/>
      <c r="GM518" s="138"/>
      <c r="GQ518" s="138"/>
      <c r="GT518" s="138"/>
      <c r="GW518" s="138"/>
      <c r="HA518" s="138"/>
      <c r="HD518" s="138"/>
      <c r="HG518" s="138"/>
      <c r="HK518" s="138"/>
      <c r="HN518" s="138"/>
      <c r="HQ518" s="138"/>
      <c r="HU518" s="138"/>
      <c r="HX518" s="138"/>
      <c r="IA518" s="138"/>
      <c r="IE518" s="138"/>
      <c r="IH518" s="138"/>
      <c r="IK518" s="138"/>
      <c r="IO518" s="138"/>
      <c r="IR518" s="138"/>
      <c r="IU518" s="138"/>
      <c r="IY518" s="138"/>
      <c r="JB518" s="138"/>
      <c r="JE518" s="138"/>
      <c r="JI518" s="138"/>
      <c r="JL518" s="138"/>
      <c r="JO518" s="138"/>
      <c r="JR518" s="138"/>
      <c r="JU518" s="138"/>
      <c r="JX518" s="138"/>
      <c r="KA518" s="138"/>
      <c r="KD518" s="138"/>
      <c r="KG518" s="138"/>
      <c r="KJ518" s="138"/>
      <c r="KM518" s="138"/>
      <c r="KP518" s="138"/>
      <c r="KS518" s="138"/>
      <c r="KV518" s="138"/>
      <c r="KY518" s="138"/>
      <c r="LB518" s="138"/>
      <c r="LE518" s="138"/>
      <c r="LF518" s="138"/>
      <c r="LG518" s="141"/>
      <c r="LI518" s="138"/>
      <c r="LJ518" s="141"/>
      <c r="LL518" s="138"/>
      <c r="LM518" s="141"/>
      <c r="LR518" s="138"/>
      <c r="LU518" s="138"/>
      <c r="LX518" s="138"/>
      <c r="LY518" s="138"/>
      <c r="LZ518" s="141"/>
      <c r="MB518" s="138"/>
      <c r="MC518" s="141"/>
      <c r="ME518" s="138"/>
      <c r="MF518" s="141"/>
      <c r="MJ518" s="138"/>
      <c r="MK518" s="139"/>
      <c r="ML518" s="53"/>
      <c r="MM518" s="53"/>
      <c r="MN518" s="53"/>
      <c r="MO518" s="53"/>
      <c r="MR518" s="140"/>
    </row>
    <row r="519" spans="2:356" s="10" customFormat="1">
      <c r="B519" s="137"/>
      <c r="H519" s="138"/>
      <c r="L519" s="138"/>
      <c r="O519" s="138"/>
      <c r="R519" s="138"/>
      <c r="U519" s="138"/>
      <c r="X519" s="138"/>
      <c r="AB519" s="138"/>
      <c r="AE519" s="138"/>
      <c r="AH519" s="138"/>
      <c r="AL519" s="138"/>
      <c r="AO519" s="138"/>
      <c r="AR519" s="138"/>
      <c r="AV519" s="138"/>
      <c r="AY519" s="138"/>
      <c r="BB519" s="138"/>
      <c r="BF519" s="138"/>
      <c r="BI519" s="138"/>
      <c r="BL519" s="138"/>
      <c r="BP519" s="138"/>
      <c r="BS519" s="138"/>
      <c r="BV519" s="138"/>
      <c r="BY519" s="138"/>
      <c r="CB519" s="138"/>
      <c r="CE519" s="138"/>
      <c r="CH519" s="138"/>
      <c r="CK519" s="138"/>
      <c r="CN519" s="138"/>
      <c r="CR519" s="138"/>
      <c r="CU519" s="138"/>
      <c r="CX519" s="138"/>
      <c r="DB519" s="138"/>
      <c r="DE519" s="138"/>
      <c r="DH519" s="138"/>
      <c r="DL519" s="138"/>
      <c r="DO519" s="138"/>
      <c r="DR519" s="138"/>
      <c r="DV519" s="138"/>
      <c r="DY519" s="138"/>
      <c r="EB519" s="138"/>
      <c r="EF519" s="138"/>
      <c r="EI519" s="138"/>
      <c r="EL519" s="138"/>
      <c r="EO519" s="138"/>
      <c r="ES519" s="138"/>
      <c r="EV519" s="138"/>
      <c r="EY519" s="138"/>
      <c r="FC519" s="138"/>
      <c r="FF519" s="138"/>
      <c r="FI519" s="138"/>
      <c r="FM519" s="138"/>
      <c r="FP519" s="138"/>
      <c r="FS519" s="138"/>
      <c r="FW519" s="138"/>
      <c r="FZ519" s="138"/>
      <c r="GC519" s="138"/>
      <c r="GG519" s="138"/>
      <c r="GJ519" s="138"/>
      <c r="GM519" s="138"/>
      <c r="GQ519" s="138"/>
      <c r="GT519" s="138"/>
      <c r="GW519" s="138"/>
      <c r="HA519" s="138"/>
      <c r="HD519" s="138"/>
      <c r="HG519" s="138"/>
      <c r="HK519" s="138"/>
      <c r="HN519" s="138"/>
      <c r="HQ519" s="138"/>
      <c r="HU519" s="138"/>
      <c r="HX519" s="138"/>
      <c r="IA519" s="138"/>
      <c r="IE519" s="138"/>
      <c r="IH519" s="138"/>
      <c r="IK519" s="138"/>
      <c r="IO519" s="138"/>
      <c r="IR519" s="138"/>
      <c r="IU519" s="138"/>
      <c r="IY519" s="138"/>
      <c r="JB519" s="138"/>
      <c r="JE519" s="138"/>
      <c r="JI519" s="138"/>
      <c r="JL519" s="138"/>
      <c r="JO519" s="138"/>
      <c r="JR519" s="138"/>
      <c r="JU519" s="138"/>
      <c r="JX519" s="138"/>
      <c r="KA519" s="138"/>
      <c r="KD519" s="138"/>
      <c r="KG519" s="138"/>
      <c r="KJ519" s="138"/>
      <c r="KM519" s="138"/>
      <c r="KP519" s="138"/>
      <c r="KS519" s="138"/>
      <c r="KV519" s="138"/>
      <c r="KY519" s="138"/>
      <c r="LB519" s="138"/>
      <c r="LE519" s="138"/>
      <c r="LF519" s="138"/>
      <c r="LG519" s="141"/>
      <c r="LI519" s="138"/>
      <c r="LJ519" s="141"/>
      <c r="LL519" s="138"/>
      <c r="LM519" s="141"/>
      <c r="LR519" s="138"/>
      <c r="LU519" s="138"/>
      <c r="LX519" s="138"/>
      <c r="LY519" s="138"/>
      <c r="LZ519" s="141"/>
      <c r="MB519" s="138"/>
      <c r="MC519" s="141"/>
      <c r="ME519" s="138"/>
      <c r="MF519" s="141"/>
      <c r="MJ519" s="138"/>
      <c r="MK519" s="139"/>
      <c r="ML519" s="53"/>
      <c r="MM519" s="53"/>
      <c r="MN519" s="53"/>
      <c r="MO519" s="53"/>
      <c r="MR519" s="140"/>
    </row>
    <row r="520" spans="2:356" s="10" customFormat="1" ht="18.75" customHeight="1">
      <c r="B520" s="137"/>
      <c r="H520" s="138"/>
      <c r="L520" s="138"/>
      <c r="O520" s="138"/>
      <c r="R520" s="138"/>
      <c r="U520" s="138"/>
      <c r="X520" s="138"/>
      <c r="AB520" s="138"/>
      <c r="AE520" s="138"/>
      <c r="AH520" s="138"/>
      <c r="AL520" s="138"/>
      <c r="AO520" s="138"/>
      <c r="AR520" s="138"/>
      <c r="AV520" s="138"/>
      <c r="AY520" s="138"/>
      <c r="BB520" s="138"/>
      <c r="BF520" s="138"/>
      <c r="BI520" s="138"/>
      <c r="BL520" s="138"/>
      <c r="BP520" s="138"/>
      <c r="BS520" s="138"/>
      <c r="BV520" s="138"/>
      <c r="BY520" s="138"/>
      <c r="CB520" s="138"/>
      <c r="CE520" s="138"/>
      <c r="CH520" s="138"/>
      <c r="CK520" s="138"/>
      <c r="CN520" s="138"/>
      <c r="CR520" s="138"/>
      <c r="CU520" s="138"/>
      <c r="CX520" s="138"/>
      <c r="DB520" s="138"/>
      <c r="DE520" s="138"/>
      <c r="DH520" s="138"/>
      <c r="DL520" s="138"/>
      <c r="DO520" s="138"/>
      <c r="DR520" s="138"/>
      <c r="DV520" s="138"/>
      <c r="DY520" s="138"/>
      <c r="EB520" s="138"/>
      <c r="EF520" s="138"/>
      <c r="EI520" s="138"/>
      <c r="EL520" s="138"/>
      <c r="EO520" s="138"/>
      <c r="ES520" s="138"/>
      <c r="EV520" s="138"/>
      <c r="EY520" s="138"/>
      <c r="FC520" s="138"/>
      <c r="FF520" s="138"/>
      <c r="FI520" s="138"/>
      <c r="FM520" s="138"/>
      <c r="FP520" s="138"/>
      <c r="FS520" s="138"/>
      <c r="FW520" s="138"/>
      <c r="FZ520" s="138"/>
      <c r="GC520" s="138"/>
      <c r="GG520" s="138"/>
      <c r="GJ520" s="138"/>
      <c r="GM520" s="138"/>
      <c r="GQ520" s="138"/>
      <c r="GT520" s="138"/>
      <c r="GW520" s="138"/>
      <c r="HA520" s="138"/>
      <c r="HD520" s="138"/>
      <c r="HG520" s="138"/>
      <c r="HK520" s="138"/>
      <c r="HN520" s="138"/>
      <c r="HQ520" s="138"/>
      <c r="HU520" s="138"/>
      <c r="HX520" s="138"/>
      <c r="IA520" s="138"/>
      <c r="IE520" s="138"/>
      <c r="IH520" s="138"/>
      <c r="IK520" s="138"/>
      <c r="IO520" s="138"/>
      <c r="IR520" s="138"/>
      <c r="IU520" s="138"/>
      <c r="IY520" s="138"/>
      <c r="JB520" s="138"/>
      <c r="JE520" s="138"/>
      <c r="JI520" s="138"/>
      <c r="JL520" s="138"/>
      <c r="JO520" s="138"/>
      <c r="JR520" s="138"/>
      <c r="JU520" s="138"/>
      <c r="JX520" s="138"/>
      <c r="KA520" s="138"/>
      <c r="KD520" s="138"/>
      <c r="KG520" s="138"/>
      <c r="KJ520" s="138"/>
      <c r="KM520" s="138"/>
      <c r="KP520" s="138"/>
      <c r="KS520" s="138"/>
      <c r="KV520" s="138"/>
      <c r="KY520" s="138"/>
      <c r="LB520" s="138"/>
      <c r="LE520" s="138"/>
      <c r="LF520" s="138"/>
      <c r="LG520" s="141"/>
      <c r="LI520" s="138"/>
      <c r="LJ520" s="141"/>
      <c r="LL520" s="138"/>
      <c r="LM520" s="141"/>
      <c r="LR520" s="138"/>
      <c r="LU520" s="138"/>
      <c r="LX520" s="138"/>
      <c r="LY520" s="138"/>
      <c r="LZ520" s="141"/>
      <c r="MB520" s="138"/>
      <c r="MC520" s="141"/>
      <c r="ME520" s="138"/>
      <c r="MF520" s="141"/>
      <c r="MJ520" s="138"/>
      <c r="MK520" s="139"/>
      <c r="ML520" s="53"/>
      <c r="MM520" s="53"/>
      <c r="MN520" s="53"/>
      <c r="MO520" s="53"/>
      <c r="MR520" s="140"/>
    </row>
    <row r="521" spans="2:356" s="10" customFormat="1">
      <c r="B521" s="137"/>
      <c r="H521" s="138"/>
      <c r="L521" s="138"/>
      <c r="O521" s="138"/>
      <c r="R521" s="138"/>
      <c r="U521" s="138"/>
      <c r="X521" s="138"/>
      <c r="AB521" s="138"/>
      <c r="AE521" s="138"/>
      <c r="AH521" s="138"/>
      <c r="AL521" s="138"/>
      <c r="AO521" s="138"/>
      <c r="AR521" s="138"/>
      <c r="AV521" s="138"/>
      <c r="AY521" s="138"/>
      <c r="BB521" s="138"/>
      <c r="BF521" s="138"/>
      <c r="BI521" s="138"/>
      <c r="BL521" s="138"/>
      <c r="BP521" s="138"/>
      <c r="BS521" s="138"/>
      <c r="BV521" s="138"/>
      <c r="BY521" s="138"/>
      <c r="CB521" s="138"/>
      <c r="CE521" s="138"/>
      <c r="CH521" s="138"/>
      <c r="CK521" s="138"/>
      <c r="CN521" s="138"/>
      <c r="CR521" s="138"/>
      <c r="CU521" s="138"/>
      <c r="CX521" s="138"/>
      <c r="DB521" s="138"/>
      <c r="DE521" s="138"/>
      <c r="DH521" s="138"/>
      <c r="DL521" s="138"/>
      <c r="DO521" s="138"/>
      <c r="DR521" s="138"/>
      <c r="DV521" s="138"/>
      <c r="DY521" s="138"/>
      <c r="EB521" s="138"/>
      <c r="EF521" s="138"/>
      <c r="EI521" s="138"/>
      <c r="EL521" s="138"/>
      <c r="EO521" s="138"/>
      <c r="ES521" s="138"/>
      <c r="EV521" s="138"/>
      <c r="EY521" s="138"/>
      <c r="FC521" s="138"/>
      <c r="FF521" s="138"/>
      <c r="FI521" s="138"/>
      <c r="FM521" s="138"/>
      <c r="FP521" s="138"/>
      <c r="FS521" s="138"/>
      <c r="FW521" s="138"/>
      <c r="FZ521" s="138"/>
      <c r="GC521" s="138"/>
      <c r="GG521" s="138"/>
      <c r="GJ521" s="138"/>
      <c r="GM521" s="138"/>
      <c r="GQ521" s="138"/>
      <c r="GT521" s="138"/>
      <c r="GW521" s="138"/>
      <c r="HA521" s="138"/>
      <c r="HD521" s="138"/>
      <c r="HG521" s="138"/>
      <c r="HK521" s="138"/>
      <c r="HN521" s="138"/>
      <c r="HQ521" s="138"/>
      <c r="HU521" s="138"/>
      <c r="HX521" s="138"/>
      <c r="IA521" s="138"/>
      <c r="IE521" s="138"/>
      <c r="IH521" s="138"/>
      <c r="IK521" s="138"/>
      <c r="IO521" s="138"/>
      <c r="IR521" s="138"/>
      <c r="IU521" s="138"/>
      <c r="IY521" s="138"/>
      <c r="JB521" s="138"/>
      <c r="JE521" s="138"/>
      <c r="JI521" s="138"/>
      <c r="JL521" s="138"/>
      <c r="JO521" s="138"/>
      <c r="JR521" s="138"/>
      <c r="JU521" s="138"/>
      <c r="JX521" s="138"/>
      <c r="KA521" s="138"/>
      <c r="KD521" s="138"/>
      <c r="KG521" s="138"/>
      <c r="KJ521" s="138"/>
      <c r="KM521" s="138"/>
      <c r="KP521" s="138"/>
      <c r="KS521" s="138"/>
      <c r="KV521" s="138"/>
      <c r="KY521" s="138"/>
      <c r="LB521" s="138"/>
      <c r="LE521" s="138"/>
      <c r="LF521" s="138"/>
      <c r="LG521" s="141"/>
      <c r="LI521" s="138"/>
      <c r="LJ521" s="141"/>
      <c r="LL521" s="138"/>
      <c r="LM521" s="141"/>
      <c r="LR521" s="138"/>
      <c r="LU521" s="138"/>
      <c r="LX521" s="138"/>
      <c r="LY521" s="138"/>
      <c r="LZ521" s="141"/>
      <c r="MB521" s="138"/>
      <c r="MC521" s="141"/>
      <c r="ME521" s="138"/>
      <c r="MF521" s="141"/>
      <c r="MJ521" s="138"/>
      <c r="MK521" s="139"/>
      <c r="ML521" s="53"/>
      <c r="MM521" s="53"/>
      <c r="MN521" s="53"/>
      <c r="MO521" s="53"/>
      <c r="MR521" s="140"/>
    </row>
    <row r="522" spans="2:356" s="10" customFormat="1" ht="18.75" customHeight="1">
      <c r="B522" s="137"/>
      <c r="H522" s="138"/>
      <c r="L522" s="138"/>
      <c r="O522" s="138"/>
      <c r="R522" s="138"/>
      <c r="U522" s="138"/>
      <c r="X522" s="138"/>
      <c r="AB522" s="138"/>
      <c r="AE522" s="138"/>
      <c r="AH522" s="138"/>
      <c r="AL522" s="138"/>
      <c r="AO522" s="138"/>
      <c r="AR522" s="138"/>
      <c r="AV522" s="138"/>
      <c r="AY522" s="138"/>
      <c r="BB522" s="138"/>
      <c r="BF522" s="138"/>
      <c r="BI522" s="138"/>
      <c r="BL522" s="138"/>
      <c r="BP522" s="138"/>
      <c r="BS522" s="138"/>
      <c r="BV522" s="138"/>
      <c r="BY522" s="138"/>
      <c r="CB522" s="138"/>
      <c r="CE522" s="138"/>
      <c r="CH522" s="138"/>
      <c r="CK522" s="138"/>
      <c r="CN522" s="138"/>
      <c r="CR522" s="138"/>
      <c r="CU522" s="138"/>
      <c r="CX522" s="138"/>
      <c r="DB522" s="138"/>
      <c r="DE522" s="138"/>
      <c r="DH522" s="138"/>
      <c r="DL522" s="138"/>
      <c r="DO522" s="138"/>
      <c r="DR522" s="138"/>
      <c r="DV522" s="138"/>
      <c r="DY522" s="138"/>
      <c r="EB522" s="138"/>
      <c r="EF522" s="138"/>
      <c r="EI522" s="138"/>
      <c r="EL522" s="138"/>
      <c r="EO522" s="138"/>
      <c r="ES522" s="138"/>
      <c r="EV522" s="138"/>
      <c r="EY522" s="138"/>
      <c r="FC522" s="138"/>
      <c r="FF522" s="138"/>
      <c r="FI522" s="138"/>
      <c r="FM522" s="138"/>
      <c r="FP522" s="138"/>
      <c r="FS522" s="138"/>
      <c r="FW522" s="138"/>
      <c r="FZ522" s="138"/>
      <c r="GC522" s="138"/>
      <c r="GG522" s="138"/>
      <c r="GJ522" s="138"/>
      <c r="GM522" s="138"/>
      <c r="GQ522" s="138"/>
      <c r="GT522" s="138"/>
      <c r="GW522" s="138"/>
      <c r="HA522" s="138"/>
      <c r="HD522" s="138"/>
      <c r="HG522" s="138"/>
      <c r="HK522" s="138"/>
      <c r="HN522" s="138"/>
      <c r="HQ522" s="138"/>
      <c r="HU522" s="138"/>
      <c r="HX522" s="138"/>
      <c r="IA522" s="138"/>
      <c r="IE522" s="138"/>
      <c r="IH522" s="138"/>
      <c r="IK522" s="138"/>
      <c r="IO522" s="138"/>
      <c r="IR522" s="138"/>
      <c r="IU522" s="138"/>
      <c r="IY522" s="138"/>
      <c r="JB522" s="138"/>
      <c r="JE522" s="138"/>
      <c r="JI522" s="138"/>
      <c r="JL522" s="138"/>
      <c r="JO522" s="138"/>
      <c r="JR522" s="138"/>
      <c r="JU522" s="138"/>
      <c r="JX522" s="138"/>
      <c r="KA522" s="138"/>
      <c r="KD522" s="138"/>
      <c r="KG522" s="138"/>
      <c r="KJ522" s="138"/>
      <c r="KM522" s="138"/>
      <c r="KP522" s="138"/>
      <c r="KS522" s="138"/>
      <c r="KV522" s="138"/>
      <c r="KY522" s="138"/>
      <c r="LB522" s="138"/>
      <c r="LE522" s="138"/>
      <c r="LF522" s="138"/>
      <c r="LG522" s="141"/>
      <c r="LI522" s="138"/>
      <c r="LJ522" s="141"/>
      <c r="LL522" s="138"/>
      <c r="LM522" s="141"/>
      <c r="LR522" s="138"/>
      <c r="LU522" s="138"/>
      <c r="LX522" s="138"/>
      <c r="LY522" s="138"/>
      <c r="LZ522" s="141"/>
      <c r="MB522" s="138"/>
      <c r="MC522" s="141"/>
      <c r="ME522" s="138"/>
      <c r="MF522" s="141"/>
      <c r="MJ522" s="138"/>
      <c r="MK522" s="139"/>
      <c r="ML522" s="53"/>
      <c r="MM522" s="53"/>
      <c r="MN522" s="53"/>
      <c r="MO522" s="53"/>
      <c r="MR522" s="140"/>
    </row>
    <row r="523" spans="2:356" s="10" customFormat="1">
      <c r="B523" s="137"/>
      <c r="H523" s="138"/>
      <c r="L523" s="138"/>
      <c r="O523" s="138"/>
      <c r="R523" s="138"/>
      <c r="U523" s="138"/>
      <c r="X523" s="138"/>
      <c r="AB523" s="138"/>
      <c r="AE523" s="138"/>
      <c r="AH523" s="138"/>
      <c r="AL523" s="138"/>
      <c r="AO523" s="138"/>
      <c r="AR523" s="138"/>
      <c r="AV523" s="138"/>
      <c r="AY523" s="138"/>
      <c r="BB523" s="138"/>
      <c r="BF523" s="138"/>
      <c r="BI523" s="138"/>
      <c r="BL523" s="138"/>
      <c r="BP523" s="138"/>
      <c r="BS523" s="138"/>
      <c r="BV523" s="138"/>
      <c r="BY523" s="138"/>
      <c r="CB523" s="138"/>
      <c r="CE523" s="138"/>
      <c r="CH523" s="138"/>
      <c r="CK523" s="138"/>
      <c r="CN523" s="138"/>
      <c r="CR523" s="138"/>
      <c r="CU523" s="138"/>
      <c r="CX523" s="138"/>
      <c r="DB523" s="138"/>
      <c r="DE523" s="138"/>
      <c r="DH523" s="138"/>
      <c r="DL523" s="138"/>
      <c r="DO523" s="138"/>
      <c r="DR523" s="138"/>
      <c r="DV523" s="138"/>
      <c r="DY523" s="138"/>
      <c r="EB523" s="138"/>
      <c r="EF523" s="138"/>
      <c r="EI523" s="138"/>
      <c r="EL523" s="138"/>
      <c r="EO523" s="138"/>
      <c r="ES523" s="138"/>
      <c r="EV523" s="138"/>
      <c r="EY523" s="138"/>
      <c r="FC523" s="138"/>
      <c r="FF523" s="138"/>
      <c r="FI523" s="138"/>
      <c r="FM523" s="138"/>
      <c r="FP523" s="138"/>
      <c r="FS523" s="138"/>
      <c r="FW523" s="138"/>
      <c r="FZ523" s="138"/>
      <c r="GC523" s="138"/>
      <c r="GG523" s="138"/>
      <c r="GJ523" s="138"/>
      <c r="GM523" s="138"/>
      <c r="GQ523" s="138"/>
      <c r="GT523" s="138"/>
      <c r="GW523" s="138"/>
      <c r="HA523" s="138"/>
      <c r="HD523" s="138"/>
      <c r="HG523" s="138"/>
      <c r="HK523" s="138"/>
      <c r="HN523" s="138"/>
      <c r="HQ523" s="138"/>
      <c r="HU523" s="138"/>
      <c r="HX523" s="138"/>
      <c r="IA523" s="138"/>
      <c r="IE523" s="138"/>
      <c r="IH523" s="138"/>
      <c r="IK523" s="138"/>
      <c r="IO523" s="138"/>
      <c r="IR523" s="138"/>
      <c r="IU523" s="138"/>
      <c r="IY523" s="138"/>
      <c r="JB523" s="138"/>
      <c r="JE523" s="138"/>
      <c r="JI523" s="138"/>
      <c r="JL523" s="138"/>
      <c r="JO523" s="138"/>
      <c r="JR523" s="138"/>
      <c r="JU523" s="138"/>
      <c r="JX523" s="138"/>
      <c r="KA523" s="138"/>
      <c r="KD523" s="138"/>
      <c r="KG523" s="138"/>
      <c r="KJ523" s="138"/>
      <c r="KM523" s="138"/>
      <c r="KP523" s="138"/>
      <c r="KS523" s="138"/>
      <c r="KV523" s="138"/>
      <c r="KY523" s="138"/>
      <c r="LB523" s="138"/>
      <c r="LE523" s="138"/>
      <c r="LF523" s="138"/>
      <c r="LG523" s="141"/>
      <c r="LI523" s="138"/>
      <c r="LJ523" s="141"/>
      <c r="LL523" s="138"/>
      <c r="LM523" s="141"/>
      <c r="LR523" s="138"/>
      <c r="LU523" s="138"/>
      <c r="LX523" s="138"/>
      <c r="LY523" s="138"/>
      <c r="LZ523" s="141"/>
      <c r="MB523" s="138"/>
      <c r="MC523" s="141"/>
      <c r="ME523" s="138"/>
      <c r="MF523" s="141"/>
      <c r="MJ523" s="138"/>
      <c r="MK523" s="139"/>
      <c r="ML523" s="53"/>
      <c r="MM523" s="53"/>
      <c r="MN523" s="53"/>
      <c r="MO523" s="53"/>
      <c r="MR523" s="140"/>
    </row>
    <row r="524" spans="2:356" s="10" customFormat="1" ht="18.75" customHeight="1">
      <c r="B524" s="137"/>
      <c r="H524" s="138"/>
      <c r="L524" s="138"/>
      <c r="O524" s="138"/>
      <c r="R524" s="138"/>
      <c r="U524" s="138"/>
      <c r="X524" s="138"/>
      <c r="AB524" s="138"/>
      <c r="AE524" s="138"/>
      <c r="AH524" s="138"/>
      <c r="AL524" s="138"/>
      <c r="AO524" s="138"/>
      <c r="AR524" s="138"/>
      <c r="AV524" s="138"/>
      <c r="AY524" s="138"/>
      <c r="BB524" s="138"/>
      <c r="BF524" s="138"/>
      <c r="BI524" s="138"/>
      <c r="BL524" s="138"/>
      <c r="BP524" s="138"/>
      <c r="BS524" s="138"/>
      <c r="BV524" s="138"/>
      <c r="BY524" s="138"/>
      <c r="CB524" s="138"/>
      <c r="CE524" s="138"/>
      <c r="CH524" s="138"/>
      <c r="CK524" s="138"/>
      <c r="CN524" s="138"/>
      <c r="CR524" s="138"/>
      <c r="CU524" s="138"/>
      <c r="CX524" s="138"/>
      <c r="DB524" s="138"/>
      <c r="DE524" s="138"/>
      <c r="DH524" s="138"/>
      <c r="DL524" s="138"/>
      <c r="DO524" s="138"/>
      <c r="DR524" s="138"/>
      <c r="DV524" s="138"/>
      <c r="DY524" s="138"/>
      <c r="EB524" s="138"/>
      <c r="EF524" s="138"/>
      <c r="EI524" s="138"/>
      <c r="EL524" s="138"/>
      <c r="EO524" s="138"/>
      <c r="ES524" s="138"/>
      <c r="EV524" s="138"/>
      <c r="EY524" s="138"/>
      <c r="FC524" s="138"/>
      <c r="FF524" s="138"/>
      <c r="FI524" s="138"/>
      <c r="FM524" s="138"/>
      <c r="FP524" s="138"/>
      <c r="FS524" s="138"/>
      <c r="FW524" s="138"/>
      <c r="FZ524" s="138"/>
      <c r="GC524" s="138"/>
      <c r="GG524" s="138"/>
      <c r="GJ524" s="138"/>
      <c r="GM524" s="138"/>
      <c r="GQ524" s="138"/>
      <c r="GT524" s="138"/>
      <c r="GW524" s="138"/>
      <c r="HA524" s="138"/>
      <c r="HD524" s="138"/>
      <c r="HG524" s="138"/>
      <c r="HK524" s="138"/>
      <c r="HN524" s="138"/>
      <c r="HQ524" s="138"/>
      <c r="HU524" s="138"/>
      <c r="HX524" s="138"/>
      <c r="IA524" s="138"/>
      <c r="IE524" s="138"/>
      <c r="IH524" s="138"/>
      <c r="IK524" s="138"/>
      <c r="IO524" s="138"/>
      <c r="IR524" s="138"/>
      <c r="IU524" s="138"/>
      <c r="IY524" s="138"/>
      <c r="JB524" s="138"/>
      <c r="JE524" s="138"/>
      <c r="JI524" s="138"/>
      <c r="JL524" s="138"/>
      <c r="JO524" s="138"/>
      <c r="JR524" s="138"/>
      <c r="JU524" s="138"/>
      <c r="JX524" s="138"/>
      <c r="KA524" s="138"/>
      <c r="KD524" s="138"/>
      <c r="KG524" s="138"/>
      <c r="KJ524" s="138"/>
      <c r="KM524" s="138"/>
      <c r="KP524" s="138"/>
      <c r="KS524" s="138"/>
      <c r="KV524" s="138"/>
      <c r="KY524" s="138"/>
      <c r="LB524" s="138"/>
      <c r="LE524" s="138"/>
      <c r="LF524" s="138"/>
      <c r="LG524" s="141"/>
      <c r="LI524" s="138"/>
      <c r="LJ524" s="141"/>
      <c r="LL524" s="138"/>
      <c r="LM524" s="141"/>
      <c r="LR524" s="138"/>
      <c r="LU524" s="138"/>
      <c r="LX524" s="138"/>
      <c r="LY524" s="138"/>
      <c r="LZ524" s="141"/>
      <c r="MB524" s="138"/>
      <c r="MC524" s="141"/>
      <c r="ME524" s="138"/>
      <c r="MF524" s="141"/>
      <c r="MJ524" s="138"/>
      <c r="MK524" s="139"/>
      <c r="ML524" s="53"/>
      <c r="MM524" s="53"/>
      <c r="MN524" s="53"/>
      <c r="MO524" s="53"/>
      <c r="MR524" s="140"/>
    </row>
    <row r="525" spans="2:356" s="10" customFormat="1">
      <c r="B525" s="137"/>
      <c r="H525" s="138"/>
      <c r="L525" s="138"/>
      <c r="O525" s="138"/>
      <c r="R525" s="138"/>
      <c r="U525" s="138"/>
      <c r="X525" s="138"/>
      <c r="AB525" s="138"/>
      <c r="AE525" s="138"/>
      <c r="AH525" s="138"/>
      <c r="AL525" s="138"/>
      <c r="AO525" s="138"/>
      <c r="AR525" s="138"/>
      <c r="AV525" s="138"/>
      <c r="AY525" s="138"/>
      <c r="BB525" s="138"/>
      <c r="BF525" s="138"/>
      <c r="BI525" s="138"/>
      <c r="BL525" s="138"/>
      <c r="BP525" s="138"/>
      <c r="BS525" s="138"/>
      <c r="BV525" s="138"/>
      <c r="BY525" s="138"/>
      <c r="CB525" s="138"/>
      <c r="CE525" s="138"/>
      <c r="CH525" s="138"/>
      <c r="CK525" s="138"/>
      <c r="CN525" s="138"/>
      <c r="CR525" s="138"/>
      <c r="CU525" s="138"/>
      <c r="CX525" s="138"/>
      <c r="DB525" s="138"/>
      <c r="DE525" s="138"/>
      <c r="DH525" s="138"/>
      <c r="DL525" s="138"/>
      <c r="DO525" s="138"/>
      <c r="DR525" s="138"/>
      <c r="DV525" s="138"/>
      <c r="DY525" s="138"/>
      <c r="EB525" s="138"/>
      <c r="EF525" s="138"/>
      <c r="EI525" s="138"/>
      <c r="EL525" s="138"/>
      <c r="EO525" s="138"/>
      <c r="ES525" s="138"/>
      <c r="EV525" s="138"/>
      <c r="EY525" s="138"/>
      <c r="FC525" s="138"/>
      <c r="FF525" s="138"/>
      <c r="FI525" s="138"/>
      <c r="FM525" s="138"/>
      <c r="FP525" s="138"/>
      <c r="FS525" s="138"/>
      <c r="FW525" s="138"/>
      <c r="FZ525" s="138"/>
      <c r="GC525" s="138"/>
      <c r="GG525" s="138"/>
      <c r="GJ525" s="138"/>
      <c r="GM525" s="138"/>
      <c r="GQ525" s="138"/>
      <c r="GT525" s="138"/>
      <c r="GW525" s="138"/>
      <c r="HA525" s="138"/>
      <c r="HD525" s="138"/>
      <c r="HG525" s="138"/>
      <c r="HK525" s="138"/>
      <c r="HN525" s="138"/>
      <c r="HQ525" s="138"/>
      <c r="HU525" s="138"/>
      <c r="HX525" s="138"/>
      <c r="IA525" s="138"/>
      <c r="IE525" s="138"/>
      <c r="IH525" s="138"/>
      <c r="IK525" s="138"/>
      <c r="IO525" s="138"/>
      <c r="IR525" s="138"/>
      <c r="IU525" s="138"/>
      <c r="IY525" s="138"/>
      <c r="JB525" s="138"/>
      <c r="JE525" s="138"/>
      <c r="JI525" s="138"/>
      <c r="JL525" s="138"/>
      <c r="JO525" s="138"/>
      <c r="JR525" s="138"/>
      <c r="JU525" s="138"/>
      <c r="JX525" s="138"/>
      <c r="KA525" s="138"/>
      <c r="KD525" s="138"/>
      <c r="KG525" s="138"/>
      <c r="KJ525" s="138"/>
      <c r="KM525" s="138"/>
      <c r="KP525" s="138"/>
      <c r="KS525" s="138"/>
      <c r="KV525" s="138"/>
      <c r="KY525" s="138"/>
      <c r="LB525" s="138"/>
      <c r="LE525" s="138"/>
      <c r="LF525" s="138"/>
      <c r="LG525" s="141"/>
      <c r="LI525" s="138"/>
      <c r="LJ525" s="141"/>
      <c r="LL525" s="138"/>
      <c r="LM525" s="141"/>
      <c r="LR525" s="138"/>
      <c r="LU525" s="138"/>
      <c r="LX525" s="138"/>
      <c r="LY525" s="138"/>
      <c r="LZ525" s="141"/>
      <c r="MB525" s="138"/>
      <c r="MC525" s="141"/>
      <c r="ME525" s="138"/>
      <c r="MF525" s="141"/>
      <c r="MJ525" s="138"/>
      <c r="MK525" s="139"/>
      <c r="ML525" s="53"/>
      <c r="MM525" s="53"/>
      <c r="MN525" s="53"/>
      <c r="MO525" s="53"/>
      <c r="MR525" s="140"/>
    </row>
    <row r="526" spans="2:356" s="10" customFormat="1" ht="18.75" customHeight="1">
      <c r="B526" s="137"/>
      <c r="H526" s="138"/>
      <c r="L526" s="138"/>
      <c r="O526" s="138"/>
      <c r="R526" s="138"/>
      <c r="U526" s="138"/>
      <c r="X526" s="138"/>
      <c r="AB526" s="138"/>
      <c r="AE526" s="138"/>
      <c r="AH526" s="138"/>
      <c r="AL526" s="138"/>
      <c r="AO526" s="138"/>
      <c r="AR526" s="138"/>
      <c r="AV526" s="138"/>
      <c r="AY526" s="138"/>
      <c r="BB526" s="138"/>
      <c r="BF526" s="138"/>
      <c r="BI526" s="138"/>
      <c r="BL526" s="138"/>
      <c r="BP526" s="138"/>
      <c r="BS526" s="138"/>
      <c r="BV526" s="138"/>
      <c r="BY526" s="138"/>
      <c r="CB526" s="138"/>
      <c r="CE526" s="138"/>
      <c r="CH526" s="138"/>
      <c r="CK526" s="138"/>
      <c r="CN526" s="138"/>
      <c r="CR526" s="138"/>
      <c r="CU526" s="138"/>
      <c r="CX526" s="138"/>
      <c r="DB526" s="138"/>
      <c r="DE526" s="138"/>
      <c r="DH526" s="138"/>
      <c r="DL526" s="138"/>
      <c r="DO526" s="138"/>
      <c r="DR526" s="138"/>
      <c r="DV526" s="138"/>
      <c r="DY526" s="138"/>
      <c r="EB526" s="138"/>
      <c r="EF526" s="138"/>
      <c r="EI526" s="138"/>
      <c r="EL526" s="138"/>
      <c r="EO526" s="138"/>
      <c r="ES526" s="138"/>
      <c r="EV526" s="138"/>
      <c r="EY526" s="138"/>
      <c r="FC526" s="138"/>
      <c r="FF526" s="138"/>
      <c r="FI526" s="138"/>
      <c r="FM526" s="138"/>
      <c r="FP526" s="138"/>
      <c r="FS526" s="138"/>
      <c r="FW526" s="138"/>
      <c r="FZ526" s="138"/>
      <c r="GC526" s="138"/>
      <c r="GG526" s="138"/>
      <c r="GJ526" s="138"/>
      <c r="GM526" s="138"/>
      <c r="GQ526" s="138"/>
      <c r="GT526" s="138"/>
      <c r="GW526" s="138"/>
      <c r="HA526" s="138"/>
      <c r="HD526" s="138"/>
      <c r="HG526" s="138"/>
      <c r="HK526" s="138"/>
      <c r="HN526" s="138"/>
      <c r="HQ526" s="138"/>
      <c r="HU526" s="138"/>
      <c r="HX526" s="138"/>
      <c r="IA526" s="138"/>
      <c r="IE526" s="138"/>
      <c r="IH526" s="138"/>
      <c r="IK526" s="138"/>
      <c r="IO526" s="138"/>
      <c r="IR526" s="138"/>
      <c r="IU526" s="138"/>
      <c r="IY526" s="138"/>
      <c r="JB526" s="138"/>
      <c r="JE526" s="138"/>
      <c r="JI526" s="138"/>
      <c r="JL526" s="138"/>
      <c r="JO526" s="138"/>
      <c r="JR526" s="138"/>
      <c r="JU526" s="138"/>
      <c r="JX526" s="138"/>
      <c r="KA526" s="138"/>
      <c r="KD526" s="138"/>
      <c r="KG526" s="138"/>
      <c r="KJ526" s="138"/>
      <c r="KM526" s="138"/>
      <c r="KP526" s="138"/>
      <c r="KS526" s="138"/>
      <c r="KV526" s="138"/>
      <c r="KY526" s="138"/>
      <c r="LB526" s="138"/>
      <c r="LE526" s="138"/>
      <c r="LF526" s="138"/>
      <c r="LG526" s="141"/>
      <c r="LI526" s="138"/>
      <c r="LJ526" s="141"/>
      <c r="LL526" s="138"/>
      <c r="LM526" s="141"/>
      <c r="LR526" s="138"/>
      <c r="LU526" s="138"/>
      <c r="LX526" s="138"/>
      <c r="LY526" s="138"/>
      <c r="LZ526" s="141"/>
      <c r="MB526" s="138"/>
      <c r="MC526" s="141"/>
      <c r="ME526" s="138"/>
      <c r="MF526" s="141"/>
      <c r="MJ526" s="138"/>
      <c r="MK526" s="139"/>
      <c r="ML526" s="53"/>
      <c r="MM526" s="53"/>
      <c r="MN526" s="53"/>
      <c r="MO526" s="53"/>
      <c r="MR526" s="140"/>
    </row>
    <row r="527" spans="2:356" s="10" customFormat="1">
      <c r="B527" s="137"/>
      <c r="H527" s="138"/>
      <c r="L527" s="138"/>
      <c r="O527" s="138"/>
      <c r="R527" s="138"/>
      <c r="U527" s="138"/>
      <c r="X527" s="138"/>
      <c r="AB527" s="138"/>
      <c r="AE527" s="138"/>
      <c r="AH527" s="138"/>
      <c r="AL527" s="138"/>
      <c r="AO527" s="138"/>
      <c r="AR527" s="138"/>
      <c r="AV527" s="138"/>
      <c r="AY527" s="138"/>
      <c r="BB527" s="138"/>
      <c r="BF527" s="138"/>
      <c r="BI527" s="138"/>
      <c r="BL527" s="138"/>
      <c r="BP527" s="138"/>
      <c r="BS527" s="138"/>
      <c r="BV527" s="138"/>
      <c r="BY527" s="138"/>
      <c r="CB527" s="138"/>
      <c r="CE527" s="138"/>
      <c r="CH527" s="138"/>
      <c r="CK527" s="138"/>
      <c r="CN527" s="138"/>
      <c r="CR527" s="138"/>
      <c r="CU527" s="138"/>
      <c r="CX527" s="138"/>
      <c r="DB527" s="138"/>
      <c r="DE527" s="138"/>
      <c r="DH527" s="138"/>
      <c r="DL527" s="138"/>
      <c r="DO527" s="138"/>
      <c r="DR527" s="138"/>
      <c r="DV527" s="138"/>
      <c r="DY527" s="138"/>
      <c r="EB527" s="138"/>
      <c r="EF527" s="138"/>
      <c r="EI527" s="138"/>
      <c r="EL527" s="138"/>
      <c r="EO527" s="138"/>
      <c r="ES527" s="138"/>
      <c r="EV527" s="138"/>
      <c r="EY527" s="138"/>
      <c r="FC527" s="138"/>
      <c r="FF527" s="138"/>
      <c r="FI527" s="138"/>
      <c r="FM527" s="138"/>
      <c r="FP527" s="138"/>
      <c r="FS527" s="138"/>
      <c r="FW527" s="138"/>
      <c r="FZ527" s="138"/>
      <c r="GC527" s="138"/>
      <c r="GG527" s="138"/>
      <c r="GJ527" s="138"/>
      <c r="GM527" s="138"/>
      <c r="GQ527" s="138"/>
      <c r="GT527" s="138"/>
      <c r="GW527" s="138"/>
      <c r="HA527" s="138"/>
      <c r="HD527" s="138"/>
      <c r="HG527" s="138"/>
      <c r="HK527" s="138"/>
      <c r="HN527" s="138"/>
      <c r="HQ527" s="138"/>
      <c r="HU527" s="138"/>
      <c r="HX527" s="138"/>
      <c r="IA527" s="138"/>
      <c r="IE527" s="138"/>
      <c r="IH527" s="138"/>
      <c r="IK527" s="138"/>
      <c r="IO527" s="138"/>
      <c r="IR527" s="138"/>
      <c r="IU527" s="138"/>
      <c r="IY527" s="138"/>
      <c r="JB527" s="138"/>
      <c r="JE527" s="138"/>
      <c r="JI527" s="138"/>
      <c r="JL527" s="138"/>
      <c r="JO527" s="138"/>
      <c r="JR527" s="138"/>
      <c r="JU527" s="138"/>
      <c r="JX527" s="138"/>
      <c r="KA527" s="138"/>
      <c r="KD527" s="138"/>
      <c r="KG527" s="138"/>
      <c r="KJ527" s="138"/>
      <c r="KM527" s="138"/>
      <c r="KP527" s="138"/>
      <c r="KS527" s="138"/>
      <c r="KV527" s="138"/>
      <c r="KY527" s="138"/>
      <c r="LB527" s="138"/>
      <c r="LE527" s="138"/>
      <c r="LF527" s="138"/>
      <c r="LG527" s="141"/>
      <c r="LI527" s="138"/>
      <c r="LJ527" s="141"/>
      <c r="LL527" s="138"/>
      <c r="LM527" s="141"/>
      <c r="LR527" s="138"/>
      <c r="LU527" s="138"/>
      <c r="LX527" s="138"/>
      <c r="LY527" s="138"/>
      <c r="LZ527" s="141"/>
      <c r="MB527" s="138"/>
      <c r="MC527" s="141"/>
      <c r="ME527" s="138"/>
      <c r="MF527" s="141"/>
      <c r="MJ527" s="138"/>
      <c r="MK527" s="139"/>
      <c r="ML527" s="53"/>
      <c r="MM527" s="53"/>
      <c r="MN527" s="53"/>
      <c r="MO527" s="53"/>
      <c r="MR527" s="140"/>
    </row>
    <row r="528" spans="2:356" s="10" customFormat="1" ht="18.75" customHeight="1">
      <c r="B528" s="137"/>
      <c r="H528" s="138"/>
      <c r="L528" s="138"/>
      <c r="O528" s="138"/>
      <c r="R528" s="138"/>
      <c r="U528" s="138"/>
      <c r="X528" s="138"/>
      <c r="AB528" s="138"/>
      <c r="AE528" s="138"/>
      <c r="AH528" s="138"/>
      <c r="AL528" s="138"/>
      <c r="AO528" s="138"/>
      <c r="AR528" s="138"/>
      <c r="AV528" s="138"/>
      <c r="AY528" s="138"/>
      <c r="BB528" s="138"/>
      <c r="BF528" s="138"/>
      <c r="BI528" s="138"/>
      <c r="BL528" s="138"/>
      <c r="BP528" s="138"/>
      <c r="BS528" s="138"/>
      <c r="BV528" s="138"/>
      <c r="BY528" s="138"/>
      <c r="CB528" s="138"/>
      <c r="CE528" s="138"/>
      <c r="CH528" s="138"/>
      <c r="CK528" s="138"/>
      <c r="CN528" s="138"/>
      <c r="CR528" s="138"/>
      <c r="CU528" s="138"/>
      <c r="CX528" s="138"/>
      <c r="DB528" s="138"/>
      <c r="DE528" s="138"/>
      <c r="DH528" s="138"/>
      <c r="DL528" s="138"/>
      <c r="DO528" s="138"/>
      <c r="DR528" s="138"/>
      <c r="DV528" s="138"/>
      <c r="DY528" s="138"/>
      <c r="EB528" s="138"/>
      <c r="EF528" s="138"/>
      <c r="EI528" s="138"/>
      <c r="EL528" s="138"/>
      <c r="EO528" s="138"/>
      <c r="ES528" s="138"/>
      <c r="EV528" s="138"/>
      <c r="EY528" s="138"/>
      <c r="FC528" s="138"/>
      <c r="FF528" s="138"/>
      <c r="FI528" s="138"/>
      <c r="FM528" s="138"/>
      <c r="FP528" s="138"/>
      <c r="FS528" s="138"/>
      <c r="FW528" s="138"/>
      <c r="FZ528" s="138"/>
      <c r="GC528" s="138"/>
      <c r="GG528" s="138"/>
      <c r="GJ528" s="138"/>
      <c r="GM528" s="138"/>
      <c r="GQ528" s="138"/>
      <c r="GT528" s="138"/>
      <c r="GW528" s="138"/>
      <c r="HA528" s="138"/>
      <c r="HD528" s="138"/>
      <c r="HG528" s="138"/>
      <c r="HK528" s="138"/>
      <c r="HN528" s="138"/>
      <c r="HQ528" s="138"/>
      <c r="HU528" s="138"/>
      <c r="HX528" s="138"/>
      <c r="IA528" s="138"/>
      <c r="IE528" s="138"/>
      <c r="IH528" s="138"/>
      <c r="IK528" s="138"/>
      <c r="IO528" s="138"/>
      <c r="IR528" s="138"/>
      <c r="IU528" s="138"/>
      <c r="IY528" s="138"/>
      <c r="JB528" s="138"/>
      <c r="JE528" s="138"/>
      <c r="JI528" s="138"/>
      <c r="JL528" s="138"/>
      <c r="JO528" s="138"/>
      <c r="JR528" s="138"/>
      <c r="JU528" s="138"/>
      <c r="JX528" s="138"/>
      <c r="KA528" s="138"/>
      <c r="KD528" s="138"/>
      <c r="KG528" s="138"/>
      <c r="KJ528" s="138"/>
      <c r="KM528" s="138"/>
      <c r="KP528" s="138"/>
      <c r="KS528" s="138"/>
      <c r="KV528" s="138"/>
      <c r="KY528" s="138"/>
      <c r="LB528" s="138"/>
      <c r="LE528" s="138"/>
      <c r="LF528" s="138"/>
      <c r="LG528" s="141"/>
      <c r="LI528" s="138"/>
      <c r="LJ528" s="141"/>
      <c r="LL528" s="138"/>
      <c r="LM528" s="141"/>
      <c r="LR528" s="138"/>
      <c r="LU528" s="138"/>
      <c r="LX528" s="138"/>
      <c r="LY528" s="138"/>
      <c r="LZ528" s="141"/>
      <c r="MB528" s="138"/>
      <c r="MC528" s="141"/>
      <c r="ME528" s="138"/>
      <c r="MF528" s="141"/>
      <c r="MJ528" s="138"/>
      <c r="MK528" s="139"/>
      <c r="ML528" s="53"/>
      <c r="MM528" s="53"/>
      <c r="MN528" s="53"/>
      <c r="MO528" s="53"/>
      <c r="MR528" s="140"/>
    </row>
    <row r="529" spans="2:356" s="10" customFormat="1">
      <c r="B529" s="137"/>
      <c r="H529" s="138"/>
      <c r="L529" s="138"/>
      <c r="O529" s="138"/>
      <c r="R529" s="138"/>
      <c r="U529" s="138"/>
      <c r="X529" s="138"/>
      <c r="AB529" s="138"/>
      <c r="AE529" s="138"/>
      <c r="AH529" s="138"/>
      <c r="AL529" s="138"/>
      <c r="AO529" s="138"/>
      <c r="AR529" s="138"/>
      <c r="AV529" s="138"/>
      <c r="AY529" s="138"/>
      <c r="BB529" s="138"/>
      <c r="BF529" s="138"/>
      <c r="BI529" s="138"/>
      <c r="BL529" s="138"/>
      <c r="BP529" s="138"/>
      <c r="BS529" s="138"/>
      <c r="BV529" s="138"/>
      <c r="BY529" s="138"/>
      <c r="CB529" s="138"/>
      <c r="CE529" s="138"/>
      <c r="CH529" s="138"/>
      <c r="CK529" s="138"/>
      <c r="CN529" s="138"/>
      <c r="CR529" s="138"/>
      <c r="CU529" s="138"/>
      <c r="CX529" s="138"/>
      <c r="DB529" s="138"/>
      <c r="DE529" s="138"/>
      <c r="DH529" s="138"/>
      <c r="DL529" s="138"/>
      <c r="DO529" s="138"/>
      <c r="DR529" s="138"/>
      <c r="DV529" s="138"/>
      <c r="DY529" s="138"/>
      <c r="EB529" s="138"/>
      <c r="EF529" s="138"/>
      <c r="EI529" s="138"/>
      <c r="EL529" s="138"/>
      <c r="EO529" s="138"/>
      <c r="ES529" s="138"/>
      <c r="EV529" s="138"/>
      <c r="EY529" s="138"/>
      <c r="FC529" s="138"/>
      <c r="FF529" s="138"/>
      <c r="FI529" s="138"/>
      <c r="FM529" s="138"/>
      <c r="FP529" s="138"/>
      <c r="FS529" s="138"/>
      <c r="FW529" s="138"/>
      <c r="FZ529" s="138"/>
      <c r="GC529" s="138"/>
      <c r="GG529" s="138"/>
      <c r="GJ529" s="138"/>
      <c r="GM529" s="138"/>
      <c r="GQ529" s="138"/>
      <c r="GT529" s="138"/>
      <c r="GW529" s="138"/>
      <c r="HA529" s="138"/>
      <c r="HD529" s="138"/>
      <c r="HG529" s="138"/>
      <c r="HK529" s="138"/>
      <c r="HN529" s="138"/>
      <c r="HQ529" s="138"/>
      <c r="HU529" s="138"/>
      <c r="HX529" s="138"/>
      <c r="IA529" s="138"/>
      <c r="IE529" s="138"/>
      <c r="IH529" s="138"/>
      <c r="IK529" s="138"/>
      <c r="IO529" s="138"/>
      <c r="IR529" s="138"/>
      <c r="IU529" s="138"/>
      <c r="IY529" s="138"/>
      <c r="JB529" s="138"/>
      <c r="JE529" s="138"/>
      <c r="JI529" s="138"/>
      <c r="JL529" s="138"/>
      <c r="JO529" s="138"/>
      <c r="JR529" s="138"/>
      <c r="JU529" s="138"/>
      <c r="JX529" s="138"/>
      <c r="KA529" s="138"/>
      <c r="KD529" s="138"/>
      <c r="KG529" s="138"/>
      <c r="KJ529" s="138"/>
      <c r="KM529" s="138"/>
      <c r="KP529" s="138"/>
      <c r="KS529" s="138"/>
      <c r="KV529" s="138"/>
      <c r="KY529" s="138"/>
      <c r="LB529" s="138"/>
      <c r="LE529" s="138"/>
      <c r="LF529" s="138"/>
      <c r="LG529" s="141"/>
      <c r="LI529" s="138"/>
      <c r="LJ529" s="141"/>
      <c r="LL529" s="138"/>
      <c r="LM529" s="141"/>
      <c r="LR529" s="138"/>
      <c r="LU529" s="138"/>
      <c r="LX529" s="138"/>
      <c r="LY529" s="138"/>
      <c r="LZ529" s="141"/>
      <c r="MB529" s="138"/>
      <c r="MC529" s="141"/>
      <c r="ME529" s="138"/>
      <c r="MF529" s="141"/>
      <c r="MJ529" s="138"/>
      <c r="MK529" s="139"/>
      <c r="ML529" s="53"/>
      <c r="MM529" s="53"/>
      <c r="MN529" s="53"/>
      <c r="MO529" s="53"/>
      <c r="MR529" s="140"/>
    </row>
    <row r="530" spans="2:356" s="10" customFormat="1" ht="18.75" customHeight="1">
      <c r="B530" s="137"/>
      <c r="H530" s="138"/>
      <c r="L530" s="138"/>
      <c r="O530" s="138"/>
      <c r="R530" s="138"/>
      <c r="U530" s="138"/>
      <c r="X530" s="138"/>
      <c r="AB530" s="138"/>
      <c r="AE530" s="138"/>
      <c r="AH530" s="138"/>
      <c r="AL530" s="138"/>
      <c r="AO530" s="138"/>
      <c r="AR530" s="138"/>
      <c r="AV530" s="138"/>
      <c r="AY530" s="138"/>
      <c r="BB530" s="138"/>
      <c r="BF530" s="138"/>
      <c r="BI530" s="138"/>
      <c r="BL530" s="138"/>
      <c r="BP530" s="138"/>
      <c r="BS530" s="138"/>
      <c r="BV530" s="138"/>
      <c r="BY530" s="138"/>
      <c r="CB530" s="138"/>
      <c r="CE530" s="138"/>
      <c r="CH530" s="138"/>
      <c r="CK530" s="138"/>
      <c r="CN530" s="138"/>
      <c r="CR530" s="138"/>
      <c r="CU530" s="138"/>
      <c r="CX530" s="138"/>
      <c r="DB530" s="138"/>
      <c r="DE530" s="138"/>
      <c r="DH530" s="138"/>
      <c r="DL530" s="138"/>
      <c r="DO530" s="138"/>
      <c r="DR530" s="138"/>
      <c r="DV530" s="138"/>
      <c r="DY530" s="138"/>
      <c r="EB530" s="138"/>
      <c r="EF530" s="138"/>
      <c r="EI530" s="138"/>
      <c r="EL530" s="138"/>
      <c r="EO530" s="138"/>
      <c r="ES530" s="138"/>
      <c r="EV530" s="138"/>
      <c r="EY530" s="138"/>
      <c r="FC530" s="138"/>
      <c r="FF530" s="138"/>
      <c r="FI530" s="138"/>
      <c r="FM530" s="138"/>
      <c r="FP530" s="138"/>
      <c r="FS530" s="138"/>
      <c r="FW530" s="138"/>
      <c r="FZ530" s="138"/>
      <c r="GC530" s="138"/>
      <c r="GG530" s="138"/>
      <c r="GJ530" s="138"/>
      <c r="GM530" s="138"/>
      <c r="GQ530" s="138"/>
      <c r="GT530" s="138"/>
      <c r="GW530" s="138"/>
      <c r="HA530" s="138"/>
      <c r="HD530" s="138"/>
      <c r="HG530" s="138"/>
      <c r="HK530" s="138"/>
      <c r="HN530" s="138"/>
      <c r="HQ530" s="138"/>
      <c r="HU530" s="138"/>
      <c r="HX530" s="138"/>
      <c r="IA530" s="138"/>
      <c r="IE530" s="138"/>
      <c r="IH530" s="138"/>
      <c r="IK530" s="138"/>
      <c r="IO530" s="138"/>
      <c r="IR530" s="138"/>
      <c r="IU530" s="138"/>
      <c r="IY530" s="138"/>
      <c r="JB530" s="138"/>
      <c r="JE530" s="138"/>
      <c r="JI530" s="138"/>
      <c r="JL530" s="138"/>
      <c r="JO530" s="138"/>
      <c r="JR530" s="138"/>
      <c r="JU530" s="138"/>
      <c r="JX530" s="138"/>
      <c r="KA530" s="138"/>
      <c r="KD530" s="138"/>
      <c r="KG530" s="138"/>
      <c r="KJ530" s="138"/>
      <c r="KM530" s="138"/>
      <c r="KP530" s="138"/>
      <c r="KS530" s="138"/>
      <c r="KV530" s="138"/>
      <c r="KY530" s="138"/>
      <c r="LB530" s="138"/>
      <c r="LE530" s="138"/>
      <c r="LF530" s="138"/>
      <c r="LG530" s="141"/>
      <c r="LI530" s="138"/>
      <c r="LJ530" s="141"/>
      <c r="LL530" s="138"/>
      <c r="LM530" s="141"/>
      <c r="LR530" s="138"/>
      <c r="LU530" s="138"/>
      <c r="LX530" s="138"/>
      <c r="LY530" s="138"/>
      <c r="LZ530" s="141"/>
      <c r="MB530" s="138"/>
      <c r="MC530" s="141"/>
      <c r="ME530" s="138"/>
      <c r="MF530" s="141"/>
      <c r="MJ530" s="138"/>
      <c r="MK530" s="139"/>
      <c r="ML530" s="53"/>
      <c r="MM530" s="53"/>
      <c r="MN530" s="53"/>
      <c r="MO530" s="53"/>
      <c r="MR530" s="140"/>
    </row>
    <row r="531" spans="2:356" s="10" customFormat="1">
      <c r="B531" s="137"/>
      <c r="H531" s="138"/>
      <c r="L531" s="138"/>
      <c r="O531" s="138"/>
      <c r="R531" s="138"/>
      <c r="U531" s="138"/>
      <c r="X531" s="138"/>
      <c r="AB531" s="138"/>
      <c r="AE531" s="138"/>
      <c r="AH531" s="138"/>
      <c r="AL531" s="138"/>
      <c r="AO531" s="138"/>
      <c r="AR531" s="138"/>
      <c r="AV531" s="138"/>
      <c r="AY531" s="138"/>
      <c r="BB531" s="138"/>
      <c r="BF531" s="138"/>
      <c r="BI531" s="138"/>
      <c r="BL531" s="138"/>
      <c r="BP531" s="138"/>
      <c r="BS531" s="138"/>
      <c r="BV531" s="138"/>
      <c r="BY531" s="138"/>
      <c r="CB531" s="138"/>
      <c r="CE531" s="138"/>
      <c r="CH531" s="138"/>
      <c r="CK531" s="138"/>
      <c r="CN531" s="138"/>
      <c r="CR531" s="138"/>
      <c r="CU531" s="138"/>
      <c r="CX531" s="138"/>
      <c r="DB531" s="138"/>
      <c r="DE531" s="138"/>
      <c r="DH531" s="138"/>
      <c r="DL531" s="138"/>
      <c r="DO531" s="138"/>
      <c r="DR531" s="138"/>
      <c r="DV531" s="138"/>
      <c r="DY531" s="138"/>
      <c r="EB531" s="138"/>
      <c r="EF531" s="138"/>
      <c r="EI531" s="138"/>
      <c r="EL531" s="138"/>
      <c r="EO531" s="138"/>
      <c r="ES531" s="138"/>
      <c r="EV531" s="138"/>
      <c r="EY531" s="138"/>
      <c r="FC531" s="138"/>
      <c r="FF531" s="138"/>
      <c r="FI531" s="138"/>
      <c r="FM531" s="138"/>
      <c r="FP531" s="138"/>
      <c r="FS531" s="138"/>
      <c r="FW531" s="138"/>
      <c r="FZ531" s="138"/>
      <c r="GC531" s="138"/>
      <c r="GG531" s="138"/>
      <c r="GJ531" s="138"/>
      <c r="GM531" s="138"/>
      <c r="GQ531" s="138"/>
      <c r="GT531" s="138"/>
      <c r="GW531" s="138"/>
      <c r="HA531" s="138"/>
      <c r="HD531" s="138"/>
      <c r="HG531" s="138"/>
      <c r="HK531" s="138"/>
      <c r="HN531" s="138"/>
      <c r="HQ531" s="138"/>
      <c r="HU531" s="138"/>
      <c r="HX531" s="138"/>
      <c r="IA531" s="138"/>
      <c r="IE531" s="138"/>
      <c r="IH531" s="138"/>
      <c r="IK531" s="138"/>
      <c r="IO531" s="138"/>
      <c r="IR531" s="138"/>
      <c r="IU531" s="138"/>
      <c r="IY531" s="138"/>
      <c r="JB531" s="138"/>
      <c r="JE531" s="138"/>
      <c r="JI531" s="138"/>
      <c r="JL531" s="138"/>
      <c r="JO531" s="138"/>
      <c r="JR531" s="138"/>
      <c r="JU531" s="138"/>
      <c r="JX531" s="138"/>
      <c r="KA531" s="138"/>
      <c r="KD531" s="138"/>
      <c r="KG531" s="138"/>
      <c r="KJ531" s="138"/>
      <c r="KM531" s="138"/>
      <c r="KP531" s="138"/>
      <c r="KS531" s="138"/>
      <c r="KV531" s="138"/>
      <c r="KY531" s="138"/>
      <c r="LB531" s="138"/>
      <c r="LE531" s="138"/>
      <c r="LF531" s="138"/>
      <c r="LG531" s="141"/>
      <c r="LI531" s="138"/>
      <c r="LJ531" s="141"/>
      <c r="LL531" s="138"/>
      <c r="LM531" s="141"/>
      <c r="LR531" s="138"/>
      <c r="LU531" s="138"/>
      <c r="LX531" s="138"/>
      <c r="LY531" s="138"/>
      <c r="LZ531" s="141"/>
      <c r="MB531" s="138"/>
      <c r="MC531" s="141"/>
      <c r="ME531" s="138"/>
      <c r="MF531" s="141"/>
      <c r="MJ531" s="138"/>
      <c r="MK531" s="139"/>
      <c r="ML531" s="53"/>
      <c r="MM531" s="53"/>
      <c r="MN531" s="53"/>
      <c r="MO531" s="53"/>
      <c r="MR531" s="140"/>
    </row>
    <row r="532" spans="2:356" s="10" customFormat="1" ht="18.75" customHeight="1">
      <c r="B532" s="137"/>
      <c r="H532" s="138"/>
      <c r="L532" s="138"/>
      <c r="O532" s="138"/>
      <c r="R532" s="138"/>
      <c r="U532" s="138"/>
      <c r="X532" s="138"/>
      <c r="AB532" s="138"/>
      <c r="AE532" s="138"/>
      <c r="AH532" s="138"/>
      <c r="AL532" s="138"/>
      <c r="AO532" s="138"/>
      <c r="AR532" s="138"/>
      <c r="AV532" s="138"/>
      <c r="AY532" s="138"/>
      <c r="BB532" s="138"/>
      <c r="BF532" s="138"/>
      <c r="BI532" s="138"/>
      <c r="BL532" s="138"/>
      <c r="BP532" s="138"/>
      <c r="BS532" s="138"/>
      <c r="BV532" s="138"/>
      <c r="BY532" s="138"/>
      <c r="CB532" s="138"/>
      <c r="CE532" s="138"/>
      <c r="CH532" s="138"/>
      <c r="CK532" s="138"/>
      <c r="CN532" s="138"/>
      <c r="CR532" s="138"/>
      <c r="CU532" s="138"/>
      <c r="CX532" s="138"/>
      <c r="DB532" s="138"/>
      <c r="DE532" s="138"/>
      <c r="DH532" s="138"/>
      <c r="DL532" s="138"/>
      <c r="DO532" s="138"/>
      <c r="DR532" s="138"/>
      <c r="DV532" s="138"/>
      <c r="DY532" s="138"/>
      <c r="EB532" s="138"/>
      <c r="EF532" s="138"/>
      <c r="EI532" s="138"/>
      <c r="EL532" s="138"/>
      <c r="EO532" s="138"/>
      <c r="ES532" s="138"/>
      <c r="EV532" s="138"/>
      <c r="EY532" s="138"/>
      <c r="FC532" s="138"/>
      <c r="FF532" s="138"/>
      <c r="FI532" s="138"/>
      <c r="FM532" s="138"/>
      <c r="FP532" s="138"/>
      <c r="FS532" s="138"/>
      <c r="FW532" s="138"/>
      <c r="FZ532" s="138"/>
      <c r="GC532" s="138"/>
      <c r="GG532" s="138"/>
      <c r="GJ532" s="138"/>
      <c r="GM532" s="138"/>
      <c r="GQ532" s="138"/>
      <c r="GT532" s="138"/>
      <c r="GW532" s="138"/>
      <c r="HA532" s="138"/>
      <c r="HD532" s="138"/>
      <c r="HG532" s="138"/>
      <c r="HK532" s="138"/>
      <c r="HN532" s="138"/>
      <c r="HQ532" s="138"/>
      <c r="HU532" s="138"/>
      <c r="HX532" s="138"/>
      <c r="IA532" s="138"/>
      <c r="IE532" s="138"/>
      <c r="IH532" s="138"/>
      <c r="IK532" s="138"/>
      <c r="IO532" s="138"/>
      <c r="IR532" s="138"/>
      <c r="IU532" s="138"/>
      <c r="IY532" s="138"/>
      <c r="JB532" s="138"/>
      <c r="JE532" s="138"/>
      <c r="JI532" s="138"/>
      <c r="JL532" s="138"/>
      <c r="JO532" s="138"/>
      <c r="JR532" s="138"/>
      <c r="JU532" s="138"/>
      <c r="JX532" s="138"/>
      <c r="KA532" s="138"/>
      <c r="KD532" s="138"/>
      <c r="KG532" s="138"/>
      <c r="KJ532" s="138"/>
      <c r="KM532" s="138"/>
      <c r="KP532" s="138"/>
      <c r="KS532" s="138"/>
      <c r="KV532" s="138"/>
      <c r="KY532" s="138"/>
      <c r="LB532" s="138"/>
      <c r="LE532" s="138"/>
      <c r="LF532" s="138"/>
      <c r="LG532" s="141"/>
      <c r="LI532" s="138"/>
      <c r="LJ532" s="141"/>
      <c r="LL532" s="138"/>
      <c r="LM532" s="141"/>
      <c r="LR532" s="138"/>
      <c r="LU532" s="138"/>
      <c r="LX532" s="138"/>
      <c r="LY532" s="138"/>
      <c r="LZ532" s="141"/>
      <c r="MB532" s="138"/>
      <c r="MC532" s="141"/>
      <c r="ME532" s="138"/>
      <c r="MF532" s="141"/>
      <c r="MJ532" s="138"/>
      <c r="MK532" s="139"/>
      <c r="ML532" s="53"/>
      <c r="MM532" s="53"/>
      <c r="MN532" s="53"/>
      <c r="MO532" s="53"/>
      <c r="MR532" s="140"/>
    </row>
    <row r="533" spans="2:356" s="10" customFormat="1">
      <c r="B533" s="137"/>
      <c r="H533" s="138"/>
      <c r="L533" s="138"/>
      <c r="O533" s="138"/>
      <c r="R533" s="138"/>
      <c r="U533" s="138"/>
      <c r="X533" s="138"/>
      <c r="AB533" s="138"/>
      <c r="AE533" s="138"/>
      <c r="AH533" s="138"/>
      <c r="AL533" s="138"/>
      <c r="AO533" s="138"/>
      <c r="AR533" s="138"/>
      <c r="AV533" s="138"/>
      <c r="AY533" s="138"/>
      <c r="BB533" s="138"/>
      <c r="BF533" s="138"/>
      <c r="BI533" s="138"/>
      <c r="BL533" s="138"/>
      <c r="BP533" s="138"/>
      <c r="BS533" s="138"/>
      <c r="BV533" s="138"/>
      <c r="BY533" s="138"/>
      <c r="CB533" s="138"/>
      <c r="CE533" s="138"/>
      <c r="CH533" s="138"/>
      <c r="CK533" s="138"/>
      <c r="CN533" s="138"/>
      <c r="CR533" s="138"/>
      <c r="CU533" s="138"/>
      <c r="CX533" s="138"/>
      <c r="DB533" s="138"/>
      <c r="DE533" s="138"/>
      <c r="DH533" s="138"/>
      <c r="DL533" s="138"/>
      <c r="DO533" s="138"/>
      <c r="DR533" s="138"/>
      <c r="DV533" s="138"/>
      <c r="DY533" s="138"/>
      <c r="EB533" s="138"/>
      <c r="EF533" s="138"/>
      <c r="EI533" s="138"/>
      <c r="EL533" s="138"/>
      <c r="EO533" s="138"/>
      <c r="ES533" s="138"/>
      <c r="EV533" s="138"/>
      <c r="EY533" s="138"/>
      <c r="FC533" s="138"/>
      <c r="FF533" s="138"/>
      <c r="FI533" s="138"/>
      <c r="FM533" s="138"/>
      <c r="FP533" s="138"/>
      <c r="FS533" s="138"/>
      <c r="FW533" s="138"/>
      <c r="FZ533" s="138"/>
      <c r="GC533" s="138"/>
      <c r="GG533" s="138"/>
      <c r="GJ533" s="138"/>
      <c r="GM533" s="138"/>
      <c r="GQ533" s="138"/>
      <c r="GT533" s="138"/>
      <c r="GW533" s="138"/>
      <c r="HA533" s="138"/>
      <c r="HD533" s="138"/>
      <c r="HG533" s="138"/>
      <c r="HK533" s="138"/>
      <c r="HN533" s="138"/>
      <c r="HQ533" s="138"/>
      <c r="HU533" s="138"/>
      <c r="HX533" s="138"/>
      <c r="IA533" s="138"/>
      <c r="IE533" s="138"/>
      <c r="IH533" s="138"/>
      <c r="IK533" s="138"/>
      <c r="IO533" s="138"/>
      <c r="IR533" s="138"/>
      <c r="IU533" s="138"/>
      <c r="IY533" s="138"/>
      <c r="JB533" s="138"/>
      <c r="JE533" s="138"/>
      <c r="JI533" s="138"/>
      <c r="JL533" s="138"/>
      <c r="JO533" s="138"/>
      <c r="JR533" s="138"/>
      <c r="JU533" s="138"/>
      <c r="JX533" s="138"/>
      <c r="KA533" s="138"/>
      <c r="KD533" s="138"/>
      <c r="KG533" s="138"/>
      <c r="KJ533" s="138"/>
      <c r="KM533" s="138"/>
      <c r="KP533" s="138"/>
      <c r="KS533" s="138"/>
      <c r="KV533" s="138"/>
      <c r="KY533" s="138"/>
      <c r="LB533" s="138"/>
      <c r="LE533" s="138"/>
      <c r="LF533" s="138"/>
      <c r="LG533" s="141"/>
      <c r="LI533" s="138"/>
      <c r="LJ533" s="141"/>
      <c r="LL533" s="138"/>
      <c r="LM533" s="141"/>
      <c r="LR533" s="138"/>
      <c r="LU533" s="138"/>
      <c r="LX533" s="138"/>
      <c r="LY533" s="138"/>
      <c r="LZ533" s="141"/>
      <c r="MB533" s="138"/>
      <c r="MC533" s="141"/>
      <c r="ME533" s="138"/>
      <c r="MF533" s="141"/>
      <c r="MJ533" s="138"/>
      <c r="MK533" s="139"/>
      <c r="ML533" s="53"/>
      <c r="MM533" s="53"/>
      <c r="MN533" s="53"/>
      <c r="MO533" s="53"/>
      <c r="MR533" s="140"/>
    </row>
    <row r="534" spans="2:356" s="10" customFormat="1" ht="18.75" customHeight="1">
      <c r="B534" s="137"/>
      <c r="H534" s="138"/>
      <c r="L534" s="138"/>
      <c r="O534" s="138"/>
      <c r="R534" s="138"/>
      <c r="U534" s="138"/>
      <c r="X534" s="138"/>
      <c r="AB534" s="138"/>
      <c r="AE534" s="138"/>
      <c r="AH534" s="138"/>
      <c r="AL534" s="138"/>
      <c r="AO534" s="138"/>
      <c r="AR534" s="138"/>
      <c r="AV534" s="138"/>
      <c r="AY534" s="138"/>
      <c r="BB534" s="138"/>
      <c r="BF534" s="138"/>
      <c r="BI534" s="138"/>
      <c r="BL534" s="138"/>
      <c r="BP534" s="138"/>
      <c r="BS534" s="138"/>
      <c r="BV534" s="138"/>
      <c r="BY534" s="138"/>
      <c r="CB534" s="138"/>
      <c r="CE534" s="138"/>
      <c r="CH534" s="138"/>
      <c r="CK534" s="138"/>
      <c r="CN534" s="138"/>
      <c r="CR534" s="138"/>
      <c r="CU534" s="138"/>
      <c r="CX534" s="138"/>
      <c r="DB534" s="138"/>
      <c r="DE534" s="138"/>
      <c r="DH534" s="138"/>
      <c r="DL534" s="138"/>
      <c r="DO534" s="138"/>
      <c r="DR534" s="138"/>
      <c r="DV534" s="138"/>
      <c r="DY534" s="138"/>
      <c r="EB534" s="138"/>
      <c r="EF534" s="138"/>
      <c r="EI534" s="138"/>
      <c r="EL534" s="138"/>
      <c r="EO534" s="138"/>
      <c r="ES534" s="138"/>
      <c r="EV534" s="138"/>
      <c r="EY534" s="138"/>
      <c r="FC534" s="138"/>
      <c r="FF534" s="138"/>
      <c r="FI534" s="138"/>
      <c r="FM534" s="138"/>
      <c r="FP534" s="138"/>
      <c r="FS534" s="138"/>
      <c r="FW534" s="138"/>
      <c r="FZ534" s="138"/>
      <c r="GC534" s="138"/>
      <c r="GG534" s="138"/>
      <c r="GJ534" s="138"/>
      <c r="GM534" s="138"/>
      <c r="GQ534" s="138"/>
      <c r="GT534" s="138"/>
      <c r="GW534" s="138"/>
      <c r="HA534" s="138"/>
      <c r="HD534" s="138"/>
      <c r="HG534" s="138"/>
      <c r="HK534" s="138"/>
      <c r="HN534" s="138"/>
      <c r="HQ534" s="138"/>
      <c r="HU534" s="138"/>
      <c r="HX534" s="138"/>
      <c r="IA534" s="138"/>
      <c r="IE534" s="138"/>
      <c r="IH534" s="138"/>
      <c r="IK534" s="138"/>
      <c r="IO534" s="138"/>
      <c r="IR534" s="138"/>
      <c r="IU534" s="138"/>
      <c r="IY534" s="138"/>
      <c r="JB534" s="138"/>
      <c r="JE534" s="138"/>
      <c r="JI534" s="138"/>
      <c r="JL534" s="138"/>
      <c r="JO534" s="138"/>
      <c r="JR534" s="138"/>
      <c r="JU534" s="138"/>
      <c r="JX534" s="138"/>
      <c r="KA534" s="138"/>
      <c r="KD534" s="138"/>
      <c r="KG534" s="138"/>
      <c r="KJ534" s="138"/>
      <c r="KM534" s="138"/>
      <c r="KP534" s="138"/>
      <c r="KS534" s="138"/>
      <c r="KV534" s="138"/>
      <c r="KY534" s="138"/>
      <c r="LB534" s="138"/>
      <c r="LE534" s="138"/>
      <c r="LF534" s="138"/>
      <c r="LG534" s="141"/>
      <c r="LI534" s="138"/>
      <c r="LJ534" s="141"/>
      <c r="LL534" s="138"/>
      <c r="LM534" s="141"/>
      <c r="LR534" s="138"/>
      <c r="LU534" s="138"/>
      <c r="LX534" s="138"/>
      <c r="LY534" s="138"/>
      <c r="LZ534" s="141"/>
      <c r="MB534" s="138"/>
      <c r="MC534" s="141"/>
      <c r="ME534" s="138"/>
      <c r="MF534" s="141"/>
      <c r="MJ534" s="138"/>
      <c r="MK534" s="139"/>
      <c r="ML534" s="53"/>
      <c r="MM534" s="53"/>
      <c r="MN534" s="53"/>
      <c r="MO534" s="53"/>
      <c r="MR534" s="140"/>
    </row>
    <row r="535" spans="2:356" s="10" customFormat="1">
      <c r="B535" s="137"/>
      <c r="H535" s="138"/>
      <c r="L535" s="138"/>
      <c r="O535" s="138"/>
      <c r="R535" s="138"/>
      <c r="U535" s="138"/>
      <c r="X535" s="138"/>
      <c r="AB535" s="138"/>
      <c r="AE535" s="138"/>
      <c r="AH535" s="138"/>
      <c r="AL535" s="138"/>
      <c r="AO535" s="138"/>
      <c r="AR535" s="138"/>
      <c r="AV535" s="138"/>
      <c r="AY535" s="138"/>
      <c r="BB535" s="138"/>
      <c r="BF535" s="138"/>
      <c r="BI535" s="138"/>
      <c r="BL535" s="138"/>
      <c r="BP535" s="138"/>
      <c r="BS535" s="138"/>
      <c r="BV535" s="138"/>
      <c r="BY535" s="138"/>
      <c r="CB535" s="138"/>
      <c r="CE535" s="138"/>
      <c r="CH535" s="138"/>
      <c r="CK535" s="138"/>
      <c r="CN535" s="138"/>
      <c r="CR535" s="138"/>
      <c r="CU535" s="138"/>
      <c r="CX535" s="138"/>
      <c r="DB535" s="138"/>
      <c r="DE535" s="138"/>
      <c r="DH535" s="138"/>
      <c r="DL535" s="138"/>
      <c r="DO535" s="138"/>
      <c r="DR535" s="138"/>
      <c r="DV535" s="138"/>
      <c r="DY535" s="138"/>
      <c r="EB535" s="138"/>
      <c r="EF535" s="138"/>
      <c r="EI535" s="138"/>
      <c r="EL535" s="138"/>
      <c r="EO535" s="138"/>
      <c r="ES535" s="138"/>
      <c r="EV535" s="138"/>
      <c r="EY535" s="138"/>
      <c r="FC535" s="138"/>
      <c r="FF535" s="138"/>
      <c r="FI535" s="138"/>
      <c r="FM535" s="138"/>
      <c r="FP535" s="138"/>
      <c r="FS535" s="138"/>
      <c r="FW535" s="138"/>
      <c r="FZ535" s="138"/>
      <c r="GC535" s="138"/>
      <c r="GG535" s="138"/>
      <c r="GJ535" s="138"/>
      <c r="GM535" s="138"/>
      <c r="GQ535" s="138"/>
      <c r="GT535" s="138"/>
      <c r="GW535" s="138"/>
      <c r="HA535" s="138"/>
      <c r="HD535" s="138"/>
      <c r="HG535" s="138"/>
      <c r="HK535" s="138"/>
      <c r="HN535" s="138"/>
      <c r="HQ535" s="138"/>
      <c r="HU535" s="138"/>
      <c r="HX535" s="138"/>
      <c r="IA535" s="138"/>
      <c r="IE535" s="138"/>
      <c r="IH535" s="138"/>
      <c r="IK535" s="138"/>
      <c r="IO535" s="138"/>
      <c r="IR535" s="138"/>
      <c r="IU535" s="138"/>
      <c r="IY535" s="138"/>
      <c r="JB535" s="138"/>
      <c r="JE535" s="138"/>
      <c r="JI535" s="138"/>
      <c r="JL535" s="138"/>
      <c r="JO535" s="138"/>
      <c r="JR535" s="138"/>
      <c r="JU535" s="138"/>
      <c r="JX535" s="138"/>
      <c r="KA535" s="138"/>
      <c r="KD535" s="138"/>
      <c r="KG535" s="138"/>
      <c r="KJ535" s="138"/>
      <c r="KM535" s="138"/>
      <c r="KP535" s="138"/>
      <c r="KS535" s="138"/>
      <c r="KV535" s="138"/>
      <c r="KY535" s="138"/>
      <c r="LB535" s="138"/>
      <c r="LE535" s="138"/>
      <c r="LF535" s="138"/>
      <c r="LG535" s="141"/>
      <c r="LI535" s="138"/>
      <c r="LJ535" s="141"/>
      <c r="LL535" s="138"/>
      <c r="LM535" s="141"/>
      <c r="LR535" s="138"/>
      <c r="LU535" s="138"/>
      <c r="LX535" s="138"/>
      <c r="LY535" s="138"/>
      <c r="LZ535" s="141"/>
      <c r="MB535" s="138"/>
      <c r="MC535" s="141"/>
      <c r="ME535" s="138"/>
      <c r="MF535" s="141"/>
      <c r="MJ535" s="138"/>
      <c r="MK535" s="139"/>
      <c r="ML535" s="53"/>
      <c r="MM535" s="53"/>
      <c r="MN535" s="53"/>
      <c r="MO535" s="53"/>
      <c r="MR535" s="140"/>
    </row>
    <row r="536" spans="2:356" s="10" customFormat="1" ht="18.75" customHeight="1">
      <c r="B536" s="137"/>
      <c r="H536" s="138"/>
      <c r="L536" s="138"/>
      <c r="O536" s="138"/>
      <c r="R536" s="138"/>
      <c r="U536" s="138"/>
      <c r="X536" s="138"/>
      <c r="AB536" s="138"/>
      <c r="AE536" s="138"/>
      <c r="AH536" s="138"/>
      <c r="AL536" s="138"/>
      <c r="AO536" s="138"/>
      <c r="AR536" s="138"/>
      <c r="AV536" s="138"/>
      <c r="AY536" s="138"/>
      <c r="BB536" s="138"/>
      <c r="BF536" s="138"/>
      <c r="BI536" s="138"/>
      <c r="BL536" s="138"/>
      <c r="BP536" s="138"/>
      <c r="BS536" s="138"/>
      <c r="BV536" s="138"/>
      <c r="BY536" s="138"/>
      <c r="CB536" s="138"/>
      <c r="CE536" s="138"/>
      <c r="CH536" s="138"/>
      <c r="CK536" s="138"/>
      <c r="CN536" s="138"/>
      <c r="CR536" s="138"/>
      <c r="CU536" s="138"/>
      <c r="CX536" s="138"/>
      <c r="DB536" s="138"/>
      <c r="DE536" s="138"/>
      <c r="DH536" s="138"/>
      <c r="DL536" s="138"/>
      <c r="DO536" s="138"/>
      <c r="DR536" s="138"/>
      <c r="DV536" s="138"/>
      <c r="DY536" s="138"/>
      <c r="EB536" s="138"/>
      <c r="EF536" s="138"/>
      <c r="EI536" s="138"/>
      <c r="EL536" s="138"/>
      <c r="EO536" s="138"/>
      <c r="ES536" s="138"/>
      <c r="EV536" s="138"/>
      <c r="EY536" s="138"/>
      <c r="FC536" s="138"/>
      <c r="FF536" s="138"/>
      <c r="FI536" s="138"/>
      <c r="FM536" s="138"/>
      <c r="FP536" s="138"/>
      <c r="FS536" s="138"/>
      <c r="FW536" s="138"/>
      <c r="FZ536" s="138"/>
      <c r="GC536" s="138"/>
      <c r="GG536" s="138"/>
      <c r="GJ536" s="138"/>
      <c r="GM536" s="138"/>
      <c r="GQ536" s="138"/>
      <c r="GT536" s="138"/>
      <c r="GW536" s="138"/>
      <c r="HA536" s="138"/>
      <c r="HD536" s="138"/>
      <c r="HG536" s="138"/>
      <c r="HK536" s="138"/>
      <c r="HN536" s="138"/>
      <c r="HQ536" s="138"/>
      <c r="HU536" s="138"/>
      <c r="HX536" s="138"/>
      <c r="IA536" s="138"/>
      <c r="IE536" s="138"/>
      <c r="IH536" s="138"/>
      <c r="IK536" s="138"/>
      <c r="IO536" s="138"/>
      <c r="IR536" s="138"/>
      <c r="IU536" s="138"/>
      <c r="IY536" s="138"/>
      <c r="JB536" s="138"/>
      <c r="JE536" s="138"/>
      <c r="JI536" s="138"/>
      <c r="JL536" s="138"/>
      <c r="JO536" s="138"/>
      <c r="JR536" s="138"/>
      <c r="JU536" s="138"/>
      <c r="JX536" s="138"/>
      <c r="KA536" s="138"/>
      <c r="KD536" s="138"/>
      <c r="KG536" s="138"/>
      <c r="KJ536" s="138"/>
      <c r="KM536" s="138"/>
      <c r="KP536" s="138"/>
      <c r="KS536" s="138"/>
      <c r="KV536" s="138"/>
      <c r="KY536" s="138"/>
      <c r="LB536" s="138"/>
      <c r="LE536" s="138"/>
      <c r="LF536" s="138"/>
      <c r="LG536" s="141"/>
      <c r="LI536" s="138"/>
      <c r="LJ536" s="141"/>
      <c r="LL536" s="138"/>
      <c r="LM536" s="141"/>
      <c r="LR536" s="138"/>
      <c r="LU536" s="138"/>
      <c r="LX536" s="138"/>
      <c r="LY536" s="138"/>
      <c r="LZ536" s="141"/>
      <c r="MB536" s="138"/>
      <c r="MC536" s="141"/>
      <c r="ME536" s="138"/>
      <c r="MF536" s="141"/>
      <c r="MJ536" s="138"/>
      <c r="MK536" s="139"/>
      <c r="ML536" s="53"/>
      <c r="MM536" s="53"/>
      <c r="MN536" s="53"/>
      <c r="MO536" s="53"/>
      <c r="MR536" s="140"/>
    </row>
    <row r="537" spans="2:356" s="10" customFormat="1">
      <c r="B537" s="137"/>
      <c r="H537" s="138"/>
      <c r="L537" s="138"/>
      <c r="O537" s="138"/>
      <c r="R537" s="138"/>
      <c r="U537" s="138"/>
      <c r="X537" s="138"/>
      <c r="AB537" s="138"/>
      <c r="AE537" s="138"/>
      <c r="AH537" s="138"/>
      <c r="AL537" s="138"/>
      <c r="AO537" s="138"/>
      <c r="AR537" s="138"/>
      <c r="AV537" s="138"/>
      <c r="AY537" s="138"/>
      <c r="BB537" s="138"/>
      <c r="BF537" s="138"/>
      <c r="BI537" s="138"/>
      <c r="BL537" s="138"/>
      <c r="BP537" s="138"/>
      <c r="BS537" s="138"/>
      <c r="BV537" s="138"/>
      <c r="BY537" s="138"/>
      <c r="CB537" s="138"/>
      <c r="CE537" s="138"/>
      <c r="CH537" s="138"/>
      <c r="CK537" s="138"/>
      <c r="CN537" s="138"/>
      <c r="CR537" s="138"/>
      <c r="CU537" s="138"/>
      <c r="CX537" s="138"/>
      <c r="DB537" s="138"/>
      <c r="DE537" s="138"/>
      <c r="DH537" s="138"/>
      <c r="DL537" s="138"/>
      <c r="DO537" s="138"/>
      <c r="DR537" s="138"/>
      <c r="DV537" s="138"/>
      <c r="DY537" s="138"/>
      <c r="EB537" s="138"/>
      <c r="EF537" s="138"/>
      <c r="EI537" s="138"/>
      <c r="EL537" s="138"/>
      <c r="EO537" s="138"/>
      <c r="ES537" s="138"/>
      <c r="EV537" s="138"/>
      <c r="EY537" s="138"/>
      <c r="FC537" s="138"/>
      <c r="FF537" s="138"/>
      <c r="FI537" s="138"/>
      <c r="FM537" s="138"/>
      <c r="FP537" s="138"/>
      <c r="FS537" s="138"/>
      <c r="FW537" s="138"/>
      <c r="FZ537" s="138"/>
      <c r="GC537" s="138"/>
      <c r="GG537" s="138"/>
      <c r="GJ537" s="138"/>
      <c r="GM537" s="138"/>
      <c r="GQ537" s="138"/>
      <c r="GT537" s="138"/>
      <c r="GW537" s="138"/>
      <c r="HA537" s="138"/>
      <c r="HD537" s="138"/>
      <c r="HG537" s="138"/>
      <c r="HK537" s="138"/>
      <c r="HN537" s="138"/>
      <c r="HQ537" s="138"/>
      <c r="HU537" s="138"/>
      <c r="HX537" s="138"/>
      <c r="IA537" s="138"/>
      <c r="IE537" s="138"/>
      <c r="IH537" s="138"/>
      <c r="IK537" s="138"/>
      <c r="IO537" s="138"/>
      <c r="IR537" s="138"/>
      <c r="IU537" s="138"/>
      <c r="IY537" s="138"/>
      <c r="JB537" s="138"/>
      <c r="JE537" s="138"/>
      <c r="JI537" s="138"/>
      <c r="JL537" s="138"/>
      <c r="JO537" s="138"/>
      <c r="JR537" s="138"/>
      <c r="JU537" s="138"/>
      <c r="JX537" s="138"/>
      <c r="KA537" s="138"/>
      <c r="KD537" s="138"/>
      <c r="KG537" s="138"/>
      <c r="KJ537" s="138"/>
      <c r="KM537" s="138"/>
      <c r="KP537" s="138"/>
      <c r="KS537" s="138"/>
      <c r="KV537" s="138"/>
      <c r="KY537" s="138"/>
      <c r="LB537" s="138"/>
      <c r="LE537" s="138"/>
      <c r="LF537" s="138"/>
      <c r="LG537" s="141"/>
      <c r="LI537" s="138"/>
      <c r="LJ537" s="141"/>
      <c r="LL537" s="138"/>
      <c r="LM537" s="141"/>
      <c r="LR537" s="138"/>
      <c r="LU537" s="138"/>
      <c r="LX537" s="138"/>
      <c r="LY537" s="138"/>
      <c r="LZ537" s="141"/>
      <c r="MB537" s="138"/>
      <c r="MC537" s="141"/>
      <c r="ME537" s="138"/>
      <c r="MF537" s="141"/>
      <c r="MJ537" s="138"/>
      <c r="MK537" s="139"/>
      <c r="ML537" s="53"/>
      <c r="MM537" s="53"/>
      <c r="MN537" s="53"/>
      <c r="MO537" s="53"/>
      <c r="MR537" s="140"/>
    </row>
    <row r="538" spans="2:356" s="10" customFormat="1" ht="18.75" customHeight="1">
      <c r="B538" s="137"/>
      <c r="H538" s="138"/>
      <c r="L538" s="138"/>
      <c r="O538" s="138"/>
      <c r="R538" s="138"/>
      <c r="U538" s="138"/>
      <c r="X538" s="138"/>
      <c r="AB538" s="138"/>
      <c r="AE538" s="138"/>
      <c r="AH538" s="138"/>
      <c r="AL538" s="138"/>
      <c r="AO538" s="138"/>
      <c r="AR538" s="138"/>
      <c r="AV538" s="138"/>
      <c r="AY538" s="138"/>
      <c r="BB538" s="138"/>
      <c r="BF538" s="138"/>
      <c r="BI538" s="138"/>
      <c r="BL538" s="138"/>
      <c r="BP538" s="138"/>
      <c r="BS538" s="138"/>
      <c r="BV538" s="138"/>
      <c r="BY538" s="138"/>
      <c r="CB538" s="138"/>
      <c r="CE538" s="138"/>
      <c r="CH538" s="138"/>
      <c r="CK538" s="138"/>
      <c r="CN538" s="138"/>
      <c r="CR538" s="138"/>
      <c r="CU538" s="138"/>
      <c r="CX538" s="138"/>
      <c r="DB538" s="138"/>
      <c r="DE538" s="138"/>
      <c r="DH538" s="138"/>
      <c r="DL538" s="138"/>
      <c r="DO538" s="138"/>
      <c r="DR538" s="138"/>
      <c r="DV538" s="138"/>
      <c r="DY538" s="138"/>
      <c r="EB538" s="138"/>
      <c r="EF538" s="138"/>
      <c r="EI538" s="138"/>
      <c r="EL538" s="138"/>
      <c r="EO538" s="138"/>
      <c r="ES538" s="138"/>
      <c r="EV538" s="138"/>
      <c r="EY538" s="138"/>
      <c r="FC538" s="138"/>
      <c r="FF538" s="138"/>
      <c r="FI538" s="138"/>
      <c r="FM538" s="138"/>
      <c r="FP538" s="138"/>
      <c r="FS538" s="138"/>
      <c r="FW538" s="138"/>
      <c r="FZ538" s="138"/>
      <c r="GC538" s="138"/>
      <c r="GG538" s="138"/>
      <c r="GJ538" s="138"/>
      <c r="GM538" s="138"/>
      <c r="GQ538" s="138"/>
      <c r="GT538" s="138"/>
      <c r="GW538" s="138"/>
      <c r="HA538" s="138"/>
      <c r="HD538" s="138"/>
      <c r="HG538" s="138"/>
      <c r="HK538" s="138"/>
      <c r="HN538" s="138"/>
      <c r="HQ538" s="138"/>
      <c r="HU538" s="138"/>
      <c r="HX538" s="138"/>
      <c r="IA538" s="138"/>
      <c r="IE538" s="138"/>
      <c r="IH538" s="138"/>
      <c r="IK538" s="138"/>
      <c r="IO538" s="138"/>
      <c r="IR538" s="138"/>
      <c r="IU538" s="138"/>
      <c r="IY538" s="138"/>
      <c r="JB538" s="138"/>
      <c r="JE538" s="138"/>
      <c r="JI538" s="138"/>
      <c r="JL538" s="138"/>
      <c r="JO538" s="138"/>
      <c r="JR538" s="138"/>
      <c r="JU538" s="138"/>
      <c r="JX538" s="138"/>
      <c r="KA538" s="138"/>
      <c r="KD538" s="138"/>
      <c r="KG538" s="138"/>
      <c r="KJ538" s="138"/>
      <c r="KM538" s="138"/>
      <c r="KP538" s="138"/>
      <c r="KS538" s="138"/>
      <c r="KV538" s="138"/>
      <c r="KY538" s="138"/>
      <c r="LB538" s="138"/>
      <c r="LE538" s="138"/>
      <c r="LF538" s="138"/>
      <c r="LG538" s="141"/>
      <c r="LI538" s="138"/>
      <c r="LJ538" s="141"/>
      <c r="LL538" s="138"/>
      <c r="LM538" s="141"/>
      <c r="LR538" s="138"/>
      <c r="LU538" s="138"/>
      <c r="LX538" s="138"/>
      <c r="LY538" s="138"/>
      <c r="LZ538" s="141"/>
      <c r="MB538" s="138"/>
      <c r="MC538" s="141"/>
      <c r="ME538" s="138"/>
      <c r="MF538" s="141"/>
      <c r="MJ538" s="138"/>
      <c r="MK538" s="139"/>
      <c r="ML538" s="53"/>
      <c r="MM538" s="53"/>
      <c r="MN538" s="53"/>
      <c r="MO538" s="53"/>
      <c r="MR538" s="140"/>
    </row>
    <row r="539" spans="2:356" s="10" customFormat="1">
      <c r="B539" s="137"/>
      <c r="H539" s="138"/>
      <c r="L539" s="138"/>
      <c r="O539" s="138"/>
      <c r="R539" s="138"/>
      <c r="U539" s="138"/>
      <c r="X539" s="138"/>
      <c r="AB539" s="138"/>
      <c r="AE539" s="138"/>
      <c r="AH539" s="138"/>
      <c r="AL539" s="138"/>
      <c r="AO539" s="138"/>
      <c r="AR539" s="138"/>
      <c r="AV539" s="138"/>
      <c r="AY539" s="138"/>
      <c r="BB539" s="138"/>
      <c r="BF539" s="138"/>
      <c r="BI539" s="138"/>
      <c r="BL539" s="138"/>
      <c r="BP539" s="138"/>
      <c r="BS539" s="138"/>
      <c r="BV539" s="138"/>
      <c r="BY539" s="138"/>
      <c r="CB539" s="138"/>
      <c r="CE539" s="138"/>
      <c r="CH539" s="138"/>
      <c r="CK539" s="138"/>
      <c r="CN539" s="138"/>
      <c r="CR539" s="138"/>
      <c r="CU539" s="138"/>
      <c r="CX539" s="138"/>
      <c r="DB539" s="138"/>
      <c r="DE539" s="138"/>
      <c r="DH539" s="138"/>
      <c r="DL539" s="138"/>
      <c r="DO539" s="138"/>
      <c r="DR539" s="138"/>
      <c r="DV539" s="138"/>
      <c r="DY539" s="138"/>
      <c r="EB539" s="138"/>
      <c r="EF539" s="138"/>
      <c r="EI539" s="138"/>
      <c r="EL539" s="138"/>
      <c r="EO539" s="138"/>
      <c r="ES539" s="138"/>
      <c r="EV539" s="138"/>
      <c r="EY539" s="138"/>
      <c r="FC539" s="138"/>
      <c r="FF539" s="138"/>
      <c r="FI539" s="138"/>
      <c r="FM539" s="138"/>
      <c r="FP539" s="138"/>
      <c r="FS539" s="138"/>
      <c r="FW539" s="138"/>
      <c r="FZ539" s="138"/>
      <c r="GC539" s="138"/>
      <c r="GG539" s="138"/>
      <c r="GJ539" s="138"/>
      <c r="GM539" s="138"/>
      <c r="GQ539" s="138"/>
      <c r="GT539" s="138"/>
      <c r="GW539" s="138"/>
      <c r="HA539" s="138"/>
      <c r="HD539" s="138"/>
      <c r="HG539" s="138"/>
      <c r="HK539" s="138"/>
      <c r="HN539" s="138"/>
      <c r="HQ539" s="138"/>
      <c r="HU539" s="138"/>
      <c r="HX539" s="138"/>
      <c r="IA539" s="138"/>
      <c r="IE539" s="138"/>
      <c r="IH539" s="138"/>
      <c r="IK539" s="138"/>
      <c r="IO539" s="138"/>
      <c r="IR539" s="138"/>
      <c r="IU539" s="138"/>
      <c r="IY539" s="138"/>
      <c r="JB539" s="138"/>
      <c r="JE539" s="138"/>
      <c r="JI539" s="138"/>
      <c r="JL539" s="138"/>
      <c r="JO539" s="138"/>
      <c r="JR539" s="138"/>
      <c r="JU539" s="138"/>
      <c r="JX539" s="138"/>
      <c r="KA539" s="138"/>
      <c r="KD539" s="138"/>
      <c r="KG539" s="138"/>
      <c r="KJ539" s="138"/>
      <c r="KM539" s="138"/>
      <c r="KP539" s="138"/>
      <c r="KS539" s="138"/>
      <c r="KV539" s="138"/>
      <c r="KY539" s="138"/>
      <c r="LB539" s="138"/>
      <c r="LE539" s="138"/>
      <c r="LF539" s="138"/>
      <c r="LG539" s="141"/>
      <c r="LI539" s="138"/>
      <c r="LJ539" s="141"/>
      <c r="LL539" s="138"/>
      <c r="LM539" s="141"/>
      <c r="LR539" s="138"/>
      <c r="LU539" s="138"/>
      <c r="LX539" s="138"/>
      <c r="LY539" s="138"/>
      <c r="LZ539" s="141"/>
      <c r="MB539" s="138"/>
      <c r="MC539" s="141"/>
      <c r="ME539" s="138"/>
      <c r="MF539" s="141"/>
      <c r="MJ539" s="138"/>
      <c r="MK539" s="139"/>
      <c r="ML539" s="53"/>
      <c r="MM539" s="53"/>
      <c r="MN539" s="53"/>
      <c r="MO539" s="53"/>
      <c r="MR539" s="140"/>
    </row>
    <row r="540" spans="2:356" s="10" customFormat="1" ht="18.75" customHeight="1">
      <c r="B540" s="137"/>
      <c r="H540" s="138"/>
      <c r="L540" s="138"/>
      <c r="O540" s="138"/>
      <c r="R540" s="138"/>
      <c r="U540" s="138"/>
      <c r="X540" s="138"/>
      <c r="AB540" s="138"/>
      <c r="AE540" s="138"/>
      <c r="AH540" s="138"/>
      <c r="AL540" s="138"/>
      <c r="AO540" s="138"/>
      <c r="AR540" s="138"/>
      <c r="AV540" s="138"/>
      <c r="AY540" s="138"/>
      <c r="BB540" s="138"/>
      <c r="BF540" s="138"/>
      <c r="BI540" s="138"/>
      <c r="BL540" s="138"/>
      <c r="BP540" s="138"/>
      <c r="BS540" s="138"/>
      <c r="BV540" s="138"/>
      <c r="BY540" s="138"/>
      <c r="CB540" s="138"/>
      <c r="CE540" s="138"/>
      <c r="CH540" s="138"/>
      <c r="CK540" s="138"/>
      <c r="CN540" s="138"/>
      <c r="CR540" s="138"/>
      <c r="CU540" s="138"/>
      <c r="CX540" s="138"/>
      <c r="DB540" s="138"/>
      <c r="DE540" s="138"/>
      <c r="DH540" s="138"/>
      <c r="DL540" s="138"/>
      <c r="DO540" s="138"/>
      <c r="DR540" s="138"/>
      <c r="DV540" s="138"/>
      <c r="DY540" s="138"/>
      <c r="EB540" s="138"/>
      <c r="EF540" s="138"/>
      <c r="EI540" s="138"/>
      <c r="EL540" s="138"/>
      <c r="EO540" s="138"/>
      <c r="ES540" s="138"/>
      <c r="EV540" s="138"/>
      <c r="EY540" s="138"/>
      <c r="FC540" s="138"/>
      <c r="FF540" s="138"/>
      <c r="FI540" s="138"/>
      <c r="FM540" s="138"/>
      <c r="FP540" s="138"/>
      <c r="FS540" s="138"/>
      <c r="FW540" s="138"/>
      <c r="FZ540" s="138"/>
      <c r="GC540" s="138"/>
      <c r="GG540" s="138"/>
      <c r="GJ540" s="138"/>
      <c r="GM540" s="138"/>
      <c r="GQ540" s="138"/>
      <c r="GT540" s="138"/>
      <c r="GW540" s="138"/>
      <c r="HA540" s="138"/>
      <c r="HD540" s="138"/>
      <c r="HG540" s="138"/>
      <c r="HK540" s="138"/>
      <c r="HN540" s="138"/>
      <c r="HQ540" s="138"/>
      <c r="HU540" s="138"/>
      <c r="HX540" s="138"/>
      <c r="IA540" s="138"/>
      <c r="IE540" s="138"/>
      <c r="IH540" s="138"/>
      <c r="IK540" s="138"/>
      <c r="IO540" s="138"/>
      <c r="IR540" s="138"/>
      <c r="IU540" s="138"/>
      <c r="IY540" s="138"/>
      <c r="JB540" s="138"/>
      <c r="JE540" s="138"/>
      <c r="JI540" s="138"/>
      <c r="JL540" s="138"/>
      <c r="JO540" s="138"/>
      <c r="JR540" s="138"/>
      <c r="JU540" s="138"/>
      <c r="JX540" s="138"/>
      <c r="KA540" s="138"/>
      <c r="KD540" s="138"/>
      <c r="KG540" s="138"/>
      <c r="KJ540" s="138"/>
      <c r="KM540" s="138"/>
      <c r="KP540" s="138"/>
      <c r="KS540" s="138"/>
      <c r="KV540" s="138"/>
      <c r="KY540" s="138"/>
      <c r="LB540" s="138"/>
      <c r="LE540" s="138"/>
      <c r="LF540" s="138"/>
      <c r="LG540" s="141"/>
      <c r="LI540" s="138"/>
      <c r="LJ540" s="141"/>
      <c r="LL540" s="138"/>
      <c r="LM540" s="141"/>
      <c r="LR540" s="138"/>
      <c r="LU540" s="138"/>
      <c r="LX540" s="138"/>
      <c r="LY540" s="138"/>
      <c r="LZ540" s="141"/>
      <c r="MB540" s="138"/>
      <c r="MC540" s="141"/>
      <c r="ME540" s="138"/>
      <c r="MF540" s="141"/>
      <c r="MJ540" s="138"/>
      <c r="MK540" s="139"/>
      <c r="ML540" s="53"/>
      <c r="MM540" s="53"/>
      <c r="MN540" s="53"/>
      <c r="MO540" s="53"/>
      <c r="MR540" s="140"/>
    </row>
    <row r="541" spans="2:356" s="10" customFormat="1">
      <c r="B541" s="137"/>
      <c r="H541" s="138"/>
      <c r="L541" s="138"/>
      <c r="O541" s="138"/>
      <c r="R541" s="138"/>
      <c r="U541" s="138"/>
      <c r="X541" s="138"/>
      <c r="AB541" s="138"/>
      <c r="AE541" s="138"/>
      <c r="AH541" s="138"/>
      <c r="AL541" s="138"/>
      <c r="AO541" s="138"/>
      <c r="AR541" s="138"/>
      <c r="AV541" s="138"/>
      <c r="AY541" s="138"/>
      <c r="BB541" s="138"/>
      <c r="BF541" s="138"/>
      <c r="BI541" s="138"/>
      <c r="BL541" s="138"/>
      <c r="BP541" s="138"/>
      <c r="BS541" s="138"/>
      <c r="BV541" s="138"/>
      <c r="BY541" s="138"/>
      <c r="CB541" s="138"/>
      <c r="CE541" s="138"/>
      <c r="CH541" s="138"/>
      <c r="CK541" s="138"/>
      <c r="CN541" s="138"/>
      <c r="CR541" s="138"/>
      <c r="CU541" s="138"/>
      <c r="CX541" s="138"/>
      <c r="DB541" s="138"/>
      <c r="DE541" s="138"/>
      <c r="DH541" s="138"/>
      <c r="DL541" s="138"/>
      <c r="DO541" s="138"/>
      <c r="DR541" s="138"/>
      <c r="DV541" s="138"/>
      <c r="DY541" s="138"/>
      <c r="EB541" s="138"/>
      <c r="EF541" s="138"/>
      <c r="EI541" s="138"/>
      <c r="EL541" s="138"/>
      <c r="EO541" s="138"/>
      <c r="ES541" s="138"/>
      <c r="EV541" s="138"/>
      <c r="EY541" s="138"/>
      <c r="FC541" s="138"/>
      <c r="FF541" s="138"/>
      <c r="FI541" s="138"/>
      <c r="FM541" s="138"/>
      <c r="FP541" s="138"/>
      <c r="FS541" s="138"/>
      <c r="FW541" s="138"/>
      <c r="FZ541" s="138"/>
      <c r="GC541" s="138"/>
      <c r="GG541" s="138"/>
      <c r="GJ541" s="138"/>
      <c r="GM541" s="138"/>
      <c r="GQ541" s="138"/>
      <c r="GT541" s="138"/>
      <c r="GW541" s="138"/>
      <c r="HA541" s="138"/>
      <c r="HD541" s="138"/>
      <c r="HG541" s="138"/>
      <c r="HK541" s="138"/>
      <c r="HN541" s="138"/>
      <c r="HQ541" s="138"/>
      <c r="HU541" s="138"/>
      <c r="HX541" s="138"/>
      <c r="IA541" s="138"/>
      <c r="IE541" s="138"/>
      <c r="IH541" s="138"/>
      <c r="IK541" s="138"/>
      <c r="IO541" s="138"/>
      <c r="IR541" s="138"/>
      <c r="IU541" s="138"/>
      <c r="IY541" s="138"/>
      <c r="JB541" s="138"/>
      <c r="JE541" s="138"/>
      <c r="JI541" s="138"/>
      <c r="JL541" s="138"/>
      <c r="JO541" s="138"/>
      <c r="JR541" s="138"/>
      <c r="JU541" s="138"/>
      <c r="JX541" s="138"/>
      <c r="KA541" s="138"/>
      <c r="KD541" s="138"/>
      <c r="KG541" s="138"/>
      <c r="KJ541" s="138"/>
      <c r="KM541" s="138"/>
      <c r="KP541" s="138"/>
      <c r="KS541" s="138"/>
      <c r="KV541" s="138"/>
      <c r="KY541" s="138"/>
      <c r="LB541" s="138"/>
      <c r="LE541" s="138"/>
      <c r="LF541" s="138"/>
      <c r="LG541" s="141"/>
      <c r="LI541" s="138"/>
      <c r="LJ541" s="141"/>
      <c r="LL541" s="138"/>
      <c r="LM541" s="141"/>
      <c r="LR541" s="138"/>
      <c r="LU541" s="138"/>
      <c r="LX541" s="138"/>
      <c r="LY541" s="138"/>
      <c r="LZ541" s="141"/>
      <c r="MB541" s="138"/>
      <c r="MC541" s="141"/>
      <c r="ME541" s="138"/>
      <c r="MF541" s="141"/>
      <c r="MJ541" s="138"/>
      <c r="MK541" s="139"/>
      <c r="ML541" s="53"/>
      <c r="MM541" s="53"/>
      <c r="MN541" s="53"/>
      <c r="MO541" s="53"/>
      <c r="MR541" s="140"/>
    </row>
    <row r="542" spans="2:356" s="10" customFormat="1" ht="18.75" customHeight="1">
      <c r="B542" s="137"/>
      <c r="H542" s="138"/>
      <c r="L542" s="138"/>
      <c r="O542" s="138"/>
      <c r="R542" s="138"/>
      <c r="U542" s="138"/>
      <c r="X542" s="138"/>
      <c r="AB542" s="138"/>
      <c r="AE542" s="138"/>
      <c r="AH542" s="138"/>
      <c r="AL542" s="138"/>
      <c r="AO542" s="138"/>
      <c r="AR542" s="138"/>
      <c r="AV542" s="138"/>
      <c r="AY542" s="138"/>
      <c r="BB542" s="138"/>
      <c r="BF542" s="138"/>
      <c r="BI542" s="138"/>
      <c r="BL542" s="138"/>
      <c r="BP542" s="138"/>
      <c r="BS542" s="138"/>
      <c r="BV542" s="138"/>
      <c r="BY542" s="138"/>
      <c r="CB542" s="138"/>
      <c r="CE542" s="138"/>
      <c r="CH542" s="138"/>
      <c r="CK542" s="138"/>
      <c r="CN542" s="138"/>
      <c r="CR542" s="138"/>
      <c r="CU542" s="138"/>
      <c r="CX542" s="138"/>
      <c r="DB542" s="138"/>
      <c r="DE542" s="138"/>
      <c r="DH542" s="138"/>
      <c r="DL542" s="138"/>
      <c r="DO542" s="138"/>
      <c r="DR542" s="138"/>
      <c r="DV542" s="138"/>
      <c r="DY542" s="138"/>
      <c r="EB542" s="138"/>
      <c r="EF542" s="138"/>
      <c r="EI542" s="138"/>
      <c r="EL542" s="138"/>
      <c r="EO542" s="138"/>
      <c r="ES542" s="138"/>
      <c r="EV542" s="138"/>
      <c r="EY542" s="138"/>
      <c r="FC542" s="138"/>
      <c r="FF542" s="138"/>
      <c r="FI542" s="138"/>
      <c r="FM542" s="138"/>
      <c r="FP542" s="138"/>
      <c r="FS542" s="138"/>
      <c r="FW542" s="138"/>
      <c r="FZ542" s="138"/>
      <c r="GC542" s="138"/>
      <c r="GG542" s="138"/>
      <c r="GJ542" s="138"/>
      <c r="GM542" s="138"/>
      <c r="GQ542" s="138"/>
      <c r="GT542" s="138"/>
      <c r="GW542" s="138"/>
      <c r="HA542" s="138"/>
      <c r="HD542" s="138"/>
      <c r="HG542" s="138"/>
      <c r="HK542" s="138"/>
      <c r="HN542" s="138"/>
      <c r="HQ542" s="138"/>
      <c r="HU542" s="138"/>
      <c r="HX542" s="138"/>
      <c r="IA542" s="138"/>
      <c r="IE542" s="138"/>
      <c r="IH542" s="138"/>
      <c r="IK542" s="138"/>
      <c r="IO542" s="138"/>
      <c r="IR542" s="138"/>
      <c r="IU542" s="138"/>
      <c r="IY542" s="138"/>
      <c r="JB542" s="138"/>
      <c r="JE542" s="138"/>
      <c r="JI542" s="138"/>
      <c r="JL542" s="138"/>
      <c r="JO542" s="138"/>
      <c r="JR542" s="138"/>
      <c r="JU542" s="138"/>
      <c r="JX542" s="138"/>
      <c r="KA542" s="138"/>
      <c r="KD542" s="138"/>
      <c r="KG542" s="138"/>
      <c r="KJ542" s="138"/>
      <c r="KM542" s="138"/>
      <c r="KP542" s="138"/>
      <c r="KS542" s="138"/>
      <c r="KV542" s="138"/>
      <c r="KY542" s="138"/>
      <c r="LB542" s="138"/>
      <c r="LE542" s="138"/>
      <c r="LF542" s="138"/>
      <c r="LG542" s="141"/>
      <c r="LI542" s="138"/>
      <c r="LJ542" s="141"/>
      <c r="LL542" s="138"/>
      <c r="LM542" s="141"/>
      <c r="LR542" s="138"/>
      <c r="LU542" s="138"/>
      <c r="LX542" s="138"/>
      <c r="LY542" s="138"/>
      <c r="LZ542" s="141"/>
      <c r="MB542" s="138"/>
      <c r="MC542" s="141"/>
      <c r="ME542" s="138"/>
      <c r="MF542" s="141"/>
      <c r="MJ542" s="138"/>
      <c r="MK542" s="139"/>
      <c r="ML542" s="53"/>
      <c r="MM542" s="53"/>
      <c r="MN542" s="53"/>
      <c r="MO542" s="53"/>
      <c r="MR542" s="140"/>
    </row>
    <row r="543" spans="2:356" s="10" customFormat="1">
      <c r="B543" s="137"/>
      <c r="H543" s="138"/>
      <c r="L543" s="138"/>
      <c r="O543" s="138"/>
      <c r="R543" s="138"/>
      <c r="U543" s="138"/>
      <c r="X543" s="138"/>
      <c r="AB543" s="138"/>
      <c r="AE543" s="138"/>
      <c r="AH543" s="138"/>
      <c r="AL543" s="138"/>
      <c r="AO543" s="138"/>
      <c r="AR543" s="138"/>
      <c r="AV543" s="138"/>
      <c r="AY543" s="138"/>
      <c r="BB543" s="138"/>
      <c r="BF543" s="138"/>
      <c r="BI543" s="138"/>
      <c r="BL543" s="138"/>
      <c r="BP543" s="138"/>
      <c r="BS543" s="138"/>
      <c r="BV543" s="138"/>
      <c r="BY543" s="138"/>
      <c r="CB543" s="138"/>
      <c r="CE543" s="138"/>
      <c r="CH543" s="138"/>
      <c r="CK543" s="138"/>
      <c r="CN543" s="138"/>
      <c r="CR543" s="138"/>
      <c r="CU543" s="138"/>
      <c r="CX543" s="138"/>
      <c r="DB543" s="138"/>
      <c r="DE543" s="138"/>
      <c r="DH543" s="138"/>
      <c r="DL543" s="138"/>
      <c r="DO543" s="138"/>
      <c r="DR543" s="138"/>
      <c r="DV543" s="138"/>
      <c r="DY543" s="138"/>
      <c r="EB543" s="138"/>
      <c r="EF543" s="138"/>
      <c r="EI543" s="138"/>
      <c r="EL543" s="138"/>
      <c r="EO543" s="138"/>
      <c r="ES543" s="138"/>
      <c r="EV543" s="138"/>
      <c r="EY543" s="138"/>
      <c r="FC543" s="138"/>
      <c r="FF543" s="138"/>
      <c r="FI543" s="138"/>
      <c r="FM543" s="138"/>
      <c r="FP543" s="138"/>
      <c r="FS543" s="138"/>
      <c r="FW543" s="138"/>
      <c r="FZ543" s="138"/>
      <c r="GC543" s="138"/>
      <c r="GG543" s="138"/>
      <c r="GJ543" s="138"/>
      <c r="GM543" s="138"/>
      <c r="GO543" s="11"/>
      <c r="GP543" s="11"/>
      <c r="GQ543" s="85"/>
      <c r="GR543" s="11"/>
      <c r="GS543" s="11"/>
      <c r="GT543" s="85"/>
      <c r="GU543" s="11"/>
      <c r="GV543" s="11"/>
      <c r="GW543" s="85"/>
      <c r="HA543" s="138"/>
      <c r="HD543" s="138"/>
      <c r="HG543" s="138"/>
      <c r="HK543" s="138"/>
      <c r="HN543" s="138"/>
      <c r="HQ543" s="138"/>
      <c r="HU543" s="138"/>
      <c r="HX543" s="138"/>
      <c r="IA543" s="138"/>
      <c r="IE543" s="138"/>
      <c r="IH543" s="138"/>
      <c r="IK543" s="138"/>
      <c r="IO543" s="138"/>
      <c r="IR543" s="138"/>
      <c r="IU543" s="138"/>
      <c r="IY543" s="138"/>
      <c r="JB543" s="138"/>
      <c r="JE543" s="138"/>
      <c r="JI543" s="138"/>
      <c r="JL543" s="138"/>
      <c r="JO543" s="138"/>
      <c r="JR543" s="138"/>
      <c r="JU543" s="138"/>
      <c r="JX543" s="138"/>
      <c r="KA543" s="138"/>
      <c r="KD543" s="138"/>
      <c r="KG543" s="138"/>
      <c r="KJ543" s="138"/>
      <c r="KM543" s="138"/>
      <c r="KP543" s="138"/>
      <c r="KS543" s="138"/>
      <c r="KV543" s="138"/>
      <c r="KY543" s="138"/>
      <c r="LB543" s="138"/>
      <c r="LE543" s="138"/>
      <c r="LF543" s="138"/>
      <c r="LG543" s="141"/>
      <c r="LI543" s="138"/>
      <c r="LJ543" s="141"/>
      <c r="LL543" s="138"/>
      <c r="LM543" s="141"/>
      <c r="LR543" s="138"/>
      <c r="LU543" s="138"/>
      <c r="LX543" s="138"/>
      <c r="LY543" s="138"/>
      <c r="LZ543" s="141"/>
      <c r="MB543" s="138"/>
      <c r="MC543" s="141"/>
      <c r="ME543" s="138"/>
      <c r="MF543" s="141"/>
      <c r="MJ543" s="138"/>
      <c r="MK543" s="139"/>
      <c r="ML543" s="53"/>
      <c r="MM543" s="53"/>
      <c r="MN543" s="53"/>
      <c r="MO543" s="53"/>
      <c r="MR543" s="140"/>
    </row>
    <row r="544" spans="2:356" s="10" customFormat="1" ht="18.75" customHeight="1">
      <c r="B544" s="137"/>
      <c r="H544" s="138"/>
      <c r="L544" s="138"/>
      <c r="O544" s="138"/>
      <c r="R544" s="138"/>
      <c r="U544" s="138"/>
      <c r="X544" s="138"/>
      <c r="AB544" s="138"/>
      <c r="AE544" s="138"/>
      <c r="AH544" s="138"/>
      <c r="AL544" s="138"/>
      <c r="AO544" s="138"/>
      <c r="AR544" s="138"/>
      <c r="AV544" s="138"/>
      <c r="AY544" s="138"/>
      <c r="BB544" s="138"/>
      <c r="BF544" s="138"/>
      <c r="BI544" s="138"/>
      <c r="BL544" s="138"/>
      <c r="BP544" s="138"/>
      <c r="BS544" s="138"/>
      <c r="BV544" s="138"/>
      <c r="BY544" s="138"/>
      <c r="CB544" s="138"/>
      <c r="CE544" s="138"/>
      <c r="CH544" s="138"/>
      <c r="CK544" s="138"/>
      <c r="CN544" s="138"/>
      <c r="CR544" s="138"/>
      <c r="CU544" s="138"/>
      <c r="CX544" s="138"/>
      <c r="DB544" s="138"/>
      <c r="DE544" s="138"/>
      <c r="DH544" s="138"/>
      <c r="DL544" s="138"/>
      <c r="DO544" s="138"/>
      <c r="DR544" s="138"/>
      <c r="DV544" s="138"/>
      <c r="DY544" s="138"/>
      <c r="EB544" s="138"/>
      <c r="EF544" s="138"/>
      <c r="EI544" s="138"/>
      <c r="EL544" s="138"/>
      <c r="EO544" s="138"/>
      <c r="ES544" s="138"/>
      <c r="EV544" s="138"/>
      <c r="EY544" s="138"/>
      <c r="FC544" s="138"/>
      <c r="FF544" s="138"/>
      <c r="FI544" s="138"/>
      <c r="FM544" s="138"/>
      <c r="FP544" s="138"/>
      <c r="FS544" s="138"/>
      <c r="FW544" s="138"/>
      <c r="FZ544" s="138"/>
      <c r="GC544" s="138"/>
      <c r="GG544" s="138"/>
      <c r="GJ544" s="138"/>
      <c r="GM544" s="138"/>
      <c r="GO544" s="11"/>
      <c r="GP544" s="11"/>
      <c r="GQ544" s="85"/>
      <c r="GR544" s="11"/>
      <c r="GS544" s="11"/>
      <c r="GT544" s="85"/>
      <c r="GU544" s="11"/>
      <c r="GV544" s="11"/>
      <c r="GW544" s="85"/>
      <c r="HA544" s="138"/>
      <c r="HD544" s="138"/>
      <c r="HG544" s="138"/>
      <c r="HK544" s="138"/>
      <c r="HN544" s="138"/>
      <c r="HQ544" s="138"/>
      <c r="HU544" s="138"/>
      <c r="HX544" s="138"/>
      <c r="IA544" s="138"/>
      <c r="IE544" s="138"/>
      <c r="IH544" s="138"/>
      <c r="IK544" s="138"/>
      <c r="IO544" s="138"/>
      <c r="IR544" s="138"/>
      <c r="IU544" s="138"/>
      <c r="IY544" s="138"/>
      <c r="JB544" s="138"/>
      <c r="JE544" s="138"/>
      <c r="JI544" s="138"/>
      <c r="JL544" s="138"/>
      <c r="JO544" s="138"/>
      <c r="JR544" s="138"/>
      <c r="JU544" s="138"/>
      <c r="JX544" s="138"/>
      <c r="KA544" s="138"/>
      <c r="KD544" s="138"/>
      <c r="KG544" s="138"/>
      <c r="KJ544" s="138"/>
      <c r="KM544" s="138"/>
      <c r="KP544" s="138"/>
      <c r="KS544" s="138"/>
      <c r="KV544" s="138"/>
      <c r="KY544" s="138"/>
      <c r="LB544" s="138"/>
      <c r="LE544" s="138"/>
      <c r="LF544" s="138"/>
      <c r="LG544" s="141"/>
      <c r="LI544" s="138"/>
      <c r="LJ544" s="141"/>
      <c r="LL544" s="138"/>
      <c r="LM544" s="141"/>
      <c r="LR544" s="138"/>
      <c r="LU544" s="138"/>
      <c r="LX544" s="138"/>
      <c r="LY544" s="138"/>
      <c r="LZ544" s="141"/>
      <c r="MB544" s="138"/>
      <c r="MC544" s="141"/>
      <c r="ME544" s="138"/>
      <c r="MF544" s="141"/>
      <c r="MJ544" s="138"/>
      <c r="MK544" s="139"/>
      <c r="ML544" s="53"/>
      <c r="MM544" s="53"/>
      <c r="MN544" s="53"/>
      <c r="MO544" s="53"/>
      <c r="MR544" s="140"/>
    </row>
    <row r="545" spans="2:356" s="10" customFormat="1">
      <c r="B545" s="137"/>
      <c r="H545" s="138"/>
      <c r="L545" s="138"/>
      <c r="O545" s="138"/>
      <c r="R545" s="138"/>
      <c r="U545" s="138"/>
      <c r="X545" s="138"/>
      <c r="AB545" s="138"/>
      <c r="AE545" s="138"/>
      <c r="AH545" s="138"/>
      <c r="AL545" s="138"/>
      <c r="AO545" s="138"/>
      <c r="AR545" s="138"/>
      <c r="AV545" s="138"/>
      <c r="AY545" s="138"/>
      <c r="BB545" s="138"/>
      <c r="BF545" s="138"/>
      <c r="BI545" s="138"/>
      <c r="BL545" s="138"/>
      <c r="BP545" s="138"/>
      <c r="BS545" s="138"/>
      <c r="BV545" s="138"/>
      <c r="BY545" s="138"/>
      <c r="CB545" s="138"/>
      <c r="CE545" s="138"/>
      <c r="CH545" s="138"/>
      <c r="CK545" s="138"/>
      <c r="CN545" s="138"/>
      <c r="CR545" s="138"/>
      <c r="CU545" s="138"/>
      <c r="CX545" s="138"/>
      <c r="DB545" s="138"/>
      <c r="DE545" s="138"/>
      <c r="DH545" s="138"/>
      <c r="DL545" s="138"/>
      <c r="DO545" s="138"/>
      <c r="DR545" s="138"/>
      <c r="DV545" s="138"/>
      <c r="DY545" s="138"/>
      <c r="EB545" s="138"/>
      <c r="EF545" s="138"/>
      <c r="EI545" s="138"/>
      <c r="EL545" s="138"/>
      <c r="EO545" s="138"/>
      <c r="ES545" s="138"/>
      <c r="EV545" s="138"/>
      <c r="EY545" s="138"/>
      <c r="FC545" s="138"/>
      <c r="FF545" s="138"/>
      <c r="FI545" s="138"/>
      <c r="FM545" s="138"/>
      <c r="FP545" s="138"/>
      <c r="FS545" s="138"/>
      <c r="FW545" s="138"/>
      <c r="FZ545" s="138"/>
      <c r="GC545" s="138"/>
      <c r="GG545" s="138"/>
      <c r="GJ545" s="138"/>
      <c r="GM545" s="138"/>
      <c r="GO545" s="11"/>
      <c r="GP545" s="11"/>
      <c r="GQ545" s="85"/>
      <c r="GR545" s="11"/>
      <c r="GS545" s="11"/>
      <c r="GT545" s="85"/>
      <c r="GU545" s="11"/>
      <c r="GV545" s="11"/>
      <c r="GW545" s="85"/>
      <c r="HA545" s="138"/>
      <c r="HD545" s="138"/>
      <c r="HG545" s="138"/>
      <c r="HK545" s="138"/>
      <c r="HN545" s="138"/>
      <c r="HQ545" s="138"/>
      <c r="HU545" s="138"/>
      <c r="HX545" s="138"/>
      <c r="IA545" s="138"/>
      <c r="IE545" s="138"/>
      <c r="IH545" s="138"/>
      <c r="IK545" s="138"/>
      <c r="IO545" s="138"/>
      <c r="IR545" s="138"/>
      <c r="IU545" s="138"/>
      <c r="IY545" s="138"/>
      <c r="JB545" s="138"/>
      <c r="JE545" s="138"/>
      <c r="JI545" s="138"/>
      <c r="JL545" s="138"/>
      <c r="JO545" s="138"/>
      <c r="JR545" s="138"/>
      <c r="JU545" s="138"/>
      <c r="JX545" s="138"/>
      <c r="KA545" s="138"/>
      <c r="KD545" s="138"/>
      <c r="KG545" s="138"/>
      <c r="KJ545" s="138"/>
      <c r="KM545" s="138"/>
      <c r="KP545" s="138"/>
      <c r="KS545" s="138"/>
      <c r="KV545" s="138"/>
      <c r="KY545" s="138"/>
      <c r="LB545" s="138"/>
      <c r="LE545" s="138"/>
      <c r="LF545" s="138"/>
      <c r="LG545" s="141"/>
      <c r="LI545" s="138"/>
      <c r="LJ545" s="141"/>
      <c r="LL545" s="138"/>
      <c r="LM545" s="141"/>
      <c r="LR545" s="138"/>
      <c r="LU545" s="138"/>
      <c r="LX545" s="138"/>
      <c r="LY545" s="138"/>
      <c r="LZ545" s="141"/>
      <c r="MB545" s="138"/>
      <c r="MC545" s="141"/>
      <c r="ME545" s="138"/>
      <c r="MF545" s="141"/>
      <c r="MJ545" s="138"/>
      <c r="MK545" s="139"/>
      <c r="ML545" s="53"/>
      <c r="MM545" s="53"/>
      <c r="MN545" s="53"/>
      <c r="MO545" s="53"/>
      <c r="MR545" s="140"/>
    </row>
  </sheetData>
  <customSheetViews>
    <customSheetView guid="{23AA7850-0BCA-44C6-A8DB-6750B6FCE36A}" scale="80" showPageBreaks="1" showAutoFilter="1" hiddenRows="1">
      <pane xSplit="4" ySplit="8" topLeftCell="E75" activePane="bottomRight" state="frozen"/>
      <selection pane="bottomRight" activeCell="F79" sqref="F79:NA98"/>
      <pageMargins left="0.19685039370078741" right="0.19685039370078741" top="0.59055118110236227" bottom="0.39370078740157483" header="0.35433070866141736" footer="0.39370078740157483"/>
      <pageSetup paperSize="9" scale="90" orientation="landscape" r:id="rId1"/>
      <headerFooter alignWithMargins="0"/>
      <autoFilter ref="A11:OD178"/>
    </customSheetView>
    <customSheetView guid="{3556436A-C311-4B70-B0DA-7F2536446A45}" scale="80" showPageBreaks="1" showAutoFilter="1" hiddenRows="1">
      <pane xSplit="4" ySplit="8" topLeftCell="NH156" activePane="bottomRight" state="frozen"/>
      <selection pane="bottomRight" activeCell="C181" sqref="C181"/>
      <pageMargins left="0.19685039370078741" right="0.19685039370078741" top="0.59055118110236227" bottom="0.39370078740157483" header="0.35433070866141736" footer="0.39370078740157483"/>
      <pageSetup paperSize="9" scale="90" orientation="landscape" r:id="rId2"/>
      <headerFooter alignWithMargins="0"/>
      <autoFilter ref="A11:OD178"/>
    </customSheetView>
    <customSheetView guid="{F005480A-D133-4FA5-B5A6-C8C7D1CE1272}" scale="80" showAutoFilter="1" hiddenRows="1">
      <pane xSplit="4" ySplit="8" topLeftCell="E165" activePane="bottomRight" state="frozen"/>
      <selection pane="bottomRight" activeCell="B176" sqref="B176"/>
      <pageMargins left="0.19685039370078741" right="0.19685039370078741" top="0.59055118110236227" bottom="0.39370078740157483" header="0.35433070866141736" footer="0.39370078740157483"/>
      <pageSetup paperSize="9" scale="90" orientation="landscape" r:id="rId3"/>
      <headerFooter alignWithMargins="0"/>
      <autoFilter ref="A11:OD178"/>
    </customSheetView>
    <customSheetView guid="{E2495AD0-B87A-4C01-9209-9BB683D27353}" scale="80" showAutoFilter="1" hiddenRows="1">
      <pane xSplit="4" ySplit="8" topLeftCell="E51" activePane="bottomRight" state="frozen"/>
      <selection pane="bottomRight" activeCell="F58" sqref="F58:NA68"/>
      <pageMargins left="0.19685039370078741" right="0.19685039370078741" top="0.59055118110236227" bottom="0.39370078740157483" header="0.35433070866141736" footer="0.39370078740157483"/>
      <pageSetup paperSize="9" scale="90" orientation="landscape" r:id="rId4"/>
      <headerFooter alignWithMargins="0"/>
      <autoFilter ref="A11:OD178"/>
    </customSheetView>
    <customSheetView guid="{C8322F89-87C6-45E7-889E-2904A1FABC31}" scale="80" showAutoFilter="1" hiddenRows="1">
      <pane xSplit="4" ySplit="8" topLeftCell="E75" activePane="bottomRight" state="frozen"/>
      <selection pane="bottomRight" activeCell="F79" sqref="F79:NA98"/>
      <pageMargins left="0.19685039370078741" right="0.19685039370078741" top="0.59055118110236227" bottom="0.39370078740157483" header="0.35433070866141736" footer="0.39370078740157483"/>
      <pageSetup paperSize="9" scale="90" orientation="landscape" r:id="rId5"/>
      <headerFooter alignWithMargins="0"/>
      <autoFilter ref="A11:OD178"/>
    </customSheetView>
  </customSheetViews>
  <mergeCells count="375">
    <mergeCell ref="LY1:MA2"/>
    <mergeCell ref="LY4:MA4"/>
    <mergeCell ref="LY5:MA5"/>
    <mergeCell ref="MB1:MD2"/>
    <mergeCell ref="MB4:MD4"/>
    <mergeCell ref="MB5:MD5"/>
    <mergeCell ref="ME1:MG2"/>
    <mergeCell ref="ME4:MG4"/>
    <mergeCell ref="ME5:MG5"/>
    <mergeCell ref="LI1:LK2"/>
    <mergeCell ref="LI4:LK4"/>
    <mergeCell ref="LI5:LK5"/>
    <mergeCell ref="KN1:KP2"/>
    <mergeCell ref="KN4:KP4"/>
    <mergeCell ref="KN5:KP5"/>
    <mergeCell ref="KT1:KV2"/>
    <mergeCell ref="KT4:KV4"/>
    <mergeCell ref="KT5:KV5"/>
    <mergeCell ref="KW1:KY2"/>
    <mergeCell ref="KW4:KY4"/>
    <mergeCell ref="KW5:KY5"/>
    <mergeCell ref="LC1:LE2"/>
    <mergeCell ref="LC4:LE4"/>
    <mergeCell ref="LC5:LE5"/>
    <mergeCell ref="LF1:LH2"/>
    <mergeCell ref="LF4:LH4"/>
    <mergeCell ref="LF5:LH5"/>
    <mergeCell ref="KZ1:LB2"/>
    <mergeCell ref="KZ4:LB4"/>
    <mergeCell ref="KZ5:LB5"/>
    <mergeCell ref="EM1:EO2"/>
    <mergeCell ref="EC1:EC2"/>
    <mergeCell ref="ED1:EF2"/>
    <mergeCell ref="F4:H4"/>
    <mergeCell ref="EZ1:EZ2"/>
    <mergeCell ref="ED4:EF4"/>
    <mergeCell ref="EQ4:ES4"/>
    <mergeCell ref="EQ5:ES5"/>
    <mergeCell ref="EJ4:EL4"/>
    <mergeCell ref="EG5:EI5"/>
    <mergeCell ref="EJ5:EL5"/>
    <mergeCell ref="EG4:EI4"/>
    <mergeCell ref="BN5:BP5"/>
    <mergeCell ref="BD5:BF5"/>
    <mergeCell ref="BQ5:BS5"/>
    <mergeCell ref="BT5:BV5"/>
    <mergeCell ref="BT4:BV4"/>
    <mergeCell ref="AM5:AO5"/>
    <mergeCell ref="BG5:BI5"/>
    <mergeCell ref="AM4:AO4"/>
    <mergeCell ref="BD4:BF4"/>
    <mergeCell ref="BG4:BI4"/>
    <mergeCell ref="BQ4:BS4"/>
    <mergeCell ref="BN4:BP4"/>
    <mergeCell ref="MK1:MM2"/>
    <mergeCell ref="FT1:FT2"/>
    <mergeCell ref="GD1:GD2"/>
    <mergeCell ref="GH1:GM1"/>
    <mergeCell ref="GH2:GJ2"/>
    <mergeCell ref="GK2:GM2"/>
    <mergeCell ref="GH4:GJ4"/>
    <mergeCell ref="GK4:GM4"/>
    <mergeCell ref="GH5:GJ5"/>
    <mergeCell ref="GK5:GM5"/>
    <mergeCell ref="GR2:GT2"/>
    <mergeCell ref="GU2:GW2"/>
    <mergeCell ref="GR4:GT4"/>
    <mergeCell ref="GU4:GW4"/>
    <mergeCell ref="GR5:GT5"/>
    <mergeCell ref="GU5:GW5"/>
    <mergeCell ref="HV5:HX5"/>
    <mergeCell ref="HY5:IA5"/>
    <mergeCell ref="HB5:HD5"/>
    <mergeCell ref="HE5:HG5"/>
    <mergeCell ref="HR1:HR2"/>
    <mergeCell ref="HI1:HK2"/>
    <mergeCell ref="JV1:JX2"/>
    <mergeCell ref="JV4:JX4"/>
    <mergeCell ref="MK4:MM4"/>
    <mergeCell ref="MK5:MM5"/>
    <mergeCell ref="JV5:JX5"/>
    <mergeCell ref="EM4:EO4"/>
    <mergeCell ref="EM5:EO5"/>
    <mergeCell ref="ED5:EF5"/>
    <mergeCell ref="CZ4:DB4"/>
    <mergeCell ref="CZ5:DB5"/>
    <mergeCell ref="CS4:CU4"/>
    <mergeCell ref="CS5:CU5"/>
    <mergeCell ref="CV4:CX4"/>
    <mergeCell ref="DP4:DR4"/>
    <mergeCell ref="DP5:DR5"/>
    <mergeCell ref="DT5:DV5"/>
    <mergeCell ref="DW5:DY5"/>
    <mergeCell ref="DW4:DY4"/>
    <mergeCell ref="DZ5:EB5"/>
    <mergeCell ref="DT4:DV4"/>
    <mergeCell ref="DZ4:EB4"/>
    <mergeCell ref="ET4:EV4"/>
    <mergeCell ref="EW4:EY4"/>
    <mergeCell ref="ET5:EV5"/>
    <mergeCell ref="CV5:CX5"/>
    <mergeCell ref="EW5:EY5"/>
    <mergeCell ref="AJ5:AL5"/>
    <mergeCell ref="BJ5:BL5"/>
    <mergeCell ref="S5:U5"/>
    <mergeCell ref="V5:X5"/>
    <mergeCell ref="Z5:AB5"/>
    <mergeCell ref="AC5:AE5"/>
    <mergeCell ref="AF5:AH5"/>
    <mergeCell ref="CI5:CK5"/>
    <mergeCell ref="CL5:CN5"/>
    <mergeCell ref="AT5:AV5"/>
    <mergeCell ref="AW5:AY5"/>
    <mergeCell ref="AZ5:BB5"/>
    <mergeCell ref="AW4:AY4"/>
    <mergeCell ref="AZ4:BB4"/>
    <mergeCell ref="BJ4:BL4"/>
    <mergeCell ref="AP5:AR5"/>
    <mergeCell ref="CF5:CH5"/>
    <mergeCell ref="BW5:BY5"/>
    <mergeCell ref="BZ4:CB4"/>
    <mergeCell ref="CC4:CE4"/>
    <mergeCell ref="BZ5:CB5"/>
    <mergeCell ref="CC5:CE5"/>
    <mergeCell ref="BW4:BY4"/>
    <mergeCell ref="CI2:CK2"/>
    <mergeCell ref="CL4:CN4"/>
    <mergeCell ref="CP4:CR4"/>
    <mergeCell ref="DM4:DO4"/>
    <mergeCell ref="DM5:DO5"/>
    <mergeCell ref="CP5:CR5"/>
    <mergeCell ref="DJ5:DL5"/>
    <mergeCell ref="DC5:DE5"/>
    <mergeCell ref="DC4:DE4"/>
    <mergeCell ref="DF4:DH4"/>
    <mergeCell ref="DJ4:DL4"/>
    <mergeCell ref="DF5:DH5"/>
    <mergeCell ref="CY1:CY2"/>
    <mergeCell ref="CZ1:DB2"/>
    <mergeCell ref="CO1:CO2"/>
    <mergeCell ref="CS1:CX1"/>
    <mergeCell ref="CS2:CU2"/>
    <mergeCell ref="CV2:CX2"/>
    <mergeCell ref="CP1:CR2"/>
    <mergeCell ref="BG1:BL1"/>
    <mergeCell ref="BW1:BY2"/>
    <mergeCell ref="BZ1:CE1"/>
    <mergeCell ref="CF1:CH2"/>
    <mergeCell ref="BC1:BC2"/>
    <mergeCell ref="BD1:BF2"/>
    <mergeCell ref="BZ2:CB2"/>
    <mergeCell ref="CC2:CE2"/>
    <mergeCell ref="BQ2:BS2"/>
    <mergeCell ref="BT2:BV2"/>
    <mergeCell ref="BG2:BI2"/>
    <mergeCell ref="BJ2:BL2"/>
    <mergeCell ref="AW2:AY2"/>
    <mergeCell ref="AZ2:BB2"/>
    <mergeCell ref="AT4:AV4"/>
    <mergeCell ref="CI1:CN1"/>
    <mergeCell ref="AT1:AV2"/>
    <mergeCell ref="AW1:BB1"/>
    <mergeCell ref="V1:X2"/>
    <mergeCell ref="Z1:AB2"/>
    <mergeCell ref="V4:X4"/>
    <mergeCell ref="Z4:AB4"/>
    <mergeCell ref="AC2:AE2"/>
    <mergeCell ref="AI1:AI2"/>
    <mergeCell ref="AJ1:AL2"/>
    <mergeCell ref="AM1:AR1"/>
    <mergeCell ref="AS1:AS2"/>
    <mergeCell ref="BQ1:BV1"/>
    <mergeCell ref="BM1:BM2"/>
    <mergeCell ref="BN1:BP2"/>
    <mergeCell ref="CL2:CN2"/>
    <mergeCell ref="AF2:AH2"/>
    <mergeCell ref="Y1:Y2"/>
    <mergeCell ref="AC1:AH1"/>
    <mergeCell ref="CI4:CK4"/>
    <mergeCell ref="CF4:CH4"/>
    <mergeCell ref="S1:U2"/>
    <mergeCell ref="AJ4:AL4"/>
    <mergeCell ref="AP4:AR4"/>
    <mergeCell ref="A4:A5"/>
    <mergeCell ref="B4:D5"/>
    <mergeCell ref="J4:L4"/>
    <mergeCell ref="M4:O4"/>
    <mergeCell ref="P4:R4"/>
    <mergeCell ref="A1:A3"/>
    <mergeCell ref="B1:D2"/>
    <mergeCell ref="I1:I2"/>
    <mergeCell ref="J1:L2"/>
    <mergeCell ref="M1:R1"/>
    <mergeCell ref="M2:O2"/>
    <mergeCell ref="P2:R2"/>
    <mergeCell ref="J5:L5"/>
    <mergeCell ref="M5:O5"/>
    <mergeCell ref="P5:R5"/>
    <mergeCell ref="E1:E2"/>
    <mergeCell ref="AM2:AO2"/>
    <mergeCell ref="AP2:AR2"/>
    <mergeCell ref="AC4:AE4"/>
    <mergeCell ref="AF4:AH4"/>
    <mergeCell ref="S4:U4"/>
    <mergeCell ref="DW2:DY2"/>
    <mergeCell ref="DZ2:EB2"/>
    <mergeCell ref="DT1:DV2"/>
    <mergeCell ref="DC1:DH1"/>
    <mergeCell ref="DC2:DE2"/>
    <mergeCell ref="DP2:DR2"/>
    <mergeCell ref="DJ1:DL2"/>
    <mergeCell ref="DS1:DS2"/>
    <mergeCell ref="DW1:EB1"/>
    <mergeCell ref="DI1:DI2"/>
    <mergeCell ref="DM1:DR1"/>
    <mergeCell ref="DM2:DO2"/>
    <mergeCell ref="DF2:DH2"/>
    <mergeCell ref="EG2:EI2"/>
    <mergeCell ref="EJ2:EL2"/>
    <mergeCell ref="EG1:EL1"/>
    <mergeCell ref="FD1:FI1"/>
    <mergeCell ref="EQ1:ES2"/>
    <mergeCell ref="F1:H2"/>
    <mergeCell ref="GE1:GG2"/>
    <mergeCell ref="GE4:GG4"/>
    <mergeCell ref="GE5:GG5"/>
    <mergeCell ref="FX1:GC1"/>
    <mergeCell ref="F5:H5"/>
    <mergeCell ref="FA5:FC5"/>
    <mergeCell ref="FJ1:FJ2"/>
    <mergeCell ref="FK1:FM2"/>
    <mergeCell ref="FN1:FS1"/>
    <mergeCell ref="FN2:FP2"/>
    <mergeCell ref="FQ2:FS2"/>
    <mergeCell ref="FK4:FM4"/>
    <mergeCell ref="FN4:FP4"/>
    <mergeCell ref="FQ4:FS4"/>
    <mergeCell ref="EP1:EP2"/>
    <mergeCell ref="FD4:FF4"/>
    <mergeCell ref="FG4:FI4"/>
    <mergeCell ref="FD2:FF2"/>
    <mergeCell ref="FD5:FF5"/>
    <mergeCell ref="FG5:FI5"/>
    <mergeCell ref="FG2:FI2"/>
    <mergeCell ref="FA4:FC4"/>
    <mergeCell ref="FA1:FC2"/>
    <mergeCell ref="HI4:HK4"/>
    <mergeCell ref="HB1:HG1"/>
    <mergeCell ref="HB2:HD2"/>
    <mergeCell ref="HE2:HG2"/>
    <mergeCell ref="HB4:HD4"/>
    <mergeCell ref="HE4:HG4"/>
    <mergeCell ref="FX2:FZ2"/>
    <mergeCell ref="GA2:GC2"/>
    <mergeCell ref="FX4:FZ4"/>
    <mergeCell ref="GA4:GC4"/>
    <mergeCell ref="FX5:FZ5"/>
    <mergeCell ref="GA5:GC5"/>
    <mergeCell ref="FU1:FW2"/>
    <mergeCell ref="FU4:FW4"/>
    <mergeCell ref="FU5:FW5"/>
    <mergeCell ref="HH1:HH2"/>
    <mergeCell ref="HL1:HQ1"/>
    <mergeCell ref="HL2:HN2"/>
    <mergeCell ref="GN1:GN2"/>
    <mergeCell ref="GR1:GW1"/>
    <mergeCell ref="GO5:GQ5"/>
    <mergeCell ref="GX1:GX2"/>
    <mergeCell ref="FK5:FM5"/>
    <mergeCell ref="FN5:FP5"/>
    <mergeCell ref="FQ5:FS5"/>
    <mergeCell ref="ET1:EY1"/>
    <mergeCell ref="ET2:EV2"/>
    <mergeCell ref="EW2:EY2"/>
    <mergeCell ref="IB1:IB2"/>
    <mergeCell ref="IC1:IE2"/>
    <mergeCell ref="HO2:HQ2"/>
    <mergeCell ref="HL4:HN4"/>
    <mergeCell ref="HO4:HQ4"/>
    <mergeCell ref="HL5:HN5"/>
    <mergeCell ref="HO5:HQ5"/>
    <mergeCell ref="GY4:HA4"/>
    <mergeCell ref="GY5:HA5"/>
    <mergeCell ref="GO1:GQ2"/>
    <mergeCell ref="GO4:GQ4"/>
    <mergeCell ref="GY1:HA2"/>
    <mergeCell ref="HV1:IA1"/>
    <mergeCell ref="HV2:HX2"/>
    <mergeCell ref="HY2:IA2"/>
    <mergeCell ref="HV4:HX4"/>
    <mergeCell ref="HY4:IA4"/>
    <mergeCell ref="HS1:HU2"/>
    <mergeCell ref="HS4:HU4"/>
    <mergeCell ref="HS5:HU5"/>
    <mergeCell ref="HI5:HK5"/>
    <mergeCell ref="IF1:IK1"/>
    <mergeCell ref="IF2:IH2"/>
    <mergeCell ref="II2:IK2"/>
    <mergeCell ref="IC4:IE4"/>
    <mergeCell ref="IF4:IH4"/>
    <mergeCell ref="II4:IK4"/>
    <mergeCell ref="IC5:IE5"/>
    <mergeCell ref="IF5:IH5"/>
    <mergeCell ref="II5:IK5"/>
    <mergeCell ref="IL1:IL2"/>
    <mergeCell ref="IM1:IO2"/>
    <mergeCell ref="IP1:IU1"/>
    <mergeCell ref="IP2:IR2"/>
    <mergeCell ref="IS2:IU2"/>
    <mergeCell ref="IM4:IO4"/>
    <mergeCell ref="IP4:IR4"/>
    <mergeCell ref="IS4:IU4"/>
    <mergeCell ref="IM5:IO5"/>
    <mergeCell ref="IP5:IR5"/>
    <mergeCell ref="IS5:IU5"/>
    <mergeCell ref="IV1:IV2"/>
    <mergeCell ref="IW1:IY2"/>
    <mergeCell ref="IZ1:JE1"/>
    <mergeCell ref="IZ2:JB2"/>
    <mergeCell ref="JC2:JE2"/>
    <mergeCell ref="IW4:IY4"/>
    <mergeCell ref="IZ4:JB4"/>
    <mergeCell ref="JC4:JE4"/>
    <mergeCell ref="IW5:IY5"/>
    <mergeCell ref="IZ5:JB5"/>
    <mergeCell ref="JC5:JE5"/>
    <mergeCell ref="JF1:JF2"/>
    <mergeCell ref="JG1:JI2"/>
    <mergeCell ref="JJ1:JO1"/>
    <mergeCell ref="JJ2:JL2"/>
    <mergeCell ref="JM2:JO2"/>
    <mergeCell ref="JG4:JI4"/>
    <mergeCell ref="JJ4:JL4"/>
    <mergeCell ref="JM4:JO4"/>
    <mergeCell ref="JG5:JI5"/>
    <mergeCell ref="JJ5:JL5"/>
    <mergeCell ref="JM5:JO5"/>
    <mergeCell ref="JP1:JR2"/>
    <mergeCell ref="JP4:JR4"/>
    <mergeCell ref="JP5:JR5"/>
    <mergeCell ref="JS1:JU2"/>
    <mergeCell ref="JS4:JU4"/>
    <mergeCell ref="JS5:JU5"/>
    <mergeCell ref="JY1:KA2"/>
    <mergeCell ref="JY4:KA4"/>
    <mergeCell ref="JY5:KA5"/>
    <mergeCell ref="KB1:KD2"/>
    <mergeCell ref="KB4:KD4"/>
    <mergeCell ref="KB5:KD5"/>
    <mergeCell ref="KE1:KG2"/>
    <mergeCell ref="KE4:KG4"/>
    <mergeCell ref="KE5:KG5"/>
    <mergeCell ref="KQ1:KS2"/>
    <mergeCell ref="KQ4:KS4"/>
    <mergeCell ref="KQ5:KS5"/>
    <mergeCell ref="KH1:KJ2"/>
    <mergeCell ref="KH4:KJ4"/>
    <mergeCell ref="KH5:KJ5"/>
    <mergeCell ref="KK1:KM2"/>
    <mergeCell ref="KK4:KM4"/>
    <mergeCell ref="KK5:KM5"/>
    <mergeCell ref="LL1:LN2"/>
    <mergeCell ref="LL4:LN4"/>
    <mergeCell ref="LL5:LN5"/>
    <mergeCell ref="LO1:LO2"/>
    <mergeCell ref="LP1:LR2"/>
    <mergeCell ref="LS1:LX1"/>
    <mergeCell ref="LS2:LU2"/>
    <mergeCell ref="LV2:LX2"/>
    <mergeCell ref="LP4:LR4"/>
    <mergeCell ref="LS4:LU4"/>
    <mergeCell ref="LV4:LX4"/>
    <mergeCell ref="LP5:LR5"/>
    <mergeCell ref="LS5:LU5"/>
    <mergeCell ref="LV5:LX5"/>
  </mergeCells>
  <pageMargins left="0.19685039370078741" right="0.19685039370078741" top="0.59055118110236227" bottom="0.39370078740157483" header="0.35433070866141736" footer="0.39370078740157483"/>
  <pageSetup paperSize="9" scale="90" orientation="landscape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I268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9" sqref="E29"/>
    </sheetView>
  </sheetViews>
  <sheetFormatPr defaultColWidth="9.140625" defaultRowHeight="15.75" customHeight="1"/>
  <cols>
    <col min="1" max="1" width="22.85546875" style="11" customWidth="1"/>
    <col min="2" max="2" width="14.5703125" style="11" customWidth="1"/>
    <col min="3" max="3" width="15" style="11" customWidth="1"/>
    <col min="4" max="4" width="10.42578125" style="85" customWidth="1"/>
    <col min="5" max="6" width="14.5703125" style="11" bestFit="1" customWidth="1"/>
    <col min="7" max="7" width="14.5703125" style="86" bestFit="1" customWidth="1"/>
    <col min="8" max="9" width="14.5703125" style="11" bestFit="1" customWidth="1"/>
    <col min="10" max="10" width="15.7109375" style="11" customWidth="1"/>
    <col min="11" max="12" width="14.5703125" style="11" bestFit="1" customWidth="1"/>
    <col min="13" max="13" width="15.7109375" style="11" customWidth="1"/>
    <col min="14" max="15" width="14.5703125" style="11" bestFit="1" customWidth="1"/>
    <col min="16" max="16" width="14.5703125" style="87" bestFit="1" customWidth="1"/>
    <col min="17" max="18" width="14.5703125" style="11" bestFit="1" customWidth="1"/>
    <col min="19" max="19" width="14.5703125" style="87" bestFit="1" customWidth="1"/>
    <col min="20" max="21" width="14.5703125" style="11" bestFit="1" customWidth="1"/>
    <col min="22" max="22" width="14.5703125" style="86" bestFit="1" customWidth="1"/>
    <col min="23" max="23" width="14.7109375" style="11" hidden="1" customWidth="1"/>
    <col min="24" max="25" width="14" style="11" customWidth="1"/>
    <col min="26" max="26" width="16.5703125" style="86" customWidth="1"/>
    <col min="27" max="27" width="15.140625" style="11" customWidth="1"/>
    <col min="28" max="28" width="14.5703125" style="11" customWidth="1"/>
    <col min="29" max="29" width="14.28515625" style="86" customWidth="1"/>
    <col min="30" max="30" width="14.85546875" style="11" customWidth="1"/>
    <col min="31" max="31" width="16.7109375" style="11" customWidth="1"/>
    <col min="32" max="32" width="19.85546875" style="86" customWidth="1"/>
    <col min="33" max="34" width="14.5703125" style="11" bestFit="1" customWidth="1"/>
    <col min="35" max="35" width="14.5703125" style="86" bestFit="1" customWidth="1"/>
    <col min="36" max="37" width="15" style="11" bestFit="1" customWidth="1"/>
    <col min="38" max="38" width="14.5703125" style="87" bestFit="1" customWidth="1"/>
    <col min="39" max="39" width="16.140625" style="11" customWidth="1"/>
    <col min="40" max="40" width="15" style="11" bestFit="1" customWidth="1"/>
    <col min="41" max="41" width="14.5703125" style="86" bestFit="1" customWidth="1"/>
    <col min="42" max="43" width="14.5703125" style="11" bestFit="1" customWidth="1"/>
    <col min="44" max="44" width="14.5703125" style="86" bestFit="1" customWidth="1"/>
    <col min="45" max="46" width="14.5703125" style="11" bestFit="1" customWidth="1"/>
    <col min="47" max="47" width="14.5703125" style="85" bestFit="1" customWidth="1"/>
    <col min="48" max="48" width="14.5703125" style="11" bestFit="1" customWidth="1"/>
    <col min="49" max="49" width="14.5703125" style="11" customWidth="1"/>
    <col min="50" max="50" width="14.5703125" style="85" bestFit="1" customWidth="1"/>
    <col min="51" max="52" width="14.5703125" style="11" bestFit="1" customWidth="1"/>
    <col min="53" max="53" width="14.5703125" style="85" bestFit="1" customWidth="1"/>
    <col min="54" max="55" width="14.5703125" style="11" bestFit="1" customWidth="1"/>
    <col min="56" max="56" width="14.5703125" style="86" bestFit="1" customWidth="1"/>
    <col min="57" max="58" width="14.5703125" style="11" bestFit="1" customWidth="1"/>
    <col min="59" max="59" width="14.5703125" style="86" bestFit="1" customWidth="1"/>
    <col min="60" max="61" width="14.5703125" style="11" bestFit="1" customWidth="1"/>
    <col min="62" max="62" width="14.5703125" style="86" bestFit="1" customWidth="1"/>
    <col min="63" max="64" width="14.5703125" style="11" bestFit="1" customWidth="1"/>
    <col min="65" max="65" width="15.140625" style="86" customWidth="1"/>
    <col min="66" max="67" width="14.5703125" style="11" bestFit="1" customWidth="1"/>
    <col min="68" max="68" width="14.5703125" style="86" bestFit="1" customWidth="1"/>
    <col min="69" max="70" width="14.5703125" style="11" bestFit="1" customWidth="1"/>
    <col min="71" max="71" width="14.5703125" style="86" bestFit="1" customWidth="1"/>
    <col min="72" max="73" width="14.5703125" style="11" bestFit="1" customWidth="1"/>
    <col min="74" max="74" width="14.5703125" style="86" bestFit="1" customWidth="1"/>
    <col min="75" max="76" width="14.5703125" style="11" bestFit="1" customWidth="1"/>
    <col min="77" max="77" width="14.5703125" style="86" bestFit="1" customWidth="1"/>
    <col min="78" max="79" width="14.5703125" style="11" bestFit="1" customWidth="1"/>
    <col min="80" max="80" width="14.5703125" style="86" bestFit="1" customWidth="1"/>
    <col min="81" max="82" width="14.5703125" style="11" bestFit="1" customWidth="1"/>
    <col min="83" max="83" width="14.5703125" style="86" bestFit="1" customWidth="1"/>
    <col min="84" max="85" width="14.5703125" style="11" bestFit="1" customWidth="1"/>
    <col min="86" max="86" width="14.5703125" style="86" bestFit="1" customWidth="1"/>
    <col min="87" max="88" width="14.5703125" style="11" bestFit="1" customWidth="1"/>
    <col min="89" max="89" width="14.5703125" style="86" bestFit="1" customWidth="1"/>
    <col min="90" max="91" width="14.5703125" style="11" bestFit="1" customWidth="1"/>
    <col min="92" max="92" width="14.5703125" style="86" bestFit="1" customWidth="1"/>
    <col min="93" max="93" width="16.42578125" style="11" customWidth="1"/>
    <col min="94" max="94" width="15.28515625" style="11" customWidth="1"/>
    <col min="95" max="95" width="17.5703125" style="86" customWidth="1"/>
    <col min="96" max="96" width="16.42578125" style="11" customWidth="1"/>
    <col min="97" max="97" width="15.28515625" style="11" customWidth="1"/>
    <col min="98" max="98" width="17.5703125" style="86" customWidth="1"/>
    <col min="99" max="100" width="16.85546875" style="11" customWidth="1"/>
    <col min="101" max="101" width="16.85546875" style="7" customWidth="1"/>
    <col min="102" max="103" width="16.85546875" style="11" customWidth="1"/>
    <col min="104" max="104" width="16.85546875" style="7" customWidth="1"/>
    <col min="105" max="106" width="16.85546875" style="11" customWidth="1"/>
    <col min="107" max="107" width="16.85546875" style="7" customWidth="1"/>
    <col min="108" max="108" width="24.28515625" style="11" hidden="1" customWidth="1"/>
    <col min="109" max="109" width="21.42578125" style="65" hidden="1" customWidth="1"/>
    <col min="110" max="110" width="19.42578125" style="11" hidden="1" customWidth="1"/>
    <col min="111" max="111" width="28.42578125" style="56" hidden="1" customWidth="1"/>
    <col min="112" max="112" width="19.28515625" style="11" hidden="1" customWidth="1"/>
    <col min="113" max="113" width="18.42578125" style="11" hidden="1" customWidth="1"/>
    <col min="114" max="131" width="9.140625" style="11"/>
    <col min="132" max="132" width="9.28515625" style="11" bestFit="1" customWidth="1"/>
    <col min="133" max="152" width="9.140625" style="11"/>
    <col min="153" max="153" width="9.28515625" style="11" bestFit="1" customWidth="1"/>
    <col min="154" max="165" width="9.140625" style="11"/>
    <col min="166" max="166" width="9.28515625" style="11" bestFit="1" customWidth="1"/>
    <col min="167" max="16384" width="9.140625" style="11"/>
  </cols>
  <sheetData>
    <row r="1" spans="1:113" s="54" customFormat="1" ht="30" customHeight="1">
      <c r="A1" s="186"/>
      <c r="B1" s="186" t="s">
        <v>188</v>
      </c>
      <c r="C1" s="186"/>
      <c r="D1" s="186"/>
      <c r="E1" s="186" t="s">
        <v>462</v>
      </c>
      <c r="F1" s="186"/>
      <c r="G1" s="186"/>
      <c r="H1" s="186" t="s">
        <v>285</v>
      </c>
      <c r="I1" s="186"/>
      <c r="J1" s="186"/>
      <c r="K1" s="186" t="s">
        <v>458</v>
      </c>
      <c r="L1" s="186"/>
      <c r="M1" s="186"/>
      <c r="N1" s="186" t="s">
        <v>286</v>
      </c>
      <c r="O1" s="186"/>
      <c r="P1" s="186"/>
      <c r="Q1" s="186" t="s">
        <v>232</v>
      </c>
      <c r="R1" s="186"/>
      <c r="S1" s="186"/>
      <c r="T1" s="186" t="s">
        <v>278</v>
      </c>
      <c r="U1" s="186"/>
      <c r="V1" s="186"/>
      <c r="W1" s="186" t="s">
        <v>183</v>
      </c>
      <c r="X1" s="186" t="s">
        <v>280</v>
      </c>
      <c r="Y1" s="186"/>
      <c r="Z1" s="186"/>
      <c r="AA1" s="186" t="s">
        <v>6</v>
      </c>
      <c r="AB1" s="186"/>
      <c r="AC1" s="186"/>
      <c r="AD1" s="186"/>
      <c r="AE1" s="186"/>
      <c r="AF1" s="186"/>
      <c r="AG1" s="186" t="s">
        <v>257</v>
      </c>
      <c r="AH1" s="186"/>
      <c r="AI1" s="186"/>
      <c r="AJ1" s="186" t="s">
        <v>463</v>
      </c>
      <c r="AK1" s="186"/>
      <c r="AL1" s="186"/>
      <c r="AM1" s="186" t="s">
        <v>464</v>
      </c>
      <c r="AN1" s="186"/>
      <c r="AO1" s="186"/>
      <c r="AP1" s="186" t="s">
        <v>260</v>
      </c>
      <c r="AQ1" s="186"/>
      <c r="AR1" s="186"/>
      <c r="AS1" s="186" t="s">
        <v>259</v>
      </c>
      <c r="AT1" s="186"/>
      <c r="AU1" s="186"/>
      <c r="AV1" s="186" t="s">
        <v>465</v>
      </c>
      <c r="AW1" s="186"/>
      <c r="AX1" s="186"/>
      <c r="AY1" s="186" t="s">
        <v>466</v>
      </c>
      <c r="AZ1" s="186"/>
      <c r="BA1" s="186"/>
      <c r="BB1" s="186" t="s">
        <v>467</v>
      </c>
      <c r="BC1" s="186"/>
      <c r="BD1" s="186"/>
      <c r="BE1" s="186" t="s">
        <v>267</v>
      </c>
      <c r="BF1" s="186"/>
      <c r="BG1" s="186"/>
      <c r="BH1" s="186" t="s">
        <v>269</v>
      </c>
      <c r="BI1" s="186"/>
      <c r="BJ1" s="186"/>
      <c r="BK1" s="186" t="s">
        <v>271</v>
      </c>
      <c r="BL1" s="186"/>
      <c r="BM1" s="186"/>
      <c r="BN1" s="186" t="s">
        <v>284</v>
      </c>
      <c r="BO1" s="186"/>
      <c r="BP1" s="186"/>
      <c r="BQ1" s="186" t="s">
        <v>274</v>
      </c>
      <c r="BR1" s="186"/>
      <c r="BS1" s="186"/>
      <c r="BT1" s="186" t="s">
        <v>468</v>
      </c>
      <c r="BU1" s="186"/>
      <c r="BV1" s="186"/>
      <c r="BW1" s="186" t="s">
        <v>189</v>
      </c>
      <c r="BX1" s="186"/>
      <c r="BY1" s="186"/>
      <c r="BZ1" s="186" t="s">
        <v>185</v>
      </c>
      <c r="CA1" s="186"/>
      <c r="CB1" s="186"/>
      <c r="CC1" s="186" t="s">
        <v>256</v>
      </c>
      <c r="CD1" s="186"/>
      <c r="CE1" s="186"/>
      <c r="CF1" s="205" t="s">
        <v>272</v>
      </c>
      <c r="CG1" s="205"/>
      <c r="CH1" s="205"/>
      <c r="CI1" s="186" t="s">
        <v>190</v>
      </c>
      <c r="CJ1" s="186"/>
      <c r="CK1" s="186"/>
      <c r="CL1" s="186" t="s">
        <v>191</v>
      </c>
      <c r="CM1" s="186"/>
      <c r="CN1" s="186"/>
      <c r="CO1" s="186" t="s">
        <v>252</v>
      </c>
      <c r="CP1" s="186"/>
      <c r="CQ1" s="186"/>
      <c r="CR1" s="186" t="s">
        <v>276</v>
      </c>
      <c r="CS1" s="186"/>
      <c r="CT1" s="186"/>
      <c r="CU1" s="186" t="s">
        <v>469</v>
      </c>
      <c r="CV1" s="186"/>
      <c r="CW1" s="186"/>
      <c r="CX1" s="186" t="s">
        <v>470</v>
      </c>
      <c r="CY1" s="186"/>
      <c r="CZ1" s="186"/>
      <c r="DA1" s="186" t="s">
        <v>471</v>
      </c>
      <c r="DB1" s="186"/>
      <c r="DC1" s="186"/>
      <c r="DE1" s="55"/>
      <c r="DF1" s="11"/>
      <c r="DG1" s="56"/>
    </row>
    <row r="2" spans="1:113" s="54" customFormat="1" ht="173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 t="s">
        <v>281</v>
      </c>
      <c r="AB2" s="186"/>
      <c r="AC2" s="186"/>
      <c r="AD2" s="186" t="s">
        <v>282</v>
      </c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205"/>
      <c r="CG2" s="205"/>
      <c r="CH2" s="205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E2" s="55"/>
      <c r="DG2" s="57"/>
    </row>
    <row r="3" spans="1:113" s="54" customFormat="1" ht="30" customHeight="1">
      <c r="A3" s="186"/>
      <c r="B3" s="9" t="s">
        <v>8</v>
      </c>
      <c r="C3" s="9" t="s">
        <v>181</v>
      </c>
      <c r="D3" s="58" t="s">
        <v>184</v>
      </c>
      <c r="E3" s="9" t="s">
        <v>8</v>
      </c>
      <c r="F3" s="9" t="s">
        <v>181</v>
      </c>
      <c r="G3" s="59" t="s">
        <v>184</v>
      </c>
      <c r="H3" s="9" t="s">
        <v>8</v>
      </c>
      <c r="I3" s="9" t="s">
        <v>181</v>
      </c>
      <c r="J3" s="9" t="s">
        <v>184</v>
      </c>
      <c r="K3" s="9" t="s">
        <v>8</v>
      </c>
      <c r="L3" s="9" t="s">
        <v>181</v>
      </c>
      <c r="M3" s="9" t="s">
        <v>184</v>
      </c>
      <c r="N3" s="9" t="s">
        <v>8</v>
      </c>
      <c r="O3" s="9" t="s">
        <v>181</v>
      </c>
      <c r="P3" s="60" t="s">
        <v>184</v>
      </c>
      <c r="Q3" s="9" t="s">
        <v>8</v>
      </c>
      <c r="R3" s="9" t="s">
        <v>181</v>
      </c>
      <c r="S3" s="60" t="s">
        <v>184</v>
      </c>
      <c r="T3" s="9" t="s">
        <v>8</v>
      </c>
      <c r="U3" s="9" t="s">
        <v>181</v>
      </c>
      <c r="V3" s="59" t="s">
        <v>184</v>
      </c>
      <c r="W3" s="9" t="s">
        <v>7</v>
      </c>
      <c r="X3" s="9" t="s">
        <v>8</v>
      </c>
      <c r="Y3" s="9" t="s">
        <v>181</v>
      </c>
      <c r="Z3" s="59" t="s">
        <v>184</v>
      </c>
      <c r="AA3" s="9" t="s">
        <v>8</v>
      </c>
      <c r="AB3" s="9" t="s">
        <v>181</v>
      </c>
      <c r="AC3" s="59" t="s">
        <v>184</v>
      </c>
      <c r="AD3" s="9" t="s">
        <v>8</v>
      </c>
      <c r="AE3" s="9" t="s">
        <v>181</v>
      </c>
      <c r="AF3" s="59" t="s">
        <v>184</v>
      </c>
      <c r="AG3" s="9" t="s">
        <v>8</v>
      </c>
      <c r="AH3" s="9" t="s">
        <v>181</v>
      </c>
      <c r="AI3" s="59" t="s">
        <v>184</v>
      </c>
      <c r="AJ3" s="9" t="s">
        <v>8</v>
      </c>
      <c r="AK3" s="9" t="s">
        <v>181</v>
      </c>
      <c r="AL3" s="60" t="s">
        <v>184</v>
      </c>
      <c r="AM3" s="9" t="s">
        <v>8</v>
      </c>
      <c r="AN3" s="9" t="s">
        <v>181</v>
      </c>
      <c r="AO3" s="59" t="s">
        <v>184</v>
      </c>
      <c r="AP3" s="9" t="s">
        <v>8</v>
      </c>
      <c r="AQ3" s="9" t="s">
        <v>181</v>
      </c>
      <c r="AR3" s="59" t="s">
        <v>184</v>
      </c>
      <c r="AS3" s="9" t="s">
        <v>8</v>
      </c>
      <c r="AT3" s="9" t="s">
        <v>181</v>
      </c>
      <c r="AU3" s="58" t="s">
        <v>184</v>
      </c>
      <c r="AV3" s="9" t="s">
        <v>8</v>
      </c>
      <c r="AW3" s="9" t="s">
        <v>181</v>
      </c>
      <c r="AX3" s="58" t="s">
        <v>184</v>
      </c>
      <c r="AY3" s="9" t="s">
        <v>8</v>
      </c>
      <c r="AZ3" s="9" t="s">
        <v>181</v>
      </c>
      <c r="BA3" s="58" t="s">
        <v>184</v>
      </c>
      <c r="BB3" s="9" t="s">
        <v>8</v>
      </c>
      <c r="BC3" s="9" t="s">
        <v>181</v>
      </c>
      <c r="BD3" s="59" t="s">
        <v>184</v>
      </c>
      <c r="BE3" s="9" t="s">
        <v>8</v>
      </c>
      <c r="BF3" s="9" t="s">
        <v>181</v>
      </c>
      <c r="BG3" s="59" t="s">
        <v>184</v>
      </c>
      <c r="BH3" s="9" t="s">
        <v>8</v>
      </c>
      <c r="BI3" s="9" t="s">
        <v>181</v>
      </c>
      <c r="BJ3" s="59" t="s">
        <v>184</v>
      </c>
      <c r="BK3" s="9" t="s">
        <v>8</v>
      </c>
      <c r="BL3" s="9" t="s">
        <v>181</v>
      </c>
      <c r="BM3" s="59" t="s">
        <v>184</v>
      </c>
      <c r="BN3" s="9" t="s">
        <v>8</v>
      </c>
      <c r="BO3" s="9" t="s">
        <v>181</v>
      </c>
      <c r="BP3" s="59" t="s">
        <v>184</v>
      </c>
      <c r="BQ3" s="9" t="s">
        <v>8</v>
      </c>
      <c r="BR3" s="9" t="s">
        <v>181</v>
      </c>
      <c r="BS3" s="59" t="s">
        <v>184</v>
      </c>
      <c r="BT3" s="9" t="s">
        <v>8</v>
      </c>
      <c r="BU3" s="9" t="s">
        <v>181</v>
      </c>
      <c r="BV3" s="59" t="s">
        <v>184</v>
      </c>
      <c r="BW3" s="9" t="s">
        <v>8</v>
      </c>
      <c r="BX3" s="9" t="s">
        <v>181</v>
      </c>
      <c r="BY3" s="59" t="s">
        <v>184</v>
      </c>
      <c r="BZ3" s="9" t="s">
        <v>8</v>
      </c>
      <c r="CA3" s="9" t="s">
        <v>181</v>
      </c>
      <c r="CB3" s="59" t="s">
        <v>184</v>
      </c>
      <c r="CC3" s="9" t="s">
        <v>8</v>
      </c>
      <c r="CD3" s="9" t="s">
        <v>181</v>
      </c>
      <c r="CE3" s="58" t="s">
        <v>184</v>
      </c>
      <c r="CF3" s="9" t="s">
        <v>8</v>
      </c>
      <c r="CG3" s="9" t="s">
        <v>181</v>
      </c>
      <c r="CH3" s="58" t="s">
        <v>184</v>
      </c>
      <c r="CI3" s="9" t="s">
        <v>8</v>
      </c>
      <c r="CJ3" s="9" t="s">
        <v>181</v>
      </c>
      <c r="CK3" s="59" t="s">
        <v>184</v>
      </c>
      <c r="CL3" s="9" t="s">
        <v>8</v>
      </c>
      <c r="CM3" s="9" t="s">
        <v>181</v>
      </c>
      <c r="CN3" s="59" t="s">
        <v>184</v>
      </c>
      <c r="CO3" s="9" t="s">
        <v>8</v>
      </c>
      <c r="CP3" s="9" t="s">
        <v>181</v>
      </c>
      <c r="CQ3" s="59" t="s">
        <v>184</v>
      </c>
      <c r="CR3" s="9" t="s">
        <v>8</v>
      </c>
      <c r="CS3" s="9" t="s">
        <v>181</v>
      </c>
      <c r="CT3" s="59" t="s">
        <v>184</v>
      </c>
      <c r="CU3" s="9" t="s">
        <v>180</v>
      </c>
      <c r="CV3" s="13" t="s">
        <v>181</v>
      </c>
      <c r="CW3" s="58" t="s">
        <v>184</v>
      </c>
      <c r="CX3" s="9" t="s">
        <v>180</v>
      </c>
      <c r="CY3" s="13" t="s">
        <v>181</v>
      </c>
      <c r="CZ3" s="58" t="s">
        <v>184</v>
      </c>
      <c r="DA3" s="9" t="s">
        <v>180</v>
      </c>
      <c r="DB3" s="13" t="s">
        <v>181</v>
      </c>
      <c r="DC3" s="58" t="s">
        <v>184</v>
      </c>
      <c r="DE3" s="55"/>
      <c r="DG3" s="57"/>
    </row>
    <row r="4" spans="1:113" s="54" customFormat="1" ht="30" customHeight="1">
      <c r="A4" s="186"/>
      <c r="B4" s="186" t="s">
        <v>241</v>
      </c>
      <c r="C4" s="186"/>
      <c r="D4" s="186"/>
      <c r="E4" s="186" t="s">
        <v>226</v>
      </c>
      <c r="F4" s="186"/>
      <c r="G4" s="186"/>
      <c r="H4" s="186" t="s">
        <v>215</v>
      </c>
      <c r="I4" s="186"/>
      <c r="J4" s="186"/>
      <c r="K4" s="186" t="s">
        <v>215</v>
      </c>
      <c r="L4" s="186"/>
      <c r="M4" s="186"/>
      <c r="N4" s="186" t="s">
        <v>216</v>
      </c>
      <c r="O4" s="186"/>
      <c r="P4" s="186"/>
      <c r="Q4" s="186" t="s">
        <v>217</v>
      </c>
      <c r="R4" s="186"/>
      <c r="S4" s="186"/>
      <c r="T4" s="186" t="s">
        <v>279</v>
      </c>
      <c r="U4" s="186"/>
      <c r="V4" s="186"/>
      <c r="W4" s="9"/>
      <c r="X4" s="186" t="s">
        <v>283</v>
      </c>
      <c r="Y4" s="186"/>
      <c r="Z4" s="186"/>
      <c r="AA4" s="186" t="s">
        <v>283</v>
      </c>
      <c r="AB4" s="186"/>
      <c r="AC4" s="186"/>
      <c r="AD4" s="186" t="s">
        <v>283</v>
      </c>
      <c r="AE4" s="186"/>
      <c r="AF4" s="186"/>
      <c r="AG4" s="186" t="s">
        <v>264</v>
      </c>
      <c r="AH4" s="186"/>
      <c r="AI4" s="186"/>
      <c r="AJ4" s="186" t="s">
        <v>218</v>
      </c>
      <c r="AK4" s="186"/>
      <c r="AL4" s="186"/>
      <c r="AM4" s="186" t="s">
        <v>219</v>
      </c>
      <c r="AN4" s="186"/>
      <c r="AO4" s="186"/>
      <c r="AP4" s="186" t="s">
        <v>265</v>
      </c>
      <c r="AQ4" s="186"/>
      <c r="AR4" s="186"/>
      <c r="AS4" s="186" t="s">
        <v>220</v>
      </c>
      <c r="AT4" s="186"/>
      <c r="AU4" s="186"/>
      <c r="AV4" s="186" t="s">
        <v>221</v>
      </c>
      <c r="AW4" s="186"/>
      <c r="AX4" s="186"/>
      <c r="AY4" s="186" t="s">
        <v>222</v>
      </c>
      <c r="AZ4" s="186"/>
      <c r="BA4" s="186"/>
      <c r="BB4" s="186" t="s">
        <v>223</v>
      </c>
      <c r="BC4" s="186"/>
      <c r="BD4" s="186"/>
      <c r="BE4" s="186" t="s">
        <v>268</v>
      </c>
      <c r="BF4" s="186"/>
      <c r="BG4" s="186"/>
      <c r="BH4" s="186" t="s">
        <v>270</v>
      </c>
      <c r="BI4" s="186"/>
      <c r="BJ4" s="186"/>
      <c r="BK4" s="186" t="s">
        <v>224</v>
      </c>
      <c r="BL4" s="186"/>
      <c r="BM4" s="186"/>
      <c r="BN4" s="186" t="s">
        <v>225</v>
      </c>
      <c r="BO4" s="186"/>
      <c r="BP4" s="186"/>
      <c r="BQ4" s="186" t="s">
        <v>275</v>
      </c>
      <c r="BR4" s="186"/>
      <c r="BS4" s="186"/>
      <c r="BT4" s="186" t="s">
        <v>227</v>
      </c>
      <c r="BU4" s="186"/>
      <c r="BV4" s="186"/>
      <c r="BW4" s="186" t="s">
        <v>228</v>
      </c>
      <c r="BX4" s="186"/>
      <c r="BY4" s="186"/>
      <c r="BZ4" s="186" t="s">
        <v>229</v>
      </c>
      <c r="CA4" s="186"/>
      <c r="CB4" s="186"/>
      <c r="CC4" s="186" t="s">
        <v>230</v>
      </c>
      <c r="CD4" s="186"/>
      <c r="CE4" s="186"/>
      <c r="CF4" s="186" t="s">
        <v>273</v>
      </c>
      <c r="CG4" s="186"/>
      <c r="CH4" s="186"/>
      <c r="CI4" s="186" t="s">
        <v>266</v>
      </c>
      <c r="CJ4" s="186"/>
      <c r="CK4" s="186"/>
      <c r="CL4" s="186" t="s">
        <v>231</v>
      </c>
      <c r="CM4" s="186"/>
      <c r="CN4" s="186"/>
      <c r="CO4" s="186" t="s">
        <v>235</v>
      </c>
      <c r="CP4" s="186"/>
      <c r="CQ4" s="186"/>
      <c r="CR4" s="186" t="s">
        <v>277</v>
      </c>
      <c r="CS4" s="186"/>
      <c r="CT4" s="186"/>
      <c r="CU4" s="186" t="s">
        <v>249</v>
      </c>
      <c r="CV4" s="186"/>
      <c r="CW4" s="186"/>
      <c r="CX4" s="186" t="s">
        <v>388</v>
      </c>
      <c r="CY4" s="186"/>
      <c r="CZ4" s="186"/>
      <c r="DA4" s="186" t="s">
        <v>409</v>
      </c>
      <c r="DB4" s="186"/>
      <c r="DC4" s="186"/>
      <c r="DE4" s="55"/>
      <c r="DG4" s="57"/>
    </row>
    <row r="5" spans="1:113" s="54" customFormat="1" ht="43.5" customHeight="1">
      <c r="A5" s="186"/>
      <c r="B5" s="186"/>
      <c r="C5" s="186"/>
      <c r="D5" s="186"/>
      <c r="E5" s="186" t="s">
        <v>322</v>
      </c>
      <c r="F5" s="186"/>
      <c r="G5" s="186"/>
      <c r="H5" s="186" t="s">
        <v>309</v>
      </c>
      <c r="I5" s="186"/>
      <c r="J5" s="186"/>
      <c r="K5" s="186" t="s">
        <v>309</v>
      </c>
      <c r="L5" s="186"/>
      <c r="M5" s="186"/>
      <c r="N5" s="186" t="s">
        <v>310</v>
      </c>
      <c r="O5" s="186"/>
      <c r="P5" s="186"/>
      <c r="Q5" s="186" t="s">
        <v>311</v>
      </c>
      <c r="R5" s="186"/>
      <c r="S5" s="186"/>
      <c r="T5" s="186" t="s">
        <v>389</v>
      </c>
      <c r="U5" s="186"/>
      <c r="V5" s="186"/>
      <c r="W5" s="9" t="s">
        <v>198</v>
      </c>
      <c r="X5" s="186" t="s">
        <v>327</v>
      </c>
      <c r="Y5" s="186"/>
      <c r="Z5" s="186"/>
      <c r="AA5" s="186" t="s">
        <v>327</v>
      </c>
      <c r="AB5" s="186"/>
      <c r="AC5" s="186"/>
      <c r="AD5" s="186" t="s">
        <v>327</v>
      </c>
      <c r="AE5" s="186"/>
      <c r="AF5" s="186"/>
      <c r="AG5" s="204" t="s">
        <v>369</v>
      </c>
      <c r="AH5" s="204"/>
      <c r="AI5" s="204"/>
      <c r="AJ5" s="186" t="s">
        <v>312</v>
      </c>
      <c r="AK5" s="186"/>
      <c r="AL5" s="186"/>
      <c r="AM5" s="186" t="s">
        <v>313</v>
      </c>
      <c r="AN5" s="186"/>
      <c r="AO5" s="186"/>
      <c r="AP5" s="186" t="s">
        <v>314</v>
      </c>
      <c r="AQ5" s="186"/>
      <c r="AR5" s="186"/>
      <c r="AS5" s="186" t="s">
        <v>315</v>
      </c>
      <c r="AT5" s="186"/>
      <c r="AU5" s="186"/>
      <c r="AV5" s="186" t="s">
        <v>316</v>
      </c>
      <c r="AW5" s="186"/>
      <c r="AX5" s="186"/>
      <c r="AY5" s="186" t="s">
        <v>317</v>
      </c>
      <c r="AZ5" s="186"/>
      <c r="BA5" s="186"/>
      <c r="BB5" s="186" t="s">
        <v>318</v>
      </c>
      <c r="BC5" s="186"/>
      <c r="BD5" s="186"/>
      <c r="BE5" s="186" t="s">
        <v>319</v>
      </c>
      <c r="BF5" s="186"/>
      <c r="BG5" s="186"/>
      <c r="BH5" s="186" t="s">
        <v>339</v>
      </c>
      <c r="BI5" s="186"/>
      <c r="BJ5" s="186"/>
      <c r="BK5" s="186" t="s">
        <v>320</v>
      </c>
      <c r="BL5" s="186"/>
      <c r="BM5" s="186"/>
      <c r="BN5" s="186" t="s">
        <v>321</v>
      </c>
      <c r="BO5" s="186"/>
      <c r="BP5" s="186"/>
      <c r="BQ5" s="186" t="s">
        <v>323</v>
      </c>
      <c r="BR5" s="186"/>
      <c r="BS5" s="186"/>
      <c r="BT5" s="186" t="s">
        <v>324</v>
      </c>
      <c r="BU5" s="186"/>
      <c r="BV5" s="186"/>
      <c r="BW5" s="186" t="s">
        <v>340</v>
      </c>
      <c r="BX5" s="186"/>
      <c r="BY5" s="186"/>
      <c r="BZ5" s="186" t="s">
        <v>325</v>
      </c>
      <c r="CA5" s="186"/>
      <c r="CB5" s="186"/>
      <c r="CC5" s="186" t="s">
        <v>341</v>
      </c>
      <c r="CD5" s="186"/>
      <c r="CE5" s="186"/>
      <c r="CF5" s="186" t="s">
        <v>326</v>
      </c>
      <c r="CG5" s="186"/>
      <c r="CH5" s="186"/>
      <c r="CI5" s="186" t="s">
        <v>342</v>
      </c>
      <c r="CJ5" s="186"/>
      <c r="CK5" s="186"/>
      <c r="CL5" s="186" t="s">
        <v>332</v>
      </c>
      <c r="CM5" s="186"/>
      <c r="CN5" s="186"/>
      <c r="CO5" s="204" t="s">
        <v>370</v>
      </c>
      <c r="CP5" s="204"/>
      <c r="CQ5" s="204"/>
      <c r="CR5" s="186" t="s">
        <v>328</v>
      </c>
      <c r="CS5" s="186"/>
      <c r="CT5" s="186"/>
      <c r="CU5" s="186" t="s">
        <v>329</v>
      </c>
      <c r="CV5" s="186"/>
      <c r="CW5" s="186"/>
      <c r="CX5" s="186" t="s">
        <v>391</v>
      </c>
      <c r="CY5" s="186"/>
      <c r="CZ5" s="186"/>
      <c r="DA5" s="186" t="s">
        <v>418</v>
      </c>
      <c r="DB5" s="186"/>
      <c r="DC5" s="186"/>
      <c r="DE5" s="55"/>
      <c r="DG5" s="57"/>
    </row>
    <row r="6" spans="1:113" ht="15.75" customHeight="1">
      <c r="A6" s="36"/>
      <c r="B6" s="36"/>
      <c r="C6" s="36"/>
      <c r="D6" s="7"/>
      <c r="E6" s="36"/>
      <c r="F6" s="36"/>
      <c r="G6" s="5"/>
      <c r="H6" s="36"/>
      <c r="I6" s="36"/>
      <c r="J6" s="36"/>
      <c r="K6" s="36"/>
      <c r="L6" s="36"/>
      <c r="M6" s="36"/>
      <c r="N6" s="36"/>
      <c r="O6" s="36"/>
      <c r="P6" s="51"/>
      <c r="Q6" s="36"/>
      <c r="R6" s="36"/>
      <c r="S6" s="51"/>
      <c r="T6" s="36"/>
      <c r="U6" s="36"/>
      <c r="V6" s="5"/>
      <c r="W6" s="36"/>
      <c r="X6" s="36"/>
      <c r="Y6" s="36"/>
      <c r="Z6" s="5"/>
      <c r="AA6" s="36"/>
      <c r="AB6" s="36"/>
      <c r="AC6" s="5"/>
      <c r="AD6" s="36"/>
      <c r="AE6" s="36"/>
      <c r="AF6" s="5"/>
      <c r="AG6" s="36"/>
      <c r="AH6" s="36"/>
      <c r="AI6" s="5"/>
      <c r="AJ6" s="36"/>
      <c r="AK6" s="36"/>
      <c r="AL6" s="51"/>
      <c r="AM6" s="36"/>
      <c r="AN6" s="36"/>
      <c r="AO6" s="5"/>
      <c r="AP6" s="36"/>
      <c r="AQ6" s="36"/>
      <c r="AR6" s="5"/>
      <c r="AS6" s="36"/>
      <c r="AT6" s="36"/>
      <c r="AU6" s="7"/>
      <c r="AV6" s="36"/>
      <c r="AW6" s="36"/>
      <c r="AX6" s="7"/>
      <c r="AY6" s="36"/>
      <c r="AZ6" s="36"/>
      <c r="BA6" s="7"/>
      <c r="BB6" s="36"/>
      <c r="BC6" s="36"/>
      <c r="BD6" s="5"/>
      <c r="BE6" s="36"/>
      <c r="BF6" s="36"/>
      <c r="BG6" s="5"/>
      <c r="BH6" s="36"/>
      <c r="BI6" s="36"/>
      <c r="BJ6" s="5"/>
      <c r="BK6" s="36"/>
      <c r="BL6" s="36"/>
      <c r="BM6" s="5"/>
      <c r="BN6" s="36"/>
      <c r="BO6" s="36"/>
      <c r="BP6" s="5"/>
      <c r="BQ6" s="36"/>
      <c r="BR6" s="36"/>
      <c r="BS6" s="5"/>
      <c r="BT6" s="36"/>
      <c r="BU6" s="36"/>
      <c r="BV6" s="5"/>
      <c r="BW6" s="36"/>
      <c r="BX6" s="36"/>
      <c r="BY6" s="5"/>
      <c r="BZ6" s="36"/>
      <c r="CA6" s="36"/>
      <c r="CB6" s="5"/>
      <c r="CC6" s="36"/>
      <c r="CD6" s="36"/>
      <c r="CE6" s="5"/>
      <c r="CF6" s="36"/>
      <c r="CG6" s="36"/>
      <c r="CH6" s="5"/>
      <c r="CI6" s="36"/>
      <c r="CJ6" s="36"/>
      <c r="CK6" s="5"/>
      <c r="CL6" s="36"/>
      <c r="CM6" s="36"/>
      <c r="CN6" s="5"/>
      <c r="CO6" s="36"/>
      <c r="CP6" s="36"/>
      <c r="CQ6" s="5"/>
      <c r="CR6" s="36"/>
      <c r="CS6" s="36"/>
      <c r="CT6" s="5"/>
      <c r="CU6" s="9"/>
      <c r="CV6" s="13"/>
      <c r="CW6" s="58"/>
      <c r="CX6" s="9"/>
      <c r="CY6" s="13"/>
      <c r="CZ6" s="58"/>
      <c r="DA6" s="9"/>
      <c r="DB6" s="13"/>
      <c r="DC6" s="58"/>
      <c r="DE6" s="61"/>
      <c r="DF6" s="54"/>
      <c r="DG6" s="57"/>
      <c r="DH6" s="61"/>
      <c r="DI6" s="54"/>
    </row>
    <row r="7" spans="1:113" s="65" customFormat="1" ht="15.75" customHeight="1">
      <c r="A7" s="62" t="s">
        <v>160</v>
      </c>
      <c r="B7" s="170">
        <f>B8+B9</f>
        <v>5322355.4276100006</v>
      </c>
      <c r="C7" s="170">
        <f t="shared" ref="C7:CD7" si="0">C8+C9</f>
        <v>5219058.1359499991</v>
      </c>
      <c r="D7" s="170">
        <f t="shared" ref="D7:D70" si="1">C7/B7*100</f>
        <v>98.059180882130846</v>
      </c>
      <c r="E7" s="170">
        <f>E8+E9</f>
        <v>6561.2000000000007</v>
      </c>
      <c r="F7" s="170">
        <f>F8+F9</f>
        <v>6561.2000000000007</v>
      </c>
      <c r="G7" s="155">
        <f>F7/E7*100</f>
        <v>100</v>
      </c>
      <c r="H7" s="170">
        <f t="shared" si="0"/>
        <v>18876.060819999999</v>
      </c>
      <c r="I7" s="170">
        <f t="shared" si="0"/>
        <v>18876.060819999999</v>
      </c>
      <c r="J7" s="155">
        <f>I7/H7*100</f>
        <v>100</v>
      </c>
      <c r="K7" s="170">
        <f t="shared" ref="K7:L7" si="2">K8+K9</f>
        <v>1076.5</v>
      </c>
      <c r="L7" s="170">
        <f t="shared" si="2"/>
        <v>1076.5</v>
      </c>
      <c r="M7" s="155">
        <f>L7/K7*100</f>
        <v>100</v>
      </c>
      <c r="N7" s="170">
        <f t="shared" si="0"/>
        <v>58.849999999999994</v>
      </c>
      <c r="O7" s="170">
        <f t="shared" si="0"/>
        <v>58.849999999999994</v>
      </c>
      <c r="P7" s="155">
        <f>O7/N7*100</f>
        <v>100</v>
      </c>
      <c r="Q7" s="170">
        <f t="shared" si="0"/>
        <v>23487.499999999996</v>
      </c>
      <c r="R7" s="170">
        <f t="shared" si="0"/>
        <v>23210.619239999996</v>
      </c>
      <c r="S7" s="155">
        <f>R7/Q7*100</f>
        <v>98.821156955827576</v>
      </c>
      <c r="T7" s="170">
        <f>T8+T9</f>
        <v>1880.4529399999999</v>
      </c>
      <c r="U7" s="170">
        <f>U8+U9</f>
        <v>1829.0470700000001</v>
      </c>
      <c r="V7" s="155">
        <f>U7/T7*100</f>
        <v>97.266303829969829</v>
      </c>
      <c r="W7" s="170">
        <f>W8+W9</f>
        <v>27572.323530000001</v>
      </c>
      <c r="X7" s="170">
        <f>X8+X9</f>
        <v>27572.323530000001</v>
      </c>
      <c r="Y7" s="170">
        <f>Y8+Y9</f>
        <v>27572.323530000001</v>
      </c>
      <c r="Z7" s="155">
        <f>Y7/X7*100</f>
        <v>100</v>
      </c>
      <c r="AA7" s="170">
        <f>AA8+AA9</f>
        <v>27296.600119999999</v>
      </c>
      <c r="AB7" s="170">
        <f>AB8+AB9</f>
        <v>27296.600119999999</v>
      </c>
      <c r="AC7" s="155">
        <f>AB7/AA7*100</f>
        <v>100</v>
      </c>
      <c r="AD7" s="170">
        <f>AD8+AD9</f>
        <v>275.72341</v>
      </c>
      <c r="AE7" s="170">
        <f>AE8+AE9</f>
        <v>275.72341</v>
      </c>
      <c r="AF7" s="155">
        <f>AE7/AD7*100</f>
        <v>100</v>
      </c>
      <c r="AG7" s="170">
        <f>AG8+AG9</f>
        <v>171581.66516999999</v>
      </c>
      <c r="AH7" s="170">
        <f>AH8+AH9</f>
        <v>171581.66516999999</v>
      </c>
      <c r="AI7" s="155">
        <f>AH7/AG7*100</f>
        <v>100</v>
      </c>
      <c r="AJ7" s="170">
        <f t="shared" si="0"/>
        <v>2629380.5</v>
      </c>
      <c r="AK7" s="170">
        <f t="shared" si="0"/>
        <v>2629380.5</v>
      </c>
      <c r="AL7" s="155">
        <f>AK7/AJ7*100</f>
        <v>100</v>
      </c>
      <c r="AM7" s="170">
        <f t="shared" si="0"/>
        <v>985493.60000000009</v>
      </c>
      <c r="AN7" s="170">
        <f t="shared" si="0"/>
        <v>985493.60000000009</v>
      </c>
      <c r="AO7" s="155">
        <f>AN7/AM7*100</f>
        <v>100</v>
      </c>
      <c r="AP7" s="170">
        <f t="shared" si="0"/>
        <v>537.47064</v>
      </c>
      <c r="AQ7" s="170">
        <f t="shared" si="0"/>
        <v>537.47064</v>
      </c>
      <c r="AR7" s="155">
        <f>AQ7/AP7*100</f>
        <v>100</v>
      </c>
      <c r="AS7" s="170">
        <f t="shared" si="0"/>
        <v>2410.2999999999993</v>
      </c>
      <c r="AT7" s="170">
        <f t="shared" si="0"/>
        <v>2280.1887299999994</v>
      </c>
      <c r="AU7" s="170">
        <f>AT7/AS7*100</f>
        <v>94.601864083309138</v>
      </c>
      <c r="AV7" s="170">
        <f t="shared" si="0"/>
        <v>282584.03281999996</v>
      </c>
      <c r="AW7" s="170">
        <f t="shared" si="0"/>
        <v>282584.03281999996</v>
      </c>
      <c r="AX7" s="170">
        <f>AW7/AV7*100</f>
        <v>100</v>
      </c>
      <c r="AY7" s="170">
        <f t="shared" si="0"/>
        <v>131991.29999999999</v>
      </c>
      <c r="AZ7" s="170">
        <f t="shared" si="0"/>
        <v>131362.516</v>
      </c>
      <c r="BA7" s="170">
        <f>AZ7/AY7*100</f>
        <v>99.52361708688376</v>
      </c>
      <c r="BB7" s="170">
        <f t="shared" si="0"/>
        <v>590718.10944000003</v>
      </c>
      <c r="BC7" s="170">
        <f t="shared" si="0"/>
        <v>504928.47077000007</v>
      </c>
      <c r="BD7" s="155">
        <f>BC7/BB7*100</f>
        <v>85.477059650104778</v>
      </c>
      <c r="BE7" s="170">
        <f t="shared" si="0"/>
        <v>2250.4699999999998</v>
      </c>
      <c r="BF7" s="170">
        <f t="shared" si="0"/>
        <v>1844.07152</v>
      </c>
      <c r="BG7" s="155">
        <f>BF7/BE7*100</f>
        <v>81.941617528782885</v>
      </c>
      <c r="BH7" s="170">
        <f t="shared" si="0"/>
        <v>94.679999999999993</v>
      </c>
      <c r="BI7" s="170">
        <f t="shared" si="0"/>
        <v>77.245400000000004</v>
      </c>
      <c r="BJ7" s="155">
        <f>BI7/BH7*100</f>
        <v>81.585762568652314</v>
      </c>
      <c r="BK7" s="170">
        <f t="shared" si="0"/>
        <v>8320</v>
      </c>
      <c r="BL7" s="170">
        <f t="shared" si="0"/>
        <v>8221.9485800000002</v>
      </c>
      <c r="BM7" s="155">
        <f>BL7/BK7*100</f>
        <v>98.821497355769239</v>
      </c>
      <c r="BN7" s="170">
        <f t="shared" si="0"/>
        <v>557</v>
      </c>
      <c r="BO7" s="170">
        <f t="shared" si="0"/>
        <v>557</v>
      </c>
      <c r="BP7" s="155">
        <f>BO7/BN7*100</f>
        <v>100</v>
      </c>
      <c r="BQ7" s="170">
        <f t="shared" si="0"/>
        <v>9638</v>
      </c>
      <c r="BR7" s="170">
        <f t="shared" si="0"/>
        <v>9638</v>
      </c>
      <c r="BS7" s="155">
        <f>BR7/BQ7*100</f>
        <v>100</v>
      </c>
      <c r="BT7" s="170">
        <f t="shared" si="0"/>
        <v>339</v>
      </c>
      <c r="BU7" s="170">
        <f t="shared" si="0"/>
        <v>339</v>
      </c>
      <c r="BV7" s="155">
        <f>BU7/BT7*100</f>
        <v>100</v>
      </c>
      <c r="BW7" s="170">
        <f t="shared" si="0"/>
        <v>2145.4571700000001</v>
      </c>
      <c r="BX7" s="170">
        <f t="shared" si="0"/>
        <v>2145.4571700000001</v>
      </c>
      <c r="BY7" s="155">
        <f>BX7/BW7*100</f>
        <v>100</v>
      </c>
      <c r="BZ7" s="170">
        <f t="shared" si="0"/>
        <v>6263.0000000000009</v>
      </c>
      <c r="CA7" s="170">
        <f t="shared" si="0"/>
        <v>6073.2449999999999</v>
      </c>
      <c r="CB7" s="155">
        <f>CA7/BZ7*100</f>
        <v>96.970221938368169</v>
      </c>
      <c r="CC7" s="170">
        <f t="shared" si="0"/>
        <v>2.2000000000000002</v>
      </c>
      <c r="CD7" s="170">
        <f t="shared" si="0"/>
        <v>2.2000000000000002</v>
      </c>
      <c r="CE7" s="155">
        <f>CD7/CC7*100</f>
        <v>100</v>
      </c>
      <c r="CF7" s="170">
        <f t="shared" ref="CF7:CM7" si="3">CF8+CF9</f>
        <v>207981.24999999997</v>
      </c>
      <c r="CG7" s="170">
        <f t="shared" si="3"/>
        <v>199771.89212999996</v>
      </c>
      <c r="CH7" s="155">
        <f>CG7/CF7*100</f>
        <v>96.052837517805088</v>
      </c>
      <c r="CI7" s="170">
        <f t="shared" si="3"/>
        <v>495</v>
      </c>
      <c r="CJ7" s="170">
        <f t="shared" si="3"/>
        <v>407.88750000000005</v>
      </c>
      <c r="CK7" s="155">
        <f>CJ7/CI7*100</f>
        <v>82.401515151515156</v>
      </c>
      <c r="CL7" s="170">
        <f t="shared" si="3"/>
        <v>0</v>
      </c>
      <c r="CM7" s="170">
        <f t="shared" si="3"/>
        <v>0</v>
      </c>
      <c r="CN7" s="155"/>
      <c r="CO7" s="170">
        <f>CO8+CO9</f>
        <v>440.23200000000008</v>
      </c>
      <c r="CP7" s="170">
        <f>CP8+CP9</f>
        <v>85.777749999999997</v>
      </c>
      <c r="CQ7" s="155">
        <f>CP7/CO7*100</f>
        <v>19.484669447018842</v>
      </c>
      <c r="CR7" s="170">
        <f>CR8+CR9</f>
        <v>163413.02455999999</v>
      </c>
      <c r="CS7" s="170">
        <f>CS8+CS9</f>
        <v>161781.70973</v>
      </c>
      <c r="CT7" s="155">
        <f>CS7/CR7*100</f>
        <v>99.001722883232588</v>
      </c>
      <c r="CU7" s="170">
        <f>CU8+CU9</f>
        <v>38816.056999999993</v>
      </c>
      <c r="CV7" s="170">
        <f>CV8+CV9</f>
        <v>33112.5841</v>
      </c>
      <c r="CW7" s="155">
        <f>CV7/CU7*100</f>
        <v>85.306408376306749</v>
      </c>
      <c r="CX7" s="170">
        <f>CX8+CX9</f>
        <v>0</v>
      </c>
      <c r="CY7" s="170">
        <f>CY8+CY9</f>
        <v>0</v>
      </c>
      <c r="CZ7" s="155" t="e">
        <f>CY7/CX7*100</f>
        <v>#DIV/0!</v>
      </c>
      <c r="DA7" s="170">
        <f>DA8+DA9</f>
        <v>7390.1915200000012</v>
      </c>
      <c r="DB7" s="170">
        <f>DB8+DB9</f>
        <v>7390.1915200000012</v>
      </c>
      <c r="DC7" s="155">
        <f>DB7/DA7*100</f>
        <v>100</v>
      </c>
      <c r="DD7" s="64"/>
      <c r="DF7" s="66"/>
      <c r="DG7" s="56"/>
      <c r="DH7" s="67"/>
      <c r="DI7" s="54"/>
    </row>
    <row r="8" spans="1:113" s="65" customFormat="1" ht="15.75" customHeight="1">
      <c r="A8" s="62" t="s">
        <v>162</v>
      </c>
      <c r="B8" s="170">
        <f>B12+B23+B36+B48+B57+B68+B76+B96+B108+B115+B121+B133+B144+B154</f>
        <v>5298867.9276100006</v>
      </c>
      <c r="C8" s="170">
        <f>C12+C23+C36+C48+C57+C68+C76+C96+C108+C115+C121+C133+C144+C154</f>
        <v>5195570.6359499991</v>
      </c>
      <c r="D8" s="170">
        <f t="shared" si="1"/>
        <v>98.050578103263035</v>
      </c>
      <c r="E8" s="170">
        <f>E12+E23+E36+E48+E57+E68+E76+E96+E108+E115+E121+E133+E144+E154</f>
        <v>6561.2000000000007</v>
      </c>
      <c r="F8" s="170">
        <f>F12+F23+F36+F48+F57+F68+F76+F96+F108+F115+F121+F133+F144+F154</f>
        <v>6561.2000000000007</v>
      </c>
      <c r="G8" s="155">
        <f>F8/E8*100</f>
        <v>100</v>
      </c>
      <c r="H8" s="170">
        <f>H12+H23+H36+H48+H57+H68+H76+H96+H108+H115+H121+H133+H144+H154</f>
        <v>18876.060819999999</v>
      </c>
      <c r="I8" s="170">
        <f>I12+I23+I36+I48+I57+I68+I76+I96+I108+I115+I121+I133+I144+I154</f>
        <v>18876.060819999999</v>
      </c>
      <c r="J8" s="155">
        <f>I8/H8*100</f>
        <v>100</v>
      </c>
      <c r="K8" s="170">
        <f>K12+K23+K36+K48+K57+K68+K76+K96+K108+K115+K121+K133+K144+K154</f>
        <v>1076.5</v>
      </c>
      <c r="L8" s="170">
        <f>L12+L23+L36+L48+L57+L68+L76+L96+L108+L115+L121+L133+L144+L154</f>
        <v>1076.5</v>
      </c>
      <c r="M8" s="155">
        <f>L8/K8*100</f>
        <v>100</v>
      </c>
      <c r="N8" s="170">
        <f>N12+N23+N36+N48+N57+N68+N76+N96+N108+N115+N121+N133+N144+N154</f>
        <v>58.849999999999994</v>
      </c>
      <c r="O8" s="170">
        <f>O12+O23+O36+O48+O57+O68+O76+O96+O108+O115+O121+O133+O144+O154</f>
        <v>58.849999999999994</v>
      </c>
      <c r="P8" s="155">
        <f>O8/N8*100</f>
        <v>100</v>
      </c>
      <c r="Q8" s="170">
        <f>Q12+Q23+Q36+Q48+Q57+Q68+Q76+Q96+Q108+Q115+Q121+Q133+Q144+Q154</f>
        <v>0</v>
      </c>
      <c r="R8" s="170">
        <f>R12+R23+R36+R48+R57+R68+R76+R96+R108+R115+R121+R133+R144+R154</f>
        <v>0</v>
      </c>
      <c r="S8" s="155"/>
      <c r="T8" s="170">
        <f>T12+T23+T36+T48+T57+T68+T76+T96+T108+T115+T121+T133+T144+T154</f>
        <v>1880.4529399999999</v>
      </c>
      <c r="U8" s="170">
        <f>U12+U23+U36+U48+U57+U68+U76+U96+U108+U115+U121+U133+U144+U154</f>
        <v>1829.0470700000001</v>
      </c>
      <c r="V8" s="155">
        <f>U8/T8*100</f>
        <v>97.266303829969829</v>
      </c>
      <c r="W8" s="170">
        <f>W11+W22+W35+W47+W56+W75+W95+W107+W114+W120+W143+W153+W67+W132</f>
        <v>27572.323530000001</v>
      </c>
      <c r="X8" s="170">
        <f>X12+X23+X36+X48+X57+X68+X76+X96+X108+X115+X121+X133+X144+X154</f>
        <v>27572.323530000001</v>
      </c>
      <c r="Y8" s="170">
        <f>Y12+Y23+Y36+Y48+Y57+Y68+Y76+Y96+Y108+Y115+Y121+Y133+Y144+Y154</f>
        <v>27572.323530000001</v>
      </c>
      <c r="Z8" s="155">
        <f>Y8/X8*100</f>
        <v>100</v>
      </c>
      <c r="AA8" s="170">
        <f>AA12+AA23+AA36+AA48+AA57+AA68+AA76+AA96+AA108+AA115+AA121+AA133+AA144+AA154</f>
        <v>27296.600119999999</v>
      </c>
      <c r="AB8" s="170">
        <f>AB12+AB23+AB36+AB48+AB57+AB68+AB76+AB96+AB108+AB115+AB121+AB133+AB144+AB154</f>
        <v>27296.600119999999</v>
      </c>
      <c r="AC8" s="155">
        <f>AB8/AA8*100</f>
        <v>100</v>
      </c>
      <c r="AD8" s="170">
        <f>AD12+AD23+AD36+AD48+AD57+AD68+AD76+AD96+AD108+AD115+AD121+AD133+AD144+AD154</f>
        <v>275.72341</v>
      </c>
      <c r="AE8" s="170">
        <f>AE12+AE23+AE36+AE48+AE57+AE68+AE76+AE96+AE108+AE115+AE121+AE133+AE144+AE154</f>
        <v>275.72341</v>
      </c>
      <c r="AF8" s="155">
        <f>AE8/AD8*100</f>
        <v>100</v>
      </c>
      <c r="AG8" s="170">
        <f>AG12+AG23+AG36+AG48+AG57+AG68+AG76+AG96+AG108+AG115+AG121+AG133+AG144+AG154</f>
        <v>171581.66516999999</v>
      </c>
      <c r="AH8" s="170">
        <f>AH12+AH23+AH36+AH48+AH57+AH68+AH76+AH96+AH108+AH115+AH121+AH133+AH144+AH154</f>
        <v>171581.66516999999</v>
      </c>
      <c r="AI8" s="155">
        <f>AH8/AG8*100</f>
        <v>100</v>
      </c>
      <c r="AJ8" s="170">
        <f>AJ12+AJ23+AJ36+AJ48+AJ57+AJ68+AJ76+AJ96+AJ108+AJ115+AJ121+AJ133+AJ144+AJ154</f>
        <v>2629380.5</v>
      </c>
      <c r="AK8" s="170">
        <f>AK12+AK23+AK36+AK48+AK57+AK68+AK76+AK96+AK108+AK115+AK121+AK133+AK144+AK154</f>
        <v>2629380.5</v>
      </c>
      <c r="AL8" s="155">
        <f>AK8/AJ8*100</f>
        <v>100</v>
      </c>
      <c r="AM8" s="170">
        <f>AM12+AM23+AM36+AM48+AM57+AM68+AM76+AM96+AM108+AM115+AM121+AM133+AM144+AM154</f>
        <v>985493.60000000009</v>
      </c>
      <c r="AN8" s="170">
        <f>AN12+AN23+AN36+AN48+AN57+AN68+AN76+AN96+AN108+AN115+AN121+AN133+AN144+AN154</f>
        <v>985493.60000000009</v>
      </c>
      <c r="AO8" s="155">
        <f>AN8/AM8*100</f>
        <v>100</v>
      </c>
      <c r="AP8" s="170">
        <f>AP12+AP23+AP36+AP48+AP57+AP68+AP76+AP96+AP108+AP115+AP121+AP133+AP144+AP154</f>
        <v>537.47064</v>
      </c>
      <c r="AQ8" s="170">
        <f>AQ12+AQ23+AQ36+AQ48+AQ57+AQ68+AQ76+AQ96+AQ108+AQ115+AQ121+AQ133+AQ144+AQ154</f>
        <v>537.47064</v>
      </c>
      <c r="AR8" s="155">
        <f>AQ8/AP8*100</f>
        <v>100</v>
      </c>
      <c r="AS8" s="170">
        <f>AS12+AS23+AS36+AS48+AS57+AS68+AS76+AS96+AS108+AS115+AS121+AS133+AS144+AS154</f>
        <v>2410.2999999999993</v>
      </c>
      <c r="AT8" s="170">
        <f>AT12+AT23+AT36+AT48+AT57+AT68+AT76+AT96+AT108+AT115+AT121+AT133+AT144+AT154</f>
        <v>2280.1887299999994</v>
      </c>
      <c r="AU8" s="170">
        <f>AT8/AS8*100</f>
        <v>94.601864083309138</v>
      </c>
      <c r="AV8" s="170">
        <f>AV12+AV23+AV36+AV48+AV57+AV68+AV76+AV96+AV108+AV115+AV121+AV133+AV144+AV154</f>
        <v>282584.03281999996</v>
      </c>
      <c r="AW8" s="170">
        <f>AW12+AW23+AW36+AW48+AW57+AW68+AW76+AW96+AW108+AW115+AW121+AW133+AW144+AW154</f>
        <v>282584.03281999996</v>
      </c>
      <c r="AX8" s="170">
        <f>AW8/AV8*100</f>
        <v>100</v>
      </c>
      <c r="AY8" s="170">
        <f>AY12+AY23+AY36+AY48+AY57+AY68+AY76+AY96+AY108+AY115+AY121+AY133+AY144+AY154</f>
        <v>131991.29999999999</v>
      </c>
      <c r="AZ8" s="170">
        <f>AZ12+AZ23+AZ36+AZ48+AZ57+AZ68+AZ76+AZ96+AZ108+AZ115+AZ121+AZ133+AZ144+AZ154</f>
        <v>131362.516</v>
      </c>
      <c r="BA8" s="170">
        <f>AZ8/AY8*100</f>
        <v>99.52361708688376</v>
      </c>
      <c r="BB8" s="170">
        <f>BB12+BB23+BB36+BB48+BB57+BB68+BB76+BB96+BB108+BB115+BB121+BB133+BB144+BB154</f>
        <v>590718.10944000003</v>
      </c>
      <c r="BC8" s="170">
        <f>BC12+BC23+BC36+BC48+BC57+BC68+BC76+BC96+BC108+BC115+BC121+BC133+BC144+BC154</f>
        <v>504928.47077000007</v>
      </c>
      <c r="BD8" s="155">
        <f>BC8/BB8*100</f>
        <v>85.477059650104778</v>
      </c>
      <c r="BE8" s="170">
        <f>BE12+BE23+BE36+BE48+BE57+BE68+BE76+BE96+BE108+BE115+BE121+BE133+BE144+BE154</f>
        <v>2250.4699999999998</v>
      </c>
      <c r="BF8" s="170">
        <f>BF12+BF23+BF36+BF48+BF57+BF68+BF76+BF96+BF108+BF115+BF121+BF133+BF144+BF154</f>
        <v>1844.07152</v>
      </c>
      <c r="BG8" s="155">
        <f>BF8/BE8*100</f>
        <v>81.941617528782885</v>
      </c>
      <c r="BH8" s="170">
        <f>BH12+BH23+BH36+BH48+BH57+BH68+BH76+BH96+BH108+BH115+BH121+BH133+BH144+BH154</f>
        <v>94.679999999999993</v>
      </c>
      <c r="BI8" s="170">
        <f>BI12+BI23+BI36+BI48+BI57+BI68+BI76+BI96+BI108+BI115+BI121+BI133+BI144+BI154</f>
        <v>77.245400000000004</v>
      </c>
      <c r="BJ8" s="155">
        <f>BI8/BH8*100</f>
        <v>81.585762568652314</v>
      </c>
      <c r="BK8" s="170">
        <f>BK12+BK23+BK36+BK48+BK57+BK68+BK76+BK96+BK108+BK115+BK121+BK133+BK144+BK154</f>
        <v>8320</v>
      </c>
      <c r="BL8" s="170">
        <f>BL12+BL23+BL36+BL48+BL57+BL68+BL76+BL96+BL108+BL115+BL121+BL133+BL144+BL154</f>
        <v>8221.9485800000002</v>
      </c>
      <c r="BM8" s="155">
        <f>BL8/BK8*100</f>
        <v>98.821497355769239</v>
      </c>
      <c r="BN8" s="170">
        <f>BN12+BN23+BN36+BN48+BN57+BN68+BN76+BN96+BN108+BN115+BN121+BN133+BN144+BN154</f>
        <v>557</v>
      </c>
      <c r="BO8" s="170">
        <f>BO12+BO23+BO36+BO48+BO57+BO68+BO76+BO96+BO108+BO115+BO121+BO133+BO144+BO154</f>
        <v>557</v>
      </c>
      <c r="BP8" s="155">
        <f>BO8/BN8*100</f>
        <v>100</v>
      </c>
      <c r="BQ8" s="170">
        <f>BQ12+BQ23+BQ36+BQ48+BQ57+BQ68+BQ76+BQ96+BQ108+BQ115+BQ121+BQ133+BQ144+BQ154</f>
        <v>9638</v>
      </c>
      <c r="BR8" s="170">
        <f>BR12+BR23+BR36+BR48+BR57+BR68+BR76+BR96+BR108+BR115+BR121+BR133+BR144+BR154</f>
        <v>9638</v>
      </c>
      <c r="BS8" s="155">
        <f>BR8/BQ8*100</f>
        <v>100</v>
      </c>
      <c r="BT8" s="170">
        <f>BT12+BT23+BT36+BT48+BT57+BT68+BT76+BT96+BT108+BT115+BT121+BT133+BT144+BT154</f>
        <v>339</v>
      </c>
      <c r="BU8" s="170">
        <f>BU12+BU23+BU36+BU48+BU57+BU68+BU76+BU96+BU108+BU115+BU121+BU133+BU144+BU154</f>
        <v>339</v>
      </c>
      <c r="BV8" s="155">
        <f>BU8/BT8*100</f>
        <v>100</v>
      </c>
      <c r="BW8" s="170">
        <f>BW12+BW23+BW36+BW48+BW57+BW68+BW76+BW96+BW108+BW115+BW121+BW133+BW144+BW154</f>
        <v>2145.4571700000001</v>
      </c>
      <c r="BX8" s="170">
        <f>BX12+BX23+BX36+BX48+BX57+BX68+BX76+BX96+BX108+BX115+BX121+BX133+BX144+BX154</f>
        <v>2145.4571700000001</v>
      </c>
      <c r="BY8" s="155">
        <f>BX8/BW8*100</f>
        <v>100</v>
      </c>
      <c r="BZ8" s="170">
        <f>BZ12+BZ23+BZ36+BZ48+BZ57+BZ68+BZ76+BZ96+BZ108+BZ115+BZ121+BZ133+BZ144+BZ154</f>
        <v>6263.0000000000009</v>
      </c>
      <c r="CA8" s="170">
        <f>CA12+CA23+CA36+CA48+CA57+CA68+CA76+CA96+CA108+CA115+CA121+CA133+CA144+CA154</f>
        <v>6073.2449999999999</v>
      </c>
      <c r="CB8" s="155">
        <f>CA8/BZ8*100</f>
        <v>96.970221938368169</v>
      </c>
      <c r="CC8" s="170">
        <f>CC12+CC23+CC36+CC48+CC57+CC68+CC76+CC96+CC108+CC115+CC121+CC133+CC144+CC154</f>
        <v>2.2000000000000002</v>
      </c>
      <c r="CD8" s="170">
        <f>CD12+CD23+CD36+CD48+CD57+CD68+CD76+CD96+CD108+CD115+CD121+CD133+CD144+CD154</f>
        <v>2.2000000000000002</v>
      </c>
      <c r="CE8" s="155">
        <f>CD8/CC8*100</f>
        <v>100</v>
      </c>
      <c r="CF8" s="170">
        <f>CF12+CF23+CF36+CF48+CF57+CF68+CF76+CF96+CF108+CF115+CF121+CF133+CF144+CF154</f>
        <v>207981.24999999997</v>
      </c>
      <c r="CG8" s="170">
        <f>CG12+CG23+CG36+CG48+CG57+CG68+CG76+CG96+CG108+CG115+CG121+CG133+CG144+CG154</f>
        <v>199771.89212999996</v>
      </c>
      <c r="CH8" s="155">
        <f>CG8/CF8*100</f>
        <v>96.052837517805088</v>
      </c>
      <c r="CI8" s="170">
        <f>CI12+CI23+CI36+CI48+CI57+CI68+CI76+CI96+CI108+CI115+CI121+CI133+CI144+CI154</f>
        <v>495</v>
      </c>
      <c r="CJ8" s="170">
        <f>CJ12+CJ23+CJ36+CJ48+CJ57+CJ68+CJ76+CJ96+CJ108+CJ115+CJ121+CJ133+CJ144+CJ154</f>
        <v>407.88750000000005</v>
      </c>
      <c r="CK8" s="155">
        <f>CJ8/CI8*100</f>
        <v>82.401515151515156</v>
      </c>
      <c r="CL8" s="170">
        <f>CL12+CL23+CL36+CL48+CL57+CL68+CL76+CL96+CL108+CL115+CL121+CL133+CL144+CL154</f>
        <v>0</v>
      </c>
      <c r="CM8" s="170">
        <f>CM12+CM23+CM36+CM48+CM57+CM68+CM76+CM96+CM108+CM115+CM121+CM133+CM144+CM154</f>
        <v>0</v>
      </c>
      <c r="CN8" s="155"/>
      <c r="CO8" s="170">
        <f>CO12+CO23+CO36+CO48+CO57+CO68+CO76+CO96+CO108+CO115+CO121+CO133+CO144+CO154</f>
        <v>440.23200000000008</v>
      </c>
      <c r="CP8" s="170">
        <f>CP12+CP23+CP36+CP48+CP57+CP68+CP76+CP96+CP108+CP115+CP121+CP133+CP144+CP154</f>
        <v>85.777749999999997</v>
      </c>
      <c r="CQ8" s="155">
        <f>CP8/CO8*100</f>
        <v>19.484669447018842</v>
      </c>
      <c r="CR8" s="170">
        <f>CR12+CR23+CR36+CR48+CR57+CR68+CR76+CR96+CR108+CR115+CR121+CR133+CR144+CR154</f>
        <v>163413.02455999999</v>
      </c>
      <c r="CS8" s="170">
        <f>CS12+CS23+CS36+CS48+CS57+CS68+CS76+CS96+CS108+CS115+CS121+CS133+CS144+CS154</f>
        <v>161781.70973</v>
      </c>
      <c r="CT8" s="155">
        <f>CS8/CR8*100</f>
        <v>99.001722883232588</v>
      </c>
      <c r="CU8" s="170">
        <f>CU12+CU23+CU36+CU48+CU57+CU68+CU76+CU96+CU108+CU115+CU121+CU133+CU144+CU154</f>
        <v>38816.056999999993</v>
      </c>
      <c r="CV8" s="170">
        <f>CV12+CV23+CV36+CV48+CV57+CV68+CV76+CV96+CV108+CV115+CV121+CV133+CV144+CV154</f>
        <v>33112.5841</v>
      </c>
      <c r="CW8" s="155">
        <f>CV8/CU8*100</f>
        <v>85.306408376306749</v>
      </c>
      <c r="CX8" s="170">
        <f>CX12+CX23+CX36+CX48+CX57+CX68+CX76+CX96+CX108+CX115+CX121+CX133+CX144+CX154</f>
        <v>0</v>
      </c>
      <c r="CY8" s="170">
        <f>CY12+CY23+CY36+CY48+CY57+CY68+CY76+CY96+CY108+CY115+CY121+CY133+CY144+CY154</f>
        <v>0</v>
      </c>
      <c r="CZ8" s="155" t="e">
        <f>CY8/CX8*100</f>
        <v>#DIV/0!</v>
      </c>
      <c r="DA8" s="170">
        <f>DA12+DA23+DA36+DA48+DA57+DA68+DA76+DA96+DA108+DA115+DA121+DA133+DA144+DA154</f>
        <v>7390.1915200000012</v>
      </c>
      <c r="DB8" s="170">
        <f>DB12+DB23+DB36+DB48+DB57+DB68+DB76+DB96+DB108+DB115+DB121+DB133+DB144+DB154</f>
        <v>7390.1915200000012</v>
      </c>
      <c r="DC8" s="155">
        <f>DB8/DA8*100</f>
        <v>100</v>
      </c>
      <c r="DD8" s="68"/>
      <c r="DE8" s="41"/>
      <c r="DF8" s="40"/>
      <c r="DG8" s="69"/>
      <c r="DH8" s="67"/>
      <c r="DI8" s="54"/>
    </row>
    <row r="9" spans="1:113" s="65" customFormat="1" ht="15.75" customHeight="1">
      <c r="A9" s="62" t="s">
        <v>163</v>
      </c>
      <c r="B9" s="170">
        <f>B13+B24+B37+B49+B58+B69+B77+B97+B109+B116+B122+B134+B145+B155</f>
        <v>23487.499999999996</v>
      </c>
      <c r="C9" s="170">
        <f>C13+C24+C37+C49+C58+C69+C77+C97+C109+C116+C122+C134+C145+C155</f>
        <v>23487.499999999996</v>
      </c>
      <c r="D9" s="170">
        <f t="shared" si="1"/>
        <v>100</v>
      </c>
      <c r="E9" s="170">
        <f>E13+E24+E37+E49+E58+E69+E77+E97+E109+E116+E122+E134+E145+E155</f>
        <v>0</v>
      </c>
      <c r="F9" s="170">
        <f>F13+F24+F37+F49+F58+F69+F77+F97+F109+F116+F122+F134+F145+F155</f>
        <v>0</v>
      </c>
      <c r="G9" s="155"/>
      <c r="H9" s="170">
        <f>H13+H24+H37+H49+H58+H69+H77+H97+H109+H116+H122+H134+H145+H155</f>
        <v>0</v>
      </c>
      <c r="I9" s="170">
        <f>I13+I24+I37+I49+I58+I69+I77+I97+I109+I116+I122+I134+I145+I155</f>
        <v>0</v>
      </c>
      <c r="J9" s="155"/>
      <c r="K9" s="170">
        <f>K13+K24+K37+K49+K58+K69+K77+K97+K109+K116+K122+K134+K145+K155</f>
        <v>0</v>
      </c>
      <c r="L9" s="170">
        <f>L13+L24+L37+L49+L58+L69+L77+L97+L109+L116+L122+L134+L145+L155</f>
        <v>0</v>
      </c>
      <c r="M9" s="155"/>
      <c r="N9" s="170">
        <f>N13+N24+N37+N49+N58+N69+N77+N97+N109+N116+N122+N134+N145+N155</f>
        <v>0</v>
      </c>
      <c r="O9" s="170">
        <f>O13+O24+O37+O49+O58+O69+O77+O97+O109+O116+O122+O134+O145+O155</f>
        <v>0</v>
      </c>
      <c r="P9" s="155"/>
      <c r="Q9" s="170">
        <f>Q13+Q24+Q37+Q49+Q58+Q69+Q77+Q97+Q109+Q116+Q122+Q134+Q145+Q155</f>
        <v>23487.499999999996</v>
      </c>
      <c r="R9" s="170">
        <f>R13+R24+R37+R49+R58+R69+R77+R97+R109+R116+R122+R134+R145+R155</f>
        <v>23210.619239999996</v>
      </c>
      <c r="S9" s="155">
        <f>R9/Q9*100</f>
        <v>98.821156955827576</v>
      </c>
      <c r="T9" s="170">
        <f>T13+T24+T37+T49+T58+T69+T77+T97+T109+T116+T122+T134+T145+T155</f>
        <v>0</v>
      </c>
      <c r="U9" s="170">
        <f>U13+U24+U37+U49+U58+U69+U77+U97+U109+U116+U122+U134+U145+U155</f>
        <v>0</v>
      </c>
      <c r="V9" s="155"/>
      <c r="W9" s="170">
        <f>W13+W24+W37+W49+W58+W69+W77+W97+W109+W116+W122+W134+W145+W155</f>
        <v>0</v>
      </c>
      <c r="X9" s="170">
        <f>X13+X24+X37+X49+X58+X69+X77+X97+X109+X116+X122+X134+X145+X155</f>
        <v>0</v>
      </c>
      <c r="Y9" s="170">
        <f>Y13+Y24+Y37+Y49+Y58+Y69+Y77+Y97+Y109+Y116+Y122+Y134+Y145+Y155</f>
        <v>0</v>
      </c>
      <c r="Z9" s="155"/>
      <c r="AA9" s="170">
        <f>AA13+AA24+AA37+AA49+AA58+AA69+AA77+AA97+AA109+AA116+AA122+AA134+AA145+AA155</f>
        <v>0</v>
      </c>
      <c r="AB9" s="170">
        <f>AB13+AB24+AB37+AB49+AB58+AB69+AB77+AB97+AB109+AB116+AB122+AB134+AB145+AB155</f>
        <v>0</v>
      </c>
      <c r="AC9" s="155"/>
      <c r="AD9" s="170">
        <f>AD13+AD24+AD37+AD49+AD58+AD69+AD77+AD97+AD109+AD116+AD122+AD134+AD145+AD155</f>
        <v>0</v>
      </c>
      <c r="AE9" s="170">
        <f>AE13+AE24+AE37+AE49+AE58+AE69+AE77+AE97+AE109+AE116+AE122+AE134+AE145+AE155</f>
        <v>0</v>
      </c>
      <c r="AF9" s="155"/>
      <c r="AG9" s="170">
        <f>AG13+AG24+AG37+AG49+AG58+AG69+AG77+AG97+AG109+AG116+AG122+AG134+AG145+AG155</f>
        <v>0</v>
      </c>
      <c r="AH9" s="170">
        <f>AH13+AH24+AH37+AH49+AH58+AH69+AH77+AH97+AH109+AH116+AH122+AH134+AH145+AH155</f>
        <v>0</v>
      </c>
      <c r="AI9" s="155"/>
      <c r="AJ9" s="170">
        <f>AJ13+AJ24+AJ37+AJ49+AJ58+AJ69+AJ77+AJ97+AJ109+AJ116+AJ122+AJ134+AJ145+AJ155</f>
        <v>0</v>
      </c>
      <c r="AK9" s="170">
        <f>AK13+AK24+AK37+AK49+AK58+AK69+AK77+AK97+AK109+AK116+AK122+AK134+AK145+AK155</f>
        <v>0</v>
      </c>
      <c r="AL9" s="155"/>
      <c r="AM9" s="170">
        <f>AM13+AM24+AM37+AM49+AM58+AM69+AM77+AM97+AM109+AM116+AM122+AM134+AM145+AM155</f>
        <v>0</v>
      </c>
      <c r="AN9" s="170">
        <f>AN13+AN24+AN37+AN49+AN58+AN69+AN77+AN97+AN109+AN116+AN122+AN134+AN145+AN155</f>
        <v>0</v>
      </c>
      <c r="AO9" s="155"/>
      <c r="AP9" s="170">
        <f>AP13+AP24+AP37+AP49+AP58+AP69+AP77+AP97+AP109+AP116+AP122+AP134+AP145+AP155</f>
        <v>0</v>
      </c>
      <c r="AQ9" s="170">
        <f>AQ13+AQ24+AQ37+AQ49+AQ58+AQ69+AQ77+AQ97+AQ109+AQ116+AQ122+AQ134+AQ145+AQ155</f>
        <v>0</v>
      </c>
      <c r="AR9" s="155"/>
      <c r="AS9" s="170">
        <f>AS13+AS24+AS37+AS49+AS58+AS69+AS77+AS97+AS109+AS116+AS122+AS134+AS145+AS155</f>
        <v>0</v>
      </c>
      <c r="AT9" s="170">
        <f>AT13+AT24+AT37+AT49+AT58+AT69+AT77+AT97+AT109+AT116+AT122+AT134+AT145+AT155</f>
        <v>0</v>
      </c>
      <c r="AU9" s="170"/>
      <c r="AV9" s="170">
        <f>AV13+AV24+AV37+AV49+AV58+AV69+AV77+AV97+AV109+AV116+AV122+AV134+AV145+AV155</f>
        <v>0</v>
      </c>
      <c r="AW9" s="170">
        <f>AW13+AW24+AW37+AW49+AW58+AW69+AW77+AW97+AW109+AW116+AW122+AW134+AW145+AW155</f>
        <v>0</v>
      </c>
      <c r="AX9" s="170"/>
      <c r="AY9" s="170">
        <f>AY13+AY24+AY37+AY49+AY58+AY69+AY77+AY97+AY109+AY116+AY122+AY134+AY145+AY155</f>
        <v>0</v>
      </c>
      <c r="AZ9" s="170">
        <f>AZ13+AZ24+AZ37+AZ49+AZ58+AZ69+AZ77+AZ97+AZ109+AZ116+AZ122+AZ134+AZ145+AZ155</f>
        <v>0</v>
      </c>
      <c r="BA9" s="170"/>
      <c r="BB9" s="170">
        <f>BB13+BB24+BB37+BB49+BB58+BB69+BB77+BB97+BB109+BB116+BB122+BB134+BB145+BB155</f>
        <v>0</v>
      </c>
      <c r="BC9" s="170">
        <f>BC13+BC24+BC37+BC49+BC58+BC69+BC77+BC97+BC109+BC116+BC122+BC134+BC145+BC155</f>
        <v>0</v>
      </c>
      <c r="BD9" s="155"/>
      <c r="BE9" s="170">
        <f>BE13+BE24+BE37+BE49+BE58+BE69+BE77+BE97+BE109+BE116+BE122+BE134+BE145+BE155</f>
        <v>0</v>
      </c>
      <c r="BF9" s="170">
        <f>BF13+BF24+BF37+BF49+BF58+BF69+BF77+BF97+BF109+BF116+BF122+BF134+BF145+BF155</f>
        <v>0</v>
      </c>
      <c r="BG9" s="155"/>
      <c r="BH9" s="170">
        <f>BH13+BH24+BH37+BH49+BH58+BH69+BH77+BH97+BH109+BH116+BH122+BH134+BH145+BH155</f>
        <v>0</v>
      </c>
      <c r="BI9" s="170">
        <f>BI13+BI24+BI37+BI49+BI58+BI69+BI77+BI97+BI109+BI116+BI122+BI134+BI145+BI155</f>
        <v>0</v>
      </c>
      <c r="BJ9" s="155"/>
      <c r="BK9" s="170">
        <f>BK13+BK24+BK37+BK49+BK58+BK69+BK77+BK97+BK109+BK116+BK122+BK134+BK145+BK155</f>
        <v>0</v>
      </c>
      <c r="BL9" s="170">
        <f>BL13+BL24+BL37+BL49+BL58+BL69+BL77+BL97+BL109+BL116+BL122+BL134+BL145+BL155</f>
        <v>0</v>
      </c>
      <c r="BM9" s="155"/>
      <c r="BN9" s="170">
        <f>BN13+BN24+BN37+BN49+BN58+BN69+BN77+BN97+BN109+BN116+BN122+BN134+BN145+BN155</f>
        <v>0</v>
      </c>
      <c r="BO9" s="170">
        <f>BO13+BO24+BO37+BO49+BO58+BO69+BO77+BO97+BO109+BO116+BO122+BO134+BO145+BO155</f>
        <v>0</v>
      </c>
      <c r="BP9" s="155"/>
      <c r="BQ9" s="170">
        <f>BQ13+BQ24+BQ37+BQ49+BQ58+BQ69+BQ77+BQ97+BQ109+BQ116+BQ122+BQ134+BQ145+BQ155</f>
        <v>0</v>
      </c>
      <c r="BR9" s="170">
        <f>BR13+BR24+BR37+BR49+BR58+BR69+BR77+BR97+BR109+BR116+BR122+BR134+BR145+BR155</f>
        <v>0</v>
      </c>
      <c r="BS9" s="155"/>
      <c r="BT9" s="170">
        <f>BT13+BT24+BT37+BT49+BT58+BT69+BT77+BT97+BT109+BT116+BT122+BT134+BT145+BT155</f>
        <v>0</v>
      </c>
      <c r="BU9" s="170">
        <f>BU13+BU24+BU37+BU49+BU58+BU69+BU77+BU97+BU109+BU116+BU122+BU134+BU145+BU155</f>
        <v>0</v>
      </c>
      <c r="BV9" s="155"/>
      <c r="BW9" s="170">
        <f>BW13+BW24+BW37+BW49+BW58+BW69+BW77+BW97+BW109+BW116+BW122+BW134+BW145+BW155</f>
        <v>0</v>
      </c>
      <c r="BX9" s="170">
        <f>BX13+BX24+BX37+BX49+BX58+BX69+BX77+BX97+BX109+BX116+BX122+BX134+BX145+BX155</f>
        <v>0</v>
      </c>
      <c r="BY9" s="155"/>
      <c r="BZ9" s="170">
        <f>BZ13+BZ24+BZ37+BZ49+BZ58+BZ69+BZ77+BZ97+BZ109+BZ116+BZ122+BZ134+BZ145+BZ155</f>
        <v>0</v>
      </c>
      <c r="CA9" s="170">
        <f>CA13+CA24+CA37+CA49+CA58+CA69+CA77+CA97+CA109+CA116+CA122+CA134+CA145+CA155</f>
        <v>0</v>
      </c>
      <c r="CB9" s="155"/>
      <c r="CC9" s="170">
        <f>CC13+CC24+CC37+CC49+CC58+CC69+CC77+CC97+CC109+CC116+CC122+CC134+CC145+CC155</f>
        <v>0</v>
      </c>
      <c r="CD9" s="170">
        <f>CD13+CD24+CD37+CD49+CD58+CD69+CD77+CD97+CD109+CD116+CD122+CD134+CD145+CD155</f>
        <v>0</v>
      </c>
      <c r="CE9" s="155"/>
      <c r="CF9" s="170">
        <f>CF13+CF24+CF37+CF49+CF58+CF69+CF77+CF97+CF109+CF116+CF122+CF134+CF145+CF155</f>
        <v>0</v>
      </c>
      <c r="CG9" s="170">
        <f>CG13+CG24+CG37+CG49+CG58+CG69+CG77+CG97+CG109+CG116+CG122+CG134+CG145+CG155</f>
        <v>0</v>
      </c>
      <c r="CH9" s="155"/>
      <c r="CI9" s="170">
        <f>CI13+CI24+CI37+CI49+CI58+CI69+CI77+CI97+CI109+CI116+CI122+CI134+CI145+CI155</f>
        <v>0</v>
      </c>
      <c r="CJ9" s="170">
        <f>CJ13+CJ24+CJ37+CJ49+CJ58+CJ69+CJ77+CJ97+CJ109+CJ116+CJ122+CJ134+CJ145+CJ155</f>
        <v>0</v>
      </c>
      <c r="CK9" s="155"/>
      <c r="CL9" s="170">
        <f>CL13+CL24+CL37+CL49+CL58+CL69+CL77+CL97+CL109+CL116+CL122+CL134+CL145+CL155</f>
        <v>0</v>
      </c>
      <c r="CM9" s="170">
        <f>CM13+CM24+CM37+CM49+CM58+CM69+CM77+CM97+CM109+CM116+CM122+CM134+CM145+CM155</f>
        <v>0</v>
      </c>
      <c r="CN9" s="155"/>
      <c r="CO9" s="170">
        <f>CO13+CO24+CO37+CO49+CO58+CO69+CO77+CO97+CO109+CO116+CO122+CO134+CO145+CO155</f>
        <v>0</v>
      </c>
      <c r="CP9" s="170">
        <f>CP13+CP24+CP37+CP49+CP58+CP69+CP77+CP97+CP109+CP116+CP122+CP134+CP145+CP155</f>
        <v>0</v>
      </c>
      <c r="CQ9" s="155"/>
      <c r="CR9" s="170">
        <f>CR13+CR24+CR37+CR49+CR58+CR69+CR77+CR97+CR109+CR116+CR122+CR134+CR145+CR155</f>
        <v>0</v>
      </c>
      <c r="CS9" s="170">
        <f>CS13+CS24+CS37+CS49+CS58+CS69+CS77+CS97+CS109+CS116+CS122+CS134+CS145+CS155</f>
        <v>0</v>
      </c>
      <c r="CT9" s="155"/>
      <c r="CU9" s="170">
        <f>CU13+CU24+CU37+CU49+CU58+CU69+CU77+CU97+CU109+CU116+CU122+CU134+CU145+CU155</f>
        <v>0</v>
      </c>
      <c r="CV9" s="170">
        <f>CV13+CV24+CV37+CV49+CV58+CV69+CV77+CV97+CV109+CV116+CV122+CV134+CV145+CV155</f>
        <v>0</v>
      </c>
      <c r="CW9" s="155"/>
      <c r="CX9" s="170">
        <f>CX13+CX24+CX37+CX49+CX58+CX69+CX77+CX97+CX109+CX116+CX122+CX134+CX145+CX155</f>
        <v>0</v>
      </c>
      <c r="CY9" s="170">
        <f>CY13+CY24+CY37+CY49+CY58+CY69+CY77+CY97+CY109+CY116+CY122+CY134+CY145+CY155</f>
        <v>0</v>
      </c>
      <c r="CZ9" s="155"/>
      <c r="DA9" s="170">
        <f>DA13+DA24+DA37+DA49+DA58+DA69+DA77+DA97+DA109+DA116+DA122+DA134+DA145+DA155</f>
        <v>0</v>
      </c>
      <c r="DB9" s="170">
        <f>DB13+DB24+DB37+DB49+DB58+DB69+DB77+DB97+DB109+DB116+DB122+DB134+DB145+DB155</f>
        <v>0</v>
      </c>
      <c r="DC9" s="155"/>
      <c r="DD9" s="68"/>
      <c r="DE9" s="41"/>
      <c r="DF9" s="40"/>
      <c r="DG9" s="69"/>
      <c r="DH9" s="67"/>
      <c r="DI9" s="54"/>
    </row>
    <row r="10" spans="1:113" s="65" customFormat="1" ht="15.75" customHeight="1">
      <c r="A10" s="62"/>
      <c r="B10" s="170"/>
      <c r="C10" s="170"/>
      <c r="D10" s="170"/>
      <c r="E10" s="170"/>
      <c r="F10" s="170"/>
      <c r="G10" s="155"/>
      <c r="H10" s="170"/>
      <c r="I10" s="170"/>
      <c r="J10" s="155"/>
      <c r="K10" s="170"/>
      <c r="L10" s="170"/>
      <c r="M10" s="155"/>
      <c r="N10" s="170"/>
      <c r="O10" s="170"/>
      <c r="P10" s="155"/>
      <c r="Q10" s="170"/>
      <c r="R10" s="170"/>
      <c r="S10" s="155"/>
      <c r="T10" s="170"/>
      <c r="U10" s="170"/>
      <c r="V10" s="155"/>
      <c r="W10" s="170"/>
      <c r="X10" s="170"/>
      <c r="Y10" s="170"/>
      <c r="Z10" s="155"/>
      <c r="AA10" s="170"/>
      <c r="AB10" s="170"/>
      <c r="AC10" s="155"/>
      <c r="AD10" s="170"/>
      <c r="AE10" s="170"/>
      <c r="AF10" s="155"/>
      <c r="AG10" s="170"/>
      <c r="AH10" s="170"/>
      <c r="AI10" s="155"/>
      <c r="AJ10" s="170"/>
      <c r="AK10" s="170"/>
      <c r="AL10" s="155"/>
      <c r="AM10" s="170"/>
      <c r="AN10" s="170"/>
      <c r="AO10" s="155"/>
      <c r="AP10" s="170"/>
      <c r="AQ10" s="170"/>
      <c r="AR10" s="155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55"/>
      <c r="BE10" s="170"/>
      <c r="BF10" s="170"/>
      <c r="BG10" s="155"/>
      <c r="BH10" s="170"/>
      <c r="BI10" s="170"/>
      <c r="BJ10" s="155"/>
      <c r="BK10" s="170"/>
      <c r="BL10" s="170"/>
      <c r="BM10" s="155"/>
      <c r="BN10" s="170"/>
      <c r="BO10" s="170"/>
      <c r="BP10" s="155"/>
      <c r="BQ10" s="170"/>
      <c r="BR10" s="170"/>
      <c r="BS10" s="155"/>
      <c r="BT10" s="170"/>
      <c r="BU10" s="170"/>
      <c r="BV10" s="155"/>
      <c r="BW10" s="170"/>
      <c r="BX10" s="170"/>
      <c r="BY10" s="155"/>
      <c r="BZ10" s="170"/>
      <c r="CA10" s="170"/>
      <c r="CB10" s="155"/>
      <c r="CC10" s="170"/>
      <c r="CD10" s="170"/>
      <c r="CE10" s="155"/>
      <c r="CF10" s="170"/>
      <c r="CG10" s="170"/>
      <c r="CH10" s="155"/>
      <c r="CI10" s="170"/>
      <c r="CJ10" s="170"/>
      <c r="CK10" s="155"/>
      <c r="CL10" s="170"/>
      <c r="CM10" s="170"/>
      <c r="CN10" s="155"/>
      <c r="CO10" s="170"/>
      <c r="CP10" s="170"/>
      <c r="CQ10" s="155"/>
      <c r="CR10" s="170"/>
      <c r="CS10" s="170"/>
      <c r="CT10" s="155"/>
      <c r="CU10" s="170"/>
      <c r="CV10" s="170"/>
      <c r="CW10" s="155"/>
      <c r="CX10" s="170"/>
      <c r="CY10" s="170"/>
      <c r="CZ10" s="155"/>
      <c r="DA10" s="170"/>
      <c r="DB10" s="170"/>
      <c r="DC10" s="155"/>
      <c r="DD10" s="68"/>
      <c r="DE10" s="41"/>
      <c r="DF10" s="40"/>
      <c r="DG10" s="69"/>
      <c r="DH10" s="67"/>
      <c r="DI10" s="54"/>
    </row>
    <row r="11" spans="1:113" s="65" customFormat="1" ht="15.75" customHeight="1">
      <c r="A11" s="62" t="s">
        <v>142</v>
      </c>
      <c r="B11" s="170">
        <f>B12+B13</f>
        <v>413427.48587999988</v>
      </c>
      <c r="C11" s="170">
        <f>C12+C13</f>
        <v>386531.98110999994</v>
      </c>
      <c r="D11" s="170">
        <f t="shared" ref="D11:D13" si="4">C11/B11*100</f>
        <v>93.494504915958458</v>
      </c>
      <c r="E11" s="170">
        <f>E12+E13</f>
        <v>468.6</v>
      </c>
      <c r="F11" s="170">
        <f>F12+F13</f>
        <v>468.6</v>
      </c>
      <c r="G11" s="155">
        <f>F11/E11*100</f>
        <v>100</v>
      </c>
      <c r="H11" s="170">
        <f t="shared" ref="H11:CD11" si="5">H12+H13</f>
        <v>547.26081999999997</v>
      </c>
      <c r="I11" s="170">
        <f t="shared" si="5"/>
        <v>547.26081999999997</v>
      </c>
      <c r="J11" s="155">
        <f>I11/H11*100</f>
        <v>100</v>
      </c>
      <c r="K11" s="170">
        <f t="shared" ref="K11:L11" si="6">K12+K13</f>
        <v>0</v>
      </c>
      <c r="L11" s="170">
        <f t="shared" si="6"/>
        <v>0</v>
      </c>
      <c r="M11" s="155" t="e">
        <f>L11/K11*100</f>
        <v>#DIV/0!</v>
      </c>
      <c r="N11" s="170">
        <f t="shared" si="5"/>
        <v>3</v>
      </c>
      <c r="O11" s="170">
        <f t="shared" si="5"/>
        <v>3</v>
      </c>
      <c r="P11" s="155">
        <f>O11/N11*100</f>
        <v>100</v>
      </c>
      <c r="Q11" s="170">
        <f t="shared" si="5"/>
        <v>2053.8000000000002</v>
      </c>
      <c r="R11" s="170">
        <f t="shared" si="5"/>
        <v>2053.8000000000002</v>
      </c>
      <c r="S11" s="155">
        <f>R11/Q11*100</f>
        <v>100</v>
      </c>
      <c r="T11" s="170">
        <f>T12+T13</f>
        <v>0</v>
      </c>
      <c r="U11" s="170">
        <f>U12+U13</f>
        <v>0</v>
      </c>
      <c r="V11" s="155" t="e">
        <f>U11/T11*100</f>
        <v>#DIV/0!</v>
      </c>
      <c r="W11" s="170">
        <f>W12+W13</f>
        <v>1676.3050000000001</v>
      </c>
      <c r="X11" s="170">
        <f>AA11+AD11</f>
        <v>1676.3050000000001</v>
      </c>
      <c r="Y11" s="170">
        <f>Y12+Y13</f>
        <v>1676.3050000000001</v>
      </c>
      <c r="Z11" s="155">
        <f>Y11/X11*100</f>
        <v>100</v>
      </c>
      <c r="AA11" s="170">
        <f>AA12+AA13</f>
        <v>1659.54195</v>
      </c>
      <c r="AB11" s="170">
        <f>AB12+AB13</f>
        <v>1659.54195</v>
      </c>
      <c r="AC11" s="155">
        <f>AB11/AA11*100</f>
        <v>100</v>
      </c>
      <c r="AD11" s="170">
        <f>AD12+AD13</f>
        <v>16.76305</v>
      </c>
      <c r="AE11" s="170">
        <f>AE12+AE13</f>
        <v>16.76305</v>
      </c>
      <c r="AF11" s="155">
        <f>AE11/AD11*100</f>
        <v>100</v>
      </c>
      <c r="AG11" s="170">
        <f>AG12+AG13</f>
        <v>10972.91065</v>
      </c>
      <c r="AH11" s="170">
        <f>AH12+AH13</f>
        <v>10972.91065</v>
      </c>
      <c r="AI11" s="155">
        <f>AH11/AG11*100</f>
        <v>100</v>
      </c>
      <c r="AJ11" s="170">
        <f t="shared" si="5"/>
        <v>164948.20000000001</v>
      </c>
      <c r="AK11" s="170">
        <f t="shared" si="5"/>
        <v>164948.20000000001</v>
      </c>
      <c r="AL11" s="155">
        <f>AK11/AJ11*100</f>
        <v>100</v>
      </c>
      <c r="AM11" s="170">
        <f t="shared" si="5"/>
        <v>76806</v>
      </c>
      <c r="AN11" s="170">
        <f t="shared" si="5"/>
        <v>76806</v>
      </c>
      <c r="AO11" s="155">
        <f>AN11/AM11*100</f>
        <v>100</v>
      </c>
      <c r="AP11" s="170">
        <f t="shared" si="5"/>
        <v>0</v>
      </c>
      <c r="AQ11" s="170">
        <f t="shared" si="5"/>
        <v>0</v>
      </c>
      <c r="AR11" s="155" t="e">
        <f>AQ11/AP11*100</f>
        <v>#DIV/0!</v>
      </c>
      <c r="AS11" s="170">
        <f t="shared" si="5"/>
        <v>185.1</v>
      </c>
      <c r="AT11" s="170">
        <f t="shared" si="5"/>
        <v>185.1</v>
      </c>
      <c r="AU11" s="170">
        <f>AT11/AS11*100</f>
        <v>100</v>
      </c>
      <c r="AV11" s="170">
        <f t="shared" si="5"/>
        <v>20923.3</v>
      </c>
      <c r="AW11" s="170">
        <f t="shared" si="5"/>
        <v>20923.3</v>
      </c>
      <c r="AX11" s="170">
        <f>AW11/AV11*100</f>
        <v>100</v>
      </c>
      <c r="AY11" s="170">
        <f t="shared" si="5"/>
        <v>10225.6</v>
      </c>
      <c r="AZ11" s="170">
        <f t="shared" si="5"/>
        <v>10225.6</v>
      </c>
      <c r="BA11" s="170">
        <f>AZ11/AY11*100</f>
        <v>100</v>
      </c>
      <c r="BB11" s="170">
        <f t="shared" si="5"/>
        <v>86537.314379999996</v>
      </c>
      <c r="BC11" s="170">
        <f t="shared" si="5"/>
        <v>61140.914109999998</v>
      </c>
      <c r="BD11" s="155">
        <f>BC11/BB11*100</f>
        <v>70.652659546978654</v>
      </c>
      <c r="BE11" s="170">
        <f t="shared" si="5"/>
        <v>547.5</v>
      </c>
      <c r="BF11" s="170">
        <f t="shared" si="5"/>
        <v>485.3</v>
      </c>
      <c r="BG11" s="155">
        <f>BF11/BE11*100</f>
        <v>88.6392694063927</v>
      </c>
      <c r="BH11" s="170">
        <f t="shared" si="5"/>
        <v>10.52</v>
      </c>
      <c r="BI11" s="170">
        <f t="shared" si="5"/>
        <v>0</v>
      </c>
      <c r="BJ11" s="155">
        <f>BI11/BH11*100</f>
        <v>0</v>
      </c>
      <c r="BK11" s="170">
        <f t="shared" si="5"/>
        <v>545</v>
      </c>
      <c r="BL11" s="170">
        <f t="shared" si="5"/>
        <v>545</v>
      </c>
      <c r="BM11" s="155">
        <f>BL11/BK11*100</f>
        <v>100</v>
      </c>
      <c r="BN11" s="170">
        <f t="shared" si="5"/>
        <v>3</v>
      </c>
      <c r="BO11" s="170">
        <f t="shared" si="5"/>
        <v>3</v>
      </c>
      <c r="BP11" s="155">
        <f>BO11/BN11*100</f>
        <v>100</v>
      </c>
      <c r="BQ11" s="170">
        <f t="shared" si="5"/>
        <v>947</v>
      </c>
      <c r="BR11" s="170">
        <f t="shared" si="5"/>
        <v>947</v>
      </c>
      <c r="BS11" s="155">
        <f>BR11/BQ11*100</f>
        <v>100</v>
      </c>
      <c r="BT11" s="170">
        <f t="shared" si="5"/>
        <v>14</v>
      </c>
      <c r="BU11" s="170">
        <f t="shared" si="5"/>
        <v>14</v>
      </c>
      <c r="BV11" s="155">
        <f>BU11/BT11*100</f>
        <v>100</v>
      </c>
      <c r="BW11" s="170">
        <f t="shared" si="5"/>
        <v>0</v>
      </c>
      <c r="BX11" s="170">
        <f t="shared" si="5"/>
        <v>0</v>
      </c>
      <c r="BY11" s="155"/>
      <c r="BZ11" s="170">
        <f t="shared" si="5"/>
        <v>528.5</v>
      </c>
      <c r="CA11" s="170">
        <f t="shared" si="5"/>
        <v>527.11199999999997</v>
      </c>
      <c r="CB11" s="155">
        <f>CA11/BZ11*100</f>
        <v>99.73736991485336</v>
      </c>
      <c r="CC11" s="170">
        <f t="shared" si="5"/>
        <v>0</v>
      </c>
      <c r="CD11" s="170">
        <f t="shared" si="5"/>
        <v>0</v>
      </c>
      <c r="CE11" s="155"/>
      <c r="CF11" s="170">
        <f t="shared" ref="CF11:CM11" si="7">CF12+CF13</f>
        <v>25698.7</v>
      </c>
      <c r="CG11" s="170">
        <f t="shared" si="7"/>
        <v>24745.121429999999</v>
      </c>
      <c r="CH11" s="155">
        <f>CG11/CF11*100</f>
        <v>96.28938985240498</v>
      </c>
      <c r="CI11" s="170">
        <f t="shared" si="7"/>
        <v>86.2</v>
      </c>
      <c r="CJ11" s="170">
        <f t="shared" si="7"/>
        <v>0</v>
      </c>
      <c r="CK11" s="155"/>
      <c r="CL11" s="170">
        <f t="shared" si="7"/>
        <v>0</v>
      </c>
      <c r="CM11" s="170">
        <f t="shared" si="7"/>
        <v>0</v>
      </c>
      <c r="CN11" s="155"/>
      <c r="CO11" s="170">
        <f>CO12+CO13</f>
        <v>36.959000000000003</v>
      </c>
      <c r="CP11" s="170">
        <f>CP12+CP13</f>
        <v>0</v>
      </c>
      <c r="CQ11" s="155">
        <f>CP11/CO11*100</f>
        <v>0</v>
      </c>
      <c r="CR11" s="170">
        <f>CR12+CR13</f>
        <v>3761.7988599999999</v>
      </c>
      <c r="CS11" s="170">
        <f>CS12+CS13</f>
        <v>3761.7988599999999</v>
      </c>
      <c r="CT11" s="155">
        <f>CS11/CR11*100</f>
        <v>100</v>
      </c>
      <c r="CU11" s="170">
        <f>CU12+CU13</f>
        <v>5251.23</v>
      </c>
      <c r="CV11" s="170">
        <f>CV12+CV13</f>
        <v>4902.9710699999996</v>
      </c>
      <c r="CW11" s="155">
        <f>CV11/CU11*100</f>
        <v>93.368050342491188</v>
      </c>
      <c r="CX11" s="170">
        <f>CX12+CX13</f>
        <v>0</v>
      </c>
      <c r="CY11" s="170">
        <f>CY12+CY13</f>
        <v>0</v>
      </c>
      <c r="CZ11" s="155" t="e">
        <f>CY11/CX11*100</f>
        <v>#DIV/0!</v>
      </c>
      <c r="DA11" s="170">
        <f>DA12+DA13</f>
        <v>649.68717000000004</v>
      </c>
      <c r="DB11" s="170">
        <f>DB12+DB13</f>
        <v>649.68717000000004</v>
      </c>
      <c r="DC11" s="155">
        <f>DB11/DA11*100</f>
        <v>100</v>
      </c>
      <c r="DD11" s="92"/>
      <c r="DE11" s="93"/>
      <c r="DF11" s="92"/>
      <c r="DG11" s="94"/>
      <c r="DI11" s="54"/>
    </row>
    <row r="12" spans="1:113" ht="15.75" customHeight="1">
      <c r="A12" s="36" t="s">
        <v>128</v>
      </c>
      <c r="B12" s="153">
        <f>H12+N12+Q12+AJ12+AM12+AP12+AS12+AV12+AY12+BB12+BE12+BH12+BK12+BN12+E12+BQ12+BT12+BW12+BZ12+CC12+CF12+CI12+CL12+T12+W12+CO12+AG12+CR12+CU12+CX12+DA12+K12</f>
        <v>411373.68587999989</v>
      </c>
      <c r="C12" s="153">
        <f>I12+O12+R12+AK12+AN12+AQ12+AT12+AW12+AZ12+BC12+BF12+BI12+BL12+BO12+F12+BR12+BU12+BX12+CA12+CD12+CG12+CJ12+CM12+U12+Y12+CP12+AH12+CS12+CV12+CY12+DB12+L12</f>
        <v>384478.18110999995</v>
      </c>
      <c r="D12" s="153">
        <f t="shared" si="1"/>
        <v>93.462025964916592</v>
      </c>
      <c r="E12" s="153">
        <v>468.6</v>
      </c>
      <c r="F12" s="153">
        <v>468.6</v>
      </c>
      <c r="G12" s="110">
        <f>F12/E12*100</f>
        <v>100</v>
      </c>
      <c r="H12" s="153">
        <v>547.26081999999997</v>
      </c>
      <c r="I12" s="153">
        <v>547.26081999999997</v>
      </c>
      <c r="J12" s="110">
        <f>I12/H12*100</f>
        <v>100</v>
      </c>
      <c r="K12" s="153"/>
      <c r="L12" s="153"/>
      <c r="M12" s="110" t="e">
        <f>L12/K12*100</f>
        <v>#DIV/0!</v>
      </c>
      <c r="N12" s="153">
        <v>3</v>
      </c>
      <c r="O12" s="153">
        <v>3</v>
      </c>
      <c r="P12" s="110">
        <f>O12/N12*100</f>
        <v>100</v>
      </c>
      <c r="Q12" s="153"/>
      <c r="R12" s="153"/>
      <c r="S12" s="110"/>
      <c r="T12" s="153"/>
      <c r="U12" s="153"/>
      <c r="V12" s="110" t="e">
        <f>U12/T12*100</f>
        <v>#DIV/0!</v>
      </c>
      <c r="W12" s="153">
        <v>1676.3050000000001</v>
      </c>
      <c r="X12" s="153">
        <f>AA12+AD12</f>
        <v>1676.3050000000001</v>
      </c>
      <c r="Y12" s="153">
        <f>AB12+AE12</f>
        <v>1676.3050000000001</v>
      </c>
      <c r="Z12" s="110">
        <f>Y12/X12*100</f>
        <v>100</v>
      </c>
      <c r="AA12" s="153">
        <v>1659.54195</v>
      </c>
      <c r="AB12" s="153">
        <v>1659.54195</v>
      </c>
      <c r="AC12" s="110">
        <f>AB12/AA12*100</f>
        <v>100</v>
      </c>
      <c r="AD12" s="153">
        <v>16.76305</v>
      </c>
      <c r="AE12" s="153">
        <v>16.76305</v>
      </c>
      <c r="AF12" s="110">
        <f>AE12/AD12*100</f>
        <v>100</v>
      </c>
      <c r="AG12" s="153">
        <v>10972.91065</v>
      </c>
      <c r="AH12" s="153">
        <v>10972.91065</v>
      </c>
      <c r="AI12" s="110">
        <f>AH12/AG12*100</f>
        <v>100</v>
      </c>
      <c r="AJ12" s="153">
        <v>164948.20000000001</v>
      </c>
      <c r="AK12" s="153">
        <v>164948.20000000001</v>
      </c>
      <c r="AL12" s="110">
        <f>AK12/AJ12*100</f>
        <v>100</v>
      </c>
      <c r="AM12" s="153">
        <v>76806</v>
      </c>
      <c r="AN12" s="153">
        <v>76806</v>
      </c>
      <c r="AO12" s="110">
        <f>AN12/AM12*100</f>
        <v>100</v>
      </c>
      <c r="AP12" s="153"/>
      <c r="AQ12" s="153"/>
      <c r="AR12" s="110">
        <v>0</v>
      </c>
      <c r="AS12" s="153">
        <v>185.1</v>
      </c>
      <c r="AT12" s="153">
        <v>185.1</v>
      </c>
      <c r="AU12" s="153">
        <f>AT12/AS12*100</f>
        <v>100</v>
      </c>
      <c r="AV12" s="153">
        <v>20923.3</v>
      </c>
      <c r="AW12" s="153">
        <v>20923.3</v>
      </c>
      <c r="AX12" s="153">
        <f>AW12/AV12*100</f>
        <v>100</v>
      </c>
      <c r="AY12" s="153">
        <v>10225.6</v>
      </c>
      <c r="AZ12" s="153">
        <v>10225.6</v>
      </c>
      <c r="BA12" s="110">
        <f>AZ12/AY12*100</f>
        <v>100</v>
      </c>
      <c r="BB12" s="153">
        <v>86537.314379999996</v>
      </c>
      <c r="BC12" s="153">
        <v>61140.914109999998</v>
      </c>
      <c r="BD12" s="110">
        <f>BC12/BB12*100</f>
        <v>70.652659546978654</v>
      </c>
      <c r="BE12" s="153">
        <v>547.5</v>
      </c>
      <c r="BF12" s="153">
        <v>485.3</v>
      </c>
      <c r="BG12" s="110">
        <f>BF12/BE12*100</f>
        <v>88.6392694063927</v>
      </c>
      <c r="BH12" s="153">
        <v>10.52</v>
      </c>
      <c r="BI12" s="153"/>
      <c r="BJ12" s="110">
        <f>BI12/BH12*100</f>
        <v>0</v>
      </c>
      <c r="BK12" s="153">
        <v>545</v>
      </c>
      <c r="BL12" s="153">
        <v>545</v>
      </c>
      <c r="BM12" s="110">
        <f>BL12/BK12*100</f>
        <v>100</v>
      </c>
      <c r="BN12" s="153">
        <v>3</v>
      </c>
      <c r="BO12" s="153">
        <v>3</v>
      </c>
      <c r="BP12" s="110">
        <f>BO12/BN12*100</f>
        <v>100</v>
      </c>
      <c r="BQ12" s="153">
        <v>947</v>
      </c>
      <c r="BR12" s="153">
        <v>947</v>
      </c>
      <c r="BS12" s="155">
        <f>BR12/BQ12*100</f>
        <v>100</v>
      </c>
      <c r="BT12" s="153">
        <v>14</v>
      </c>
      <c r="BU12" s="153">
        <v>14</v>
      </c>
      <c r="BV12" s="110">
        <f>BU12/BT12*100</f>
        <v>100</v>
      </c>
      <c r="BW12" s="153"/>
      <c r="BX12" s="153"/>
      <c r="BY12" s="110"/>
      <c r="BZ12" s="153">
        <v>528.5</v>
      </c>
      <c r="CA12" s="153">
        <v>527.11199999999997</v>
      </c>
      <c r="CB12" s="110">
        <f>CA12/BZ12*100</f>
        <v>99.73736991485336</v>
      </c>
      <c r="CC12" s="153"/>
      <c r="CD12" s="153"/>
      <c r="CE12" s="110"/>
      <c r="CF12" s="153">
        <v>25698.7</v>
      </c>
      <c r="CG12" s="153">
        <v>24745.121429999999</v>
      </c>
      <c r="CH12" s="110">
        <f>CG12/CF12*100</f>
        <v>96.28938985240498</v>
      </c>
      <c r="CI12" s="153">
        <v>86.2</v>
      </c>
      <c r="CJ12" s="153"/>
      <c r="CK12" s="110">
        <f>CJ12/CI12*100</f>
        <v>0</v>
      </c>
      <c r="CL12" s="153"/>
      <c r="CM12" s="153"/>
      <c r="CN12" s="110"/>
      <c r="CO12" s="153">
        <v>36.959000000000003</v>
      </c>
      <c r="CP12" s="153"/>
      <c r="CQ12" s="110">
        <f>CP12/CO12*100</f>
        <v>0</v>
      </c>
      <c r="CR12" s="153">
        <v>3761.7988599999999</v>
      </c>
      <c r="CS12" s="153">
        <v>3761.7988599999999</v>
      </c>
      <c r="CT12" s="110">
        <f>CS12/CR12*100</f>
        <v>100</v>
      </c>
      <c r="CU12" s="153">
        <v>5251.23</v>
      </c>
      <c r="CV12" s="153">
        <v>4902.9710699999996</v>
      </c>
      <c r="CW12" s="110">
        <f>CV12/CU12*100</f>
        <v>93.368050342491188</v>
      </c>
      <c r="CX12" s="153"/>
      <c r="CY12" s="153"/>
      <c r="CZ12" s="110" t="e">
        <f>CY12/CX12*100</f>
        <v>#DIV/0!</v>
      </c>
      <c r="DA12" s="153">
        <v>649.68717000000004</v>
      </c>
      <c r="DB12" s="153">
        <v>649.68717000000004</v>
      </c>
      <c r="DC12" s="110">
        <f>DB12/DA12*100</f>
        <v>100</v>
      </c>
      <c r="DD12" s="40"/>
      <c r="DE12" s="41"/>
      <c r="DG12" s="69"/>
      <c r="DI12" s="54"/>
    </row>
    <row r="13" spans="1:113" s="65" customFormat="1" ht="15.75" customHeight="1">
      <c r="A13" s="62" t="s">
        <v>159</v>
      </c>
      <c r="B13" s="170">
        <f>SUM(B14:B21)</f>
        <v>2053.8000000000002</v>
      </c>
      <c r="C13" s="170">
        <f>SUM(C14:C21)</f>
        <v>2053.8000000000002</v>
      </c>
      <c r="D13" s="170">
        <f t="shared" si="4"/>
        <v>100</v>
      </c>
      <c r="E13" s="170">
        <v>0</v>
      </c>
      <c r="F13" s="170">
        <v>0</v>
      </c>
      <c r="G13" s="155"/>
      <c r="H13" s="170">
        <f t="shared" ref="H13:I13" si="8">SUM(H14:H21)</f>
        <v>0</v>
      </c>
      <c r="I13" s="170">
        <f t="shared" si="8"/>
        <v>0</v>
      </c>
      <c r="J13" s="155"/>
      <c r="K13" s="170">
        <f t="shared" ref="K13:L13" si="9">SUM(K14:K21)</f>
        <v>0</v>
      </c>
      <c r="L13" s="170">
        <f t="shared" si="9"/>
        <v>0</v>
      </c>
      <c r="M13" s="155"/>
      <c r="N13" s="170">
        <f t="shared" ref="N13:O13" si="10">SUM(N14:N21)</f>
        <v>0</v>
      </c>
      <c r="O13" s="170">
        <f t="shared" si="10"/>
        <v>0</v>
      </c>
      <c r="P13" s="155"/>
      <c r="Q13" s="170">
        <f t="shared" ref="Q13:R13" si="11">SUM(Q14:Q21)</f>
        <v>2053.8000000000002</v>
      </c>
      <c r="R13" s="170">
        <f t="shared" si="11"/>
        <v>2053.8000000000002</v>
      </c>
      <c r="S13" s="155">
        <f t="shared" ref="S13:S21" si="12">R13/Q13*100</f>
        <v>100</v>
      </c>
      <c r="T13" s="170">
        <v>0</v>
      </c>
      <c r="U13" s="170">
        <v>0</v>
      </c>
      <c r="V13" s="155"/>
      <c r="W13" s="170">
        <v>0</v>
      </c>
      <c r="X13" s="170">
        <v>0</v>
      </c>
      <c r="Y13" s="170">
        <v>0</v>
      </c>
      <c r="Z13" s="155"/>
      <c r="AA13" s="170">
        <v>0</v>
      </c>
      <c r="AB13" s="170">
        <v>0</v>
      </c>
      <c r="AC13" s="155"/>
      <c r="AD13" s="170">
        <v>0</v>
      </c>
      <c r="AE13" s="170">
        <v>0</v>
      </c>
      <c r="AF13" s="155"/>
      <c r="AG13" s="170">
        <v>0</v>
      </c>
      <c r="AH13" s="170">
        <v>0</v>
      </c>
      <c r="AI13" s="155"/>
      <c r="AJ13" s="170">
        <f t="shared" ref="AJ13" si="13">SUM(AJ14:AJ21)</f>
        <v>0</v>
      </c>
      <c r="AK13" s="170">
        <f t="shared" ref="AK13" si="14">SUM(AK14:AK21)</f>
        <v>0</v>
      </c>
      <c r="AL13" s="155"/>
      <c r="AM13" s="170">
        <f t="shared" ref="AM13:AN13" si="15">SUM(AM14:AM21)</f>
        <v>0</v>
      </c>
      <c r="AN13" s="170">
        <f t="shared" si="15"/>
        <v>0</v>
      </c>
      <c r="AO13" s="155"/>
      <c r="AP13" s="170">
        <f t="shared" ref="AP13:AQ13" si="16">SUM(AP14:AP21)</f>
        <v>0</v>
      </c>
      <c r="AQ13" s="170">
        <f t="shared" si="16"/>
        <v>0</v>
      </c>
      <c r="AR13" s="155"/>
      <c r="AS13" s="170">
        <f t="shared" ref="AS13:AT13" si="17">SUM(AS14:AS21)</f>
        <v>0</v>
      </c>
      <c r="AT13" s="170">
        <f t="shared" si="17"/>
        <v>0</v>
      </c>
      <c r="AU13" s="170"/>
      <c r="AV13" s="170">
        <f t="shared" ref="AV13:AW13" si="18">SUM(AV14:AV21)</f>
        <v>0</v>
      </c>
      <c r="AW13" s="170">
        <f t="shared" si="18"/>
        <v>0</v>
      </c>
      <c r="AX13" s="170"/>
      <c r="AY13" s="170">
        <f t="shared" ref="AY13:AZ13" si="19">SUM(AY14:AY21)</f>
        <v>0</v>
      </c>
      <c r="AZ13" s="170">
        <f t="shared" si="19"/>
        <v>0</v>
      </c>
      <c r="BA13" s="170"/>
      <c r="BB13" s="170">
        <f t="shared" ref="BB13:BC13" si="20">SUM(BB14:BB21)</f>
        <v>0</v>
      </c>
      <c r="BC13" s="170">
        <f t="shared" si="20"/>
        <v>0</v>
      </c>
      <c r="BD13" s="155"/>
      <c r="BE13" s="170">
        <f t="shared" ref="BE13:BF13" si="21">SUM(BE14:BE21)</f>
        <v>0</v>
      </c>
      <c r="BF13" s="170">
        <f t="shared" si="21"/>
        <v>0</v>
      </c>
      <c r="BG13" s="155"/>
      <c r="BH13" s="170">
        <f t="shared" ref="BH13:BI13" si="22">SUM(BH14:BH21)</f>
        <v>0</v>
      </c>
      <c r="BI13" s="170">
        <f t="shared" si="22"/>
        <v>0</v>
      </c>
      <c r="BJ13" s="155"/>
      <c r="BK13" s="170">
        <v>0</v>
      </c>
      <c r="BL13" s="170">
        <v>0</v>
      </c>
      <c r="BM13" s="155"/>
      <c r="BN13" s="170">
        <v>0</v>
      </c>
      <c r="BO13" s="170">
        <v>0</v>
      </c>
      <c r="BP13" s="155"/>
      <c r="BQ13" s="170">
        <v>0</v>
      </c>
      <c r="BR13" s="170">
        <v>0</v>
      </c>
      <c r="BS13" s="155"/>
      <c r="BT13" s="170">
        <v>0</v>
      </c>
      <c r="BU13" s="170">
        <v>0</v>
      </c>
      <c r="BV13" s="155"/>
      <c r="BW13" s="170">
        <v>0</v>
      </c>
      <c r="BX13" s="170">
        <v>0</v>
      </c>
      <c r="BY13" s="155"/>
      <c r="BZ13" s="170">
        <v>0</v>
      </c>
      <c r="CA13" s="170">
        <v>0</v>
      </c>
      <c r="CB13" s="155"/>
      <c r="CC13" s="170">
        <v>0</v>
      </c>
      <c r="CD13" s="170">
        <v>0</v>
      </c>
      <c r="CE13" s="155"/>
      <c r="CF13" s="170">
        <v>0</v>
      </c>
      <c r="CG13" s="170">
        <v>0</v>
      </c>
      <c r="CH13" s="155"/>
      <c r="CI13" s="170">
        <v>0</v>
      </c>
      <c r="CJ13" s="170">
        <v>0</v>
      </c>
      <c r="CK13" s="155"/>
      <c r="CL13" s="170">
        <v>0</v>
      </c>
      <c r="CM13" s="170">
        <v>0</v>
      </c>
      <c r="CN13" s="155"/>
      <c r="CO13" s="170">
        <v>0</v>
      </c>
      <c r="CP13" s="170">
        <v>0</v>
      </c>
      <c r="CQ13" s="155"/>
      <c r="CR13" s="170">
        <v>0</v>
      </c>
      <c r="CS13" s="170">
        <v>0</v>
      </c>
      <c r="CT13" s="155"/>
      <c r="CU13" s="170">
        <v>0</v>
      </c>
      <c r="CV13" s="170">
        <v>0</v>
      </c>
      <c r="CW13" s="155"/>
      <c r="CX13" s="170">
        <v>0</v>
      </c>
      <c r="CY13" s="170">
        <v>0</v>
      </c>
      <c r="CZ13" s="155"/>
      <c r="DA13" s="170">
        <v>0</v>
      </c>
      <c r="DB13" s="170">
        <v>0</v>
      </c>
      <c r="DC13" s="155"/>
      <c r="DD13" s="40"/>
      <c r="DE13" s="41"/>
      <c r="DG13" s="69"/>
      <c r="DI13" s="54"/>
    </row>
    <row r="14" spans="1:113" ht="15.75" customHeight="1">
      <c r="A14" s="36" t="s">
        <v>13</v>
      </c>
      <c r="B14" s="153">
        <f t="shared" ref="B14:B21" si="23">H14+N14+Q14+AJ14+AM14+AP14+AS14+AV14+AY14+BB14+BE14+BH14+BK14+BN14+E14+BQ14+BT14+BW14+BZ14+CC14+CF14+CI14+CL14+T14+W14+CO14+AG14+CR14+CU14+CX14+DA14+K14</f>
        <v>293.39999999999998</v>
      </c>
      <c r="C14" s="153">
        <f t="shared" ref="C14:C21" si="24">I14+O14+R14+AK14+AN14+AQ14+AT14+AW14+AZ14+BC14+BF14+BI14+BL14+BO14+F14+BR14+BU14+BX14+CA14+CD14+CG14+CJ14+CM14+U14+Y14+CP14+AH14+CS14+CV14+CY14+DB14+L14</f>
        <v>293.39999999999998</v>
      </c>
      <c r="D14" s="153">
        <f t="shared" si="1"/>
        <v>100</v>
      </c>
      <c r="E14" s="153"/>
      <c r="F14" s="153"/>
      <c r="G14" s="110"/>
      <c r="H14" s="153"/>
      <c r="I14" s="153"/>
      <c r="J14" s="110"/>
      <c r="K14" s="153"/>
      <c r="L14" s="153"/>
      <c r="M14" s="110"/>
      <c r="N14" s="153"/>
      <c r="O14" s="153"/>
      <c r="P14" s="110"/>
      <c r="Q14" s="153">
        <v>293.39999999999998</v>
      </c>
      <c r="R14" s="153">
        <v>293.39999999999998</v>
      </c>
      <c r="S14" s="110">
        <f t="shared" si="12"/>
        <v>100</v>
      </c>
      <c r="T14" s="153"/>
      <c r="U14" s="153"/>
      <c r="V14" s="110"/>
      <c r="W14" s="153"/>
      <c r="X14" s="153">
        <f t="shared" ref="X14:Y21" si="25">AA14+AD14</f>
        <v>0</v>
      </c>
      <c r="Y14" s="153">
        <f t="shared" si="25"/>
        <v>0</v>
      </c>
      <c r="Z14" s="110"/>
      <c r="AA14" s="153"/>
      <c r="AB14" s="153"/>
      <c r="AC14" s="110"/>
      <c r="AD14" s="153"/>
      <c r="AE14" s="153"/>
      <c r="AF14" s="110"/>
      <c r="AG14" s="153"/>
      <c r="AH14" s="153"/>
      <c r="AI14" s="110"/>
      <c r="AJ14" s="153"/>
      <c r="AK14" s="153"/>
      <c r="AL14" s="110"/>
      <c r="AM14" s="153"/>
      <c r="AN14" s="153"/>
      <c r="AO14" s="110"/>
      <c r="AP14" s="153"/>
      <c r="AQ14" s="153"/>
      <c r="AR14" s="110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10"/>
      <c r="BE14" s="153"/>
      <c r="BF14" s="153"/>
      <c r="BG14" s="110"/>
      <c r="BH14" s="153"/>
      <c r="BI14" s="153"/>
      <c r="BJ14" s="110"/>
      <c r="BK14" s="153"/>
      <c r="BL14" s="153"/>
      <c r="BM14" s="110"/>
      <c r="BN14" s="153"/>
      <c r="BO14" s="153"/>
      <c r="BP14" s="110"/>
      <c r="BQ14" s="153"/>
      <c r="BR14" s="153"/>
      <c r="BS14" s="110"/>
      <c r="BT14" s="153"/>
      <c r="BU14" s="153"/>
      <c r="BV14" s="110"/>
      <c r="BW14" s="153"/>
      <c r="BX14" s="153"/>
      <c r="BY14" s="110"/>
      <c r="BZ14" s="153"/>
      <c r="CA14" s="153"/>
      <c r="CB14" s="110"/>
      <c r="CC14" s="153"/>
      <c r="CD14" s="153"/>
      <c r="CE14" s="110"/>
      <c r="CF14" s="153"/>
      <c r="CG14" s="153"/>
      <c r="CH14" s="110"/>
      <c r="CI14" s="153"/>
      <c r="CJ14" s="153"/>
      <c r="CK14" s="110"/>
      <c r="CL14" s="153"/>
      <c r="CM14" s="153"/>
      <c r="CN14" s="110"/>
      <c r="CO14" s="153"/>
      <c r="CP14" s="153"/>
      <c r="CQ14" s="110"/>
      <c r="CR14" s="153"/>
      <c r="CS14" s="153"/>
      <c r="CT14" s="110"/>
      <c r="CU14" s="153"/>
      <c r="CV14" s="153"/>
      <c r="CW14" s="110"/>
      <c r="CX14" s="153"/>
      <c r="CY14" s="153"/>
      <c r="CZ14" s="110"/>
      <c r="DA14" s="153"/>
      <c r="DB14" s="153"/>
      <c r="DC14" s="110"/>
      <c r="DD14" s="40"/>
      <c r="DE14" s="41"/>
      <c r="DG14" s="69"/>
      <c r="DI14" s="54"/>
    </row>
    <row r="15" spans="1:113" ht="15.75" customHeight="1">
      <c r="A15" s="36" t="s">
        <v>102</v>
      </c>
      <c r="B15" s="153">
        <f t="shared" si="23"/>
        <v>0</v>
      </c>
      <c r="C15" s="153">
        <f t="shared" si="24"/>
        <v>0</v>
      </c>
      <c r="D15" s="153"/>
      <c r="E15" s="153"/>
      <c r="F15" s="153"/>
      <c r="G15" s="110"/>
      <c r="H15" s="153"/>
      <c r="I15" s="153"/>
      <c r="J15" s="110"/>
      <c r="K15" s="153"/>
      <c r="L15" s="153"/>
      <c r="M15" s="110"/>
      <c r="N15" s="153"/>
      <c r="O15" s="153"/>
      <c r="P15" s="110"/>
      <c r="Q15" s="153">
        <v>0</v>
      </c>
      <c r="R15" s="153"/>
      <c r="S15" s="110" t="e">
        <f t="shared" si="12"/>
        <v>#DIV/0!</v>
      </c>
      <c r="T15" s="153"/>
      <c r="U15" s="153"/>
      <c r="V15" s="110"/>
      <c r="W15" s="153"/>
      <c r="X15" s="153">
        <f t="shared" si="25"/>
        <v>0</v>
      </c>
      <c r="Y15" s="153">
        <f t="shared" si="25"/>
        <v>0</v>
      </c>
      <c r="Z15" s="110"/>
      <c r="AA15" s="153"/>
      <c r="AB15" s="153"/>
      <c r="AC15" s="110"/>
      <c r="AD15" s="153"/>
      <c r="AE15" s="153"/>
      <c r="AF15" s="110"/>
      <c r="AG15" s="153"/>
      <c r="AH15" s="153"/>
      <c r="AI15" s="110"/>
      <c r="AJ15" s="153"/>
      <c r="AK15" s="153"/>
      <c r="AL15" s="110"/>
      <c r="AM15" s="153"/>
      <c r="AN15" s="153"/>
      <c r="AO15" s="110"/>
      <c r="AP15" s="153"/>
      <c r="AQ15" s="153"/>
      <c r="AR15" s="110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10"/>
      <c r="BE15" s="153"/>
      <c r="BF15" s="153"/>
      <c r="BG15" s="110"/>
      <c r="BH15" s="153"/>
      <c r="BI15" s="153"/>
      <c r="BJ15" s="110"/>
      <c r="BK15" s="153"/>
      <c r="BL15" s="153"/>
      <c r="BM15" s="110"/>
      <c r="BN15" s="153"/>
      <c r="BO15" s="153"/>
      <c r="BP15" s="110"/>
      <c r="BQ15" s="153"/>
      <c r="BR15" s="153"/>
      <c r="BS15" s="110"/>
      <c r="BT15" s="153"/>
      <c r="BU15" s="153"/>
      <c r="BV15" s="110"/>
      <c r="BW15" s="153"/>
      <c r="BX15" s="153"/>
      <c r="BY15" s="110"/>
      <c r="BZ15" s="153"/>
      <c r="CA15" s="153"/>
      <c r="CB15" s="110"/>
      <c r="CC15" s="153"/>
      <c r="CD15" s="153"/>
      <c r="CE15" s="110"/>
      <c r="CF15" s="153"/>
      <c r="CG15" s="153"/>
      <c r="CH15" s="110"/>
      <c r="CI15" s="153"/>
      <c r="CJ15" s="153"/>
      <c r="CK15" s="110"/>
      <c r="CL15" s="153"/>
      <c r="CM15" s="153"/>
      <c r="CN15" s="110"/>
      <c r="CO15" s="153"/>
      <c r="CP15" s="153"/>
      <c r="CQ15" s="110"/>
      <c r="CR15" s="153"/>
      <c r="CS15" s="153"/>
      <c r="CT15" s="110"/>
      <c r="CU15" s="153"/>
      <c r="CV15" s="153"/>
      <c r="CW15" s="110"/>
      <c r="CX15" s="153"/>
      <c r="CY15" s="153"/>
      <c r="CZ15" s="110"/>
      <c r="DA15" s="153"/>
      <c r="DB15" s="153"/>
      <c r="DC15" s="110"/>
      <c r="DD15" s="40"/>
      <c r="DE15" s="41"/>
      <c r="DG15" s="69"/>
      <c r="DI15" s="54"/>
    </row>
    <row r="16" spans="1:113" ht="15.75" customHeight="1">
      <c r="A16" s="36" t="s">
        <v>35</v>
      </c>
      <c r="B16" s="153">
        <f t="shared" si="23"/>
        <v>293.39999999999998</v>
      </c>
      <c r="C16" s="153">
        <f t="shared" si="24"/>
        <v>293.39999999999998</v>
      </c>
      <c r="D16" s="153">
        <f t="shared" si="1"/>
        <v>100</v>
      </c>
      <c r="E16" s="153"/>
      <c r="F16" s="153"/>
      <c r="G16" s="110"/>
      <c r="H16" s="153"/>
      <c r="I16" s="153"/>
      <c r="J16" s="110"/>
      <c r="K16" s="153"/>
      <c r="L16" s="153"/>
      <c r="M16" s="110"/>
      <c r="N16" s="153"/>
      <c r="O16" s="153"/>
      <c r="P16" s="110"/>
      <c r="Q16" s="153">
        <v>293.39999999999998</v>
      </c>
      <c r="R16" s="153">
        <v>293.39999999999998</v>
      </c>
      <c r="S16" s="110">
        <f t="shared" si="12"/>
        <v>100</v>
      </c>
      <c r="T16" s="153"/>
      <c r="U16" s="153"/>
      <c r="V16" s="110"/>
      <c r="W16" s="153"/>
      <c r="X16" s="153">
        <f t="shared" si="25"/>
        <v>0</v>
      </c>
      <c r="Y16" s="153">
        <f t="shared" si="25"/>
        <v>0</v>
      </c>
      <c r="Z16" s="110"/>
      <c r="AA16" s="153"/>
      <c r="AB16" s="153"/>
      <c r="AC16" s="110"/>
      <c r="AD16" s="153"/>
      <c r="AE16" s="153"/>
      <c r="AF16" s="110"/>
      <c r="AG16" s="153"/>
      <c r="AH16" s="153"/>
      <c r="AI16" s="110"/>
      <c r="AJ16" s="153"/>
      <c r="AK16" s="153"/>
      <c r="AL16" s="110"/>
      <c r="AM16" s="153"/>
      <c r="AN16" s="153"/>
      <c r="AO16" s="110"/>
      <c r="AP16" s="153"/>
      <c r="AQ16" s="153"/>
      <c r="AR16" s="110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10"/>
      <c r="BE16" s="153"/>
      <c r="BF16" s="153"/>
      <c r="BG16" s="110"/>
      <c r="BH16" s="153"/>
      <c r="BI16" s="153"/>
      <c r="BJ16" s="110"/>
      <c r="BK16" s="153"/>
      <c r="BL16" s="153"/>
      <c r="BM16" s="110"/>
      <c r="BN16" s="153"/>
      <c r="BO16" s="153"/>
      <c r="BP16" s="110"/>
      <c r="BQ16" s="153"/>
      <c r="BR16" s="153"/>
      <c r="BS16" s="110"/>
      <c r="BT16" s="153"/>
      <c r="BU16" s="153"/>
      <c r="BV16" s="110"/>
      <c r="BW16" s="153"/>
      <c r="BX16" s="153"/>
      <c r="BY16" s="110"/>
      <c r="BZ16" s="153"/>
      <c r="CA16" s="153"/>
      <c r="CB16" s="110"/>
      <c r="CC16" s="153"/>
      <c r="CD16" s="153"/>
      <c r="CE16" s="110"/>
      <c r="CF16" s="153"/>
      <c r="CG16" s="153"/>
      <c r="CH16" s="110"/>
      <c r="CI16" s="153"/>
      <c r="CJ16" s="153"/>
      <c r="CK16" s="110"/>
      <c r="CL16" s="153"/>
      <c r="CM16" s="153"/>
      <c r="CN16" s="110"/>
      <c r="CO16" s="153"/>
      <c r="CP16" s="153"/>
      <c r="CQ16" s="110"/>
      <c r="CR16" s="153"/>
      <c r="CS16" s="153"/>
      <c r="CT16" s="110"/>
      <c r="CU16" s="153"/>
      <c r="CV16" s="153"/>
      <c r="CW16" s="110"/>
      <c r="CX16" s="153"/>
      <c r="CY16" s="153"/>
      <c r="CZ16" s="110"/>
      <c r="DA16" s="153"/>
      <c r="DB16" s="153"/>
      <c r="DC16" s="110"/>
      <c r="DD16" s="40"/>
      <c r="DE16" s="41"/>
      <c r="DG16" s="69"/>
      <c r="DI16" s="54"/>
    </row>
    <row r="17" spans="1:113" ht="15.75" customHeight="1">
      <c r="A17" s="36" t="s">
        <v>113</v>
      </c>
      <c r="B17" s="153">
        <f t="shared" si="23"/>
        <v>293.39999999999998</v>
      </c>
      <c r="C17" s="153">
        <f t="shared" si="24"/>
        <v>293.39999999999998</v>
      </c>
      <c r="D17" s="153">
        <f t="shared" si="1"/>
        <v>100</v>
      </c>
      <c r="E17" s="153"/>
      <c r="F17" s="153"/>
      <c r="G17" s="110"/>
      <c r="H17" s="153"/>
      <c r="I17" s="153"/>
      <c r="J17" s="110"/>
      <c r="K17" s="153"/>
      <c r="L17" s="153"/>
      <c r="M17" s="110"/>
      <c r="N17" s="153"/>
      <c r="O17" s="153"/>
      <c r="P17" s="110"/>
      <c r="Q17" s="153">
        <v>293.39999999999998</v>
      </c>
      <c r="R17" s="153">
        <v>293.39999999999998</v>
      </c>
      <c r="S17" s="110">
        <f t="shared" si="12"/>
        <v>100</v>
      </c>
      <c r="T17" s="153"/>
      <c r="U17" s="153"/>
      <c r="V17" s="110"/>
      <c r="W17" s="153"/>
      <c r="X17" s="153">
        <f t="shared" si="25"/>
        <v>0</v>
      </c>
      <c r="Y17" s="153">
        <f t="shared" si="25"/>
        <v>0</v>
      </c>
      <c r="Z17" s="110"/>
      <c r="AA17" s="153"/>
      <c r="AB17" s="153"/>
      <c r="AC17" s="110"/>
      <c r="AD17" s="153"/>
      <c r="AE17" s="153"/>
      <c r="AF17" s="110"/>
      <c r="AG17" s="153"/>
      <c r="AH17" s="153"/>
      <c r="AI17" s="110"/>
      <c r="AJ17" s="153"/>
      <c r="AK17" s="153"/>
      <c r="AL17" s="110"/>
      <c r="AM17" s="153"/>
      <c r="AN17" s="153"/>
      <c r="AO17" s="110"/>
      <c r="AP17" s="153"/>
      <c r="AQ17" s="153"/>
      <c r="AR17" s="110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10"/>
      <c r="BE17" s="153"/>
      <c r="BF17" s="153"/>
      <c r="BG17" s="110"/>
      <c r="BH17" s="153"/>
      <c r="BI17" s="153"/>
      <c r="BJ17" s="110"/>
      <c r="BK17" s="153"/>
      <c r="BL17" s="153"/>
      <c r="BM17" s="110"/>
      <c r="BN17" s="153"/>
      <c r="BO17" s="153"/>
      <c r="BP17" s="110"/>
      <c r="BQ17" s="153"/>
      <c r="BR17" s="153"/>
      <c r="BS17" s="110"/>
      <c r="BT17" s="153"/>
      <c r="BU17" s="153"/>
      <c r="BV17" s="110"/>
      <c r="BW17" s="153"/>
      <c r="BX17" s="153"/>
      <c r="BY17" s="110"/>
      <c r="BZ17" s="153"/>
      <c r="CA17" s="153"/>
      <c r="CB17" s="110"/>
      <c r="CC17" s="153"/>
      <c r="CD17" s="153"/>
      <c r="CE17" s="110"/>
      <c r="CF17" s="153"/>
      <c r="CG17" s="153"/>
      <c r="CH17" s="110"/>
      <c r="CI17" s="153"/>
      <c r="CJ17" s="153"/>
      <c r="CK17" s="110"/>
      <c r="CL17" s="153"/>
      <c r="CM17" s="153"/>
      <c r="CN17" s="110"/>
      <c r="CO17" s="153"/>
      <c r="CP17" s="153"/>
      <c r="CQ17" s="110"/>
      <c r="CR17" s="153"/>
      <c r="CS17" s="153"/>
      <c r="CT17" s="110"/>
      <c r="CU17" s="153"/>
      <c r="CV17" s="153"/>
      <c r="CW17" s="110"/>
      <c r="CX17" s="153"/>
      <c r="CY17" s="153"/>
      <c r="CZ17" s="110"/>
      <c r="DA17" s="153"/>
      <c r="DB17" s="153"/>
      <c r="DC17" s="110"/>
      <c r="DD17" s="40"/>
      <c r="DE17" s="41"/>
      <c r="DG17" s="69"/>
      <c r="DI17" s="54"/>
    </row>
    <row r="18" spans="1:113" ht="15.75" customHeight="1">
      <c r="A18" s="36" t="s">
        <v>48</v>
      </c>
      <c r="B18" s="153">
        <f t="shared" si="23"/>
        <v>273.60000000000002</v>
      </c>
      <c r="C18" s="153">
        <f t="shared" si="24"/>
        <v>273.60000000000002</v>
      </c>
      <c r="D18" s="153">
        <f t="shared" si="1"/>
        <v>100</v>
      </c>
      <c r="E18" s="153"/>
      <c r="F18" s="153"/>
      <c r="G18" s="110"/>
      <c r="H18" s="153"/>
      <c r="I18" s="153"/>
      <c r="J18" s="110"/>
      <c r="K18" s="153"/>
      <c r="L18" s="153"/>
      <c r="M18" s="110"/>
      <c r="N18" s="153"/>
      <c r="O18" s="153"/>
      <c r="P18" s="110"/>
      <c r="Q18" s="153">
        <v>273.60000000000002</v>
      </c>
      <c r="R18" s="153">
        <v>273.60000000000002</v>
      </c>
      <c r="S18" s="110">
        <f t="shared" si="12"/>
        <v>100</v>
      </c>
      <c r="T18" s="153"/>
      <c r="U18" s="153"/>
      <c r="V18" s="110"/>
      <c r="W18" s="153"/>
      <c r="X18" s="153">
        <f t="shared" si="25"/>
        <v>0</v>
      </c>
      <c r="Y18" s="153">
        <f t="shared" si="25"/>
        <v>0</v>
      </c>
      <c r="Z18" s="110"/>
      <c r="AA18" s="153"/>
      <c r="AB18" s="153"/>
      <c r="AC18" s="110"/>
      <c r="AD18" s="153"/>
      <c r="AE18" s="153"/>
      <c r="AF18" s="110"/>
      <c r="AG18" s="153"/>
      <c r="AH18" s="153"/>
      <c r="AI18" s="110"/>
      <c r="AJ18" s="153"/>
      <c r="AK18" s="153"/>
      <c r="AL18" s="110"/>
      <c r="AM18" s="153"/>
      <c r="AN18" s="153"/>
      <c r="AO18" s="110"/>
      <c r="AP18" s="153"/>
      <c r="AQ18" s="153"/>
      <c r="AR18" s="110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10"/>
      <c r="BE18" s="153"/>
      <c r="BF18" s="153"/>
      <c r="BG18" s="110"/>
      <c r="BH18" s="153"/>
      <c r="BI18" s="153"/>
      <c r="BJ18" s="110"/>
      <c r="BK18" s="153"/>
      <c r="BL18" s="153"/>
      <c r="BM18" s="110"/>
      <c r="BN18" s="153"/>
      <c r="BO18" s="153"/>
      <c r="BP18" s="110"/>
      <c r="BQ18" s="153"/>
      <c r="BR18" s="153"/>
      <c r="BS18" s="110"/>
      <c r="BT18" s="153"/>
      <c r="BU18" s="153"/>
      <c r="BV18" s="110"/>
      <c r="BW18" s="153"/>
      <c r="BX18" s="153"/>
      <c r="BY18" s="110"/>
      <c r="BZ18" s="153"/>
      <c r="CA18" s="153"/>
      <c r="CB18" s="110"/>
      <c r="CC18" s="153"/>
      <c r="CD18" s="153"/>
      <c r="CE18" s="110"/>
      <c r="CF18" s="153"/>
      <c r="CG18" s="153"/>
      <c r="CH18" s="110"/>
      <c r="CI18" s="153"/>
      <c r="CJ18" s="153"/>
      <c r="CK18" s="110"/>
      <c r="CL18" s="153"/>
      <c r="CM18" s="153"/>
      <c r="CN18" s="110"/>
      <c r="CO18" s="153"/>
      <c r="CP18" s="153"/>
      <c r="CQ18" s="110"/>
      <c r="CR18" s="153"/>
      <c r="CS18" s="153"/>
      <c r="CT18" s="110"/>
      <c r="CU18" s="153"/>
      <c r="CV18" s="153"/>
      <c r="CW18" s="110"/>
      <c r="CX18" s="153"/>
      <c r="CY18" s="153"/>
      <c r="CZ18" s="110"/>
      <c r="DA18" s="153"/>
      <c r="DB18" s="153"/>
      <c r="DC18" s="110"/>
      <c r="DD18" s="40"/>
      <c r="DE18" s="41"/>
      <c r="DG18" s="69"/>
      <c r="DI18" s="54"/>
    </row>
    <row r="19" spans="1:113" ht="15.75" customHeight="1">
      <c r="A19" s="36" t="s">
        <v>120</v>
      </c>
      <c r="B19" s="153">
        <f t="shared" si="23"/>
        <v>313.2</v>
      </c>
      <c r="C19" s="153">
        <f t="shared" si="24"/>
        <v>313.2</v>
      </c>
      <c r="D19" s="153">
        <f t="shared" si="1"/>
        <v>100</v>
      </c>
      <c r="E19" s="153"/>
      <c r="F19" s="153"/>
      <c r="G19" s="110"/>
      <c r="H19" s="153"/>
      <c r="I19" s="153"/>
      <c r="J19" s="110"/>
      <c r="K19" s="153"/>
      <c r="L19" s="153"/>
      <c r="M19" s="110"/>
      <c r="N19" s="153"/>
      <c r="O19" s="153"/>
      <c r="P19" s="110"/>
      <c r="Q19" s="153">
        <v>313.2</v>
      </c>
      <c r="R19" s="153">
        <v>313.2</v>
      </c>
      <c r="S19" s="110">
        <f t="shared" si="12"/>
        <v>100</v>
      </c>
      <c r="T19" s="153"/>
      <c r="U19" s="153"/>
      <c r="V19" s="110"/>
      <c r="W19" s="153"/>
      <c r="X19" s="153">
        <f t="shared" si="25"/>
        <v>0</v>
      </c>
      <c r="Y19" s="153">
        <f t="shared" si="25"/>
        <v>0</v>
      </c>
      <c r="Z19" s="110"/>
      <c r="AA19" s="153"/>
      <c r="AB19" s="153"/>
      <c r="AC19" s="110"/>
      <c r="AD19" s="153"/>
      <c r="AE19" s="153"/>
      <c r="AF19" s="110"/>
      <c r="AG19" s="153"/>
      <c r="AH19" s="153"/>
      <c r="AI19" s="110"/>
      <c r="AJ19" s="153"/>
      <c r="AK19" s="153"/>
      <c r="AL19" s="110"/>
      <c r="AM19" s="153"/>
      <c r="AN19" s="153"/>
      <c r="AO19" s="110"/>
      <c r="AP19" s="153"/>
      <c r="AQ19" s="153"/>
      <c r="AR19" s="110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10"/>
      <c r="BE19" s="153"/>
      <c r="BF19" s="153"/>
      <c r="BG19" s="110"/>
      <c r="BH19" s="153"/>
      <c r="BI19" s="153"/>
      <c r="BJ19" s="110"/>
      <c r="BK19" s="153"/>
      <c r="BL19" s="153"/>
      <c r="BM19" s="110"/>
      <c r="BN19" s="153"/>
      <c r="BO19" s="153"/>
      <c r="BP19" s="110"/>
      <c r="BQ19" s="153"/>
      <c r="BR19" s="153"/>
      <c r="BS19" s="110"/>
      <c r="BT19" s="153"/>
      <c r="BU19" s="153"/>
      <c r="BV19" s="110"/>
      <c r="BW19" s="153"/>
      <c r="BX19" s="153"/>
      <c r="BY19" s="110"/>
      <c r="BZ19" s="153"/>
      <c r="CA19" s="153"/>
      <c r="CB19" s="110"/>
      <c r="CC19" s="153"/>
      <c r="CD19" s="153"/>
      <c r="CE19" s="110"/>
      <c r="CF19" s="153"/>
      <c r="CG19" s="153"/>
      <c r="CH19" s="110"/>
      <c r="CI19" s="153"/>
      <c r="CJ19" s="153"/>
      <c r="CK19" s="110"/>
      <c r="CL19" s="153"/>
      <c r="CM19" s="153"/>
      <c r="CN19" s="110"/>
      <c r="CO19" s="153"/>
      <c r="CP19" s="153"/>
      <c r="CQ19" s="110"/>
      <c r="CR19" s="153"/>
      <c r="CS19" s="153"/>
      <c r="CT19" s="110"/>
      <c r="CU19" s="153"/>
      <c r="CV19" s="153"/>
      <c r="CW19" s="110"/>
      <c r="CX19" s="153"/>
      <c r="CY19" s="153"/>
      <c r="CZ19" s="110"/>
      <c r="DA19" s="153"/>
      <c r="DB19" s="153"/>
      <c r="DC19" s="110"/>
      <c r="DD19" s="40"/>
      <c r="DE19" s="41"/>
      <c r="DG19" s="69"/>
      <c r="DI19" s="54"/>
    </row>
    <row r="20" spans="1:113" ht="15.75" customHeight="1">
      <c r="A20" s="36" t="s">
        <v>53</v>
      </c>
      <c r="B20" s="153">
        <f t="shared" si="23"/>
        <v>293.39999999999998</v>
      </c>
      <c r="C20" s="153">
        <f t="shared" si="24"/>
        <v>293.39999999999998</v>
      </c>
      <c r="D20" s="153">
        <f t="shared" si="1"/>
        <v>100</v>
      </c>
      <c r="E20" s="153"/>
      <c r="F20" s="153"/>
      <c r="G20" s="110"/>
      <c r="H20" s="153"/>
      <c r="I20" s="153"/>
      <c r="J20" s="110"/>
      <c r="K20" s="153"/>
      <c r="L20" s="153"/>
      <c r="M20" s="110"/>
      <c r="N20" s="153"/>
      <c r="O20" s="153"/>
      <c r="P20" s="110"/>
      <c r="Q20" s="153">
        <v>293.39999999999998</v>
      </c>
      <c r="R20" s="153">
        <v>293.39999999999998</v>
      </c>
      <c r="S20" s="110">
        <f t="shared" si="12"/>
        <v>100</v>
      </c>
      <c r="T20" s="153"/>
      <c r="U20" s="153"/>
      <c r="V20" s="110"/>
      <c r="W20" s="153"/>
      <c r="X20" s="153">
        <f t="shared" si="25"/>
        <v>0</v>
      </c>
      <c r="Y20" s="153">
        <f t="shared" si="25"/>
        <v>0</v>
      </c>
      <c r="Z20" s="110"/>
      <c r="AA20" s="153"/>
      <c r="AB20" s="153"/>
      <c r="AC20" s="110"/>
      <c r="AD20" s="153"/>
      <c r="AE20" s="153"/>
      <c r="AF20" s="110"/>
      <c r="AG20" s="153"/>
      <c r="AH20" s="153"/>
      <c r="AI20" s="110"/>
      <c r="AJ20" s="153"/>
      <c r="AK20" s="153"/>
      <c r="AL20" s="110"/>
      <c r="AM20" s="153"/>
      <c r="AN20" s="153"/>
      <c r="AO20" s="110"/>
      <c r="AP20" s="153"/>
      <c r="AQ20" s="153"/>
      <c r="AR20" s="110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10"/>
      <c r="BE20" s="153"/>
      <c r="BF20" s="153"/>
      <c r="BG20" s="110"/>
      <c r="BH20" s="153"/>
      <c r="BI20" s="153"/>
      <c r="BJ20" s="110"/>
      <c r="BK20" s="153"/>
      <c r="BL20" s="153"/>
      <c r="BM20" s="110"/>
      <c r="BN20" s="153"/>
      <c r="BO20" s="153"/>
      <c r="BP20" s="110"/>
      <c r="BQ20" s="153"/>
      <c r="BR20" s="153"/>
      <c r="BS20" s="110"/>
      <c r="BT20" s="153"/>
      <c r="BU20" s="153"/>
      <c r="BV20" s="110"/>
      <c r="BW20" s="153"/>
      <c r="BX20" s="153"/>
      <c r="BY20" s="110"/>
      <c r="BZ20" s="153"/>
      <c r="CA20" s="153"/>
      <c r="CB20" s="110"/>
      <c r="CC20" s="153"/>
      <c r="CD20" s="153"/>
      <c r="CE20" s="110"/>
      <c r="CF20" s="153"/>
      <c r="CG20" s="153"/>
      <c r="CH20" s="110"/>
      <c r="CI20" s="153"/>
      <c r="CJ20" s="153"/>
      <c r="CK20" s="110"/>
      <c r="CL20" s="153"/>
      <c r="CM20" s="153"/>
      <c r="CN20" s="110"/>
      <c r="CO20" s="153"/>
      <c r="CP20" s="153"/>
      <c r="CQ20" s="110"/>
      <c r="CR20" s="153"/>
      <c r="CS20" s="153"/>
      <c r="CT20" s="110"/>
      <c r="CU20" s="153"/>
      <c r="CV20" s="153"/>
      <c r="CW20" s="110"/>
      <c r="CX20" s="153"/>
      <c r="CY20" s="153"/>
      <c r="CZ20" s="110"/>
      <c r="DA20" s="153"/>
      <c r="DB20" s="153"/>
      <c r="DC20" s="110"/>
      <c r="DD20" s="40"/>
      <c r="DE20" s="41"/>
      <c r="DG20" s="69"/>
      <c r="DI20" s="54"/>
    </row>
    <row r="21" spans="1:113" ht="15.75" customHeight="1">
      <c r="A21" s="36" t="s">
        <v>111</v>
      </c>
      <c r="B21" s="153">
        <f t="shared" si="23"/>
        <v>293.39999999999998</v>
      </c>
      <c r="C21" s="153">
        <f t="shared" si="24"/>
        <v>293.39999999999998</v>
      </c>
      <c r="D21" s="153">
        <f t="shared" si="1"/>
        <v>100</v>
      </c>
      <c r="E21" s="153"/>
      <c r="F21" s="153"/>
      <c r="G21" s="110"/>
      <c r="H21" s="153"/>
      <c r="I21" s="153"/>
      <c r="J21" s="110"/>
      <c r="K21" s="153"/>
      <c r="L21" s="153"/>
      <c r="M21" s="110"/>
      <c r="N21" s="153"/>
      <c r="O21" s="153"/>
      <c r="P21" s="110"/>
      <c r="Q21" s="153">
        <v>293.39999999999998</v>
      </c>
      <c r="R21" s="153">
        <v>293.39999999999998</v>
      </c>
      <c r="S21" s="110">
        <f t="shared" si="12"/>
        <v>100</v>
      </c>
      <c r="T21" s="153"/>
      <c r="U21" s="153"/>
      <c r="V21" s="110"/>
      <c r="W21" s="153"/>
      <c r="X21" s="153">
        <f t="shared" si="25"/>
        <v>0</v>
      </c>
      <c r="Y21" s="153">
        <f t="shared" si="25"/>
        <v>0</v>
      </c>
      <c r="Z21" s="110"/>
      <c r="AA21" s="153"/>
      <c r="AB21" s="153"/>
      <c r="AC21" s="110"/>
      <c r="AD21" s="153"/>
      <c r="AE21" s="153"/>
      <c r="AF21" s="110"/>
      <c r="AG21" s="153"/>
      <c r="AH21" s="153"/>
      <c r="AI21" s="110"/>
      <c r="AJ21" s="153"/>
      <c r="AK21" s="153"/>
      <c r="AL21" s="110"/>
      <c r="AM21" s="153"/>
      <c r="AN21" s="153"/>
      <c r="AO21" s="110"/>
      <c r="AP21" s="153"/>
      <c r="AQ21" s="153"/>
      <c r="AR21" s="110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10"/>
      <c r="BE21" s="153"/>
      <c r="BF21" s="153"/>
      <c r="BG21" s="110"/>
      <c r="BH21" s="153"/>
      <c r="BI21" s="153"/>
      <c r="BJ21" s="110"/>
      <c r="BK21" s="153"/>
      <c r="BL21" s="153"/>
      <c r="BM21" s="110"/>
      <c r="BN21" s="153"/>
      <c r="BO21" s="153"/>
      <c r="BP21" s="110"/>
      <c r="BQ21" s="153"/>
      <c r="BR21" s="153"/>
      <c r="BS21" s="110"/>
      <c r="BT21" s="153"/>
      <c r="BU21" s="153"/>
      <c r="BV21" s="110"/>
      <c r="BW21" s="153"/>
      <c r="BX21" s="153"/>
      <c r="BY21" s="110"/>
      <c r="BZ21" s="153"/>
      <c r="CA21" s="153"/>
      <c r="CB21" s="110"/>
      <c r="CC21" s="153"/>
      <c r="CD21" s="153"/>
      <c r="CE21" s="110"/>
      <c r="CF21" s="153"/>
      <c r="CG21" s="153"/>
      <c r="CH21" s="110"/>
      <c r="CI21" s="153"/>
      <c r="CJ21" s="153"/>
      <c r="CK21" s="110"/>
      <c r="CL21" s="153"/>
      <c r="CM21" s="153"/>
      <c r="CN21" s="110"/>
      <c r="CO21" s="153"/>
      <c r="CP21" s="153"/>
      <c r="CQ21" s="110"/>
      <c r="CR21" s="153"/>
      <c r="CS21" s="153"/>
      <c r="CT21" s="110"/>
      <c r="CU21" s="153"/>
      <c r="CV21" s="153"/>
      <c r="CW21" s="110"/>
      <c r="CX21" s="153"/>
      <c r="CY21" s="153"/>
      <c r="CZ21" s="110"/>
      <c r="DA21" s="153"/>
      <c r="DB21" s="153"/>
      <c r="DC21" s="110"/>
      <c r="DD21" s="40"/>
      <c r="DE21" s="41"/>
      <c r="DG21" s="69"/>
      <c r="DI21" s="54"/>
    </row>
    <row r="22" spans="1:113" s="65" customFormat="1" ht="15.75" customHeight="1">
      <c r="A22" s="62" t="s">
        <v>143</v>
      </c>
      <c r="B22" s="170">
        <f>B23+B24</f>
        <v>305784.37222000014</v>
      </c>
      <c r="C22" s="170">
        <f t="shared" ref="C22:CD22" si="26">C23+C24</f>
        <v>302260.32164000015</v>
      </c>
      <c r="D22" s="170">
        <f t="shared" si="1"/>
        <v>98.847537382497578</v>
      </c>
      <c r="E22" s="170">
        <f>E23+E24</f>
        <v>698.9</v>
      </c>
      <c r="F22" s="170">
        <f>F23+F24</f>
        <v>698.9</v>
      </c>
      <c r="G22" s="155">
        <f>F22/E22*100</f>
        <v>100</v>
      </c>
      <c r="H22" s="170">
        <f t="shared" si="26"/>
        <v>1250.3</v>
      </c>
      <c r="I22" s="170">
        <f t="shared" si="26"/>
        <v>1250.3</v>
      </c>
      <c r="J22" s="155">
        <f>I22/H22*100</f>
        <v>100</v>
      </c>
      <c r="K22" s="170">
        <f t="shared" ref="K22:L22" si="27">K23+K24</f>
        <v>106.2</v>
      </c>
      <c r="L22" s="170">
        <f t="shared" si="27"/>
        <v>106.2</v>
      </c>
      <c r="M22" s="155">
        <f>L22/K22*100</f>
        <v>100</v>
      </c>
      <c r="N22" s="170">
        <f t="shared" si="26"/>
        <v>4.62</v>
      </c>
      <c r="O22" s="170">
        <f t="shared" si="26"/>
        <v>4.62</v>
      </c>
      <c r="P22" s="155">
        <f>O22/N22*100</f>
        <v>100</v>
      </c>
      <c r="Q22" s="170">
        <f t="shared" si="26"/>
        <v>2060.9999999999995</v>
      </c>
      <c r="R22" s="170">
        <f t="shared" si="26"/>
        <v>2060.9999999999995</v>
      </c>
      <c r="S22" s="155">
        <f>R22/Q22*100</f>
        <v>100</v>
      </c>
      <c r="T22" s="170">
        <f>T23+T24</f>
        <v>0</v>
      </c>
      <c r="U22" s="170">
        <f>U23+U24</f>
        <v>0</v>
      </c>
      <c r="V22" s="155" t="e">
        <f>U22/T22*100</f>
        <v>#DIV/0!</v>
      </c>
      <c r="W22" s="170">
        <f>W23+W24</f>
        <v>1774.6949999999999</v>
      </c>
      <c r="X22" s="170">
        <f>X23+X24</f>
        <v>1774.6949999999999</v>
      </c>
      <c r="Y22" s="170">
        <f>Y23+Y24</f>
        <v>1774.6949999999999</v>
      </c>
      <c r="Z22" s="155">
        <f>Y22/X22*100</f>
        <v>100</v>
      </c>
      <c r="AA22" s="170">
        <f>AA23+AA24</f>
        <v>1756.94805</v>
      </c>
      <c r="AB22" s="170">
        <f>AB23+AB24</f>
        <v>1756.94805</v>
      </c>
      <c r="AC22" s="155">
        <f>AB22/AA22*100</f>
        <v>100</v>
      </c>
      <c r="AD22" s="170">
        <f>AD23+AD24</f>
        <v>17.746949999999998</v>
      </c>
      <c r="AE22" s="170">
        <f>AE23+AE24</f>
        <v>17.746949999999998</v>
      </c>
      <c r="AF22" s="155">
        <f>AE22/AD22*100</f>
        <v>100</v>
      </c>
      <c r="AG22" s="170">
        <f>AG23+AG24</f>
        <v>12828.28701</v>
      </c>
      <c r="AH22" s="170">
        <f>AH23+AH24</f>
        <v>12828.28701</v>
      </c>
      <c r="AI22" s="155">
        <f>AH22/AG22*100</f>
        <v>100</v>
      </c>
      <c r="AJ22" s="170">
        <f t="shared" si="26"/>
        <v>211361.1</v>
      </c>
      <c r="AK22" s="170">
        <f t="shared" si="26"/>
        <v>211361.1</v>
      </c>
      <c r="AL22" s="155">
        <f>AK22/AJ22*100</f>
        <v>100</v>
      </c>
      <c r="AM22" s="170">
        <f t="shared" si="26"/>
        <v>19521.900000000001</v>
      </c>
      <c r="AN22" s="170">
        <f t="shared" si="26"/>
        <v>19521.900000000001</v>
      </c>
      <c r="AO22" s="155">
        <f>AN22/AM22*100</f>
        <v>100</v>
      </c>
      <c r="AP22" s="170">
        <f t="shared" si="26"/>
        <v>15.80796</v>
      </c>
      <c r="AQ22" s="170">
        <f t="shared" si="26"/>
        <v>15.80796</v>
      </c>
      <c r="AR22" s="155">
        <f>AQ22/AP22*100</f>
        <v>100</v>
      </c>
      <c r="AS22" s="170">
        <f t="shared" si="26"/>
        <v>166.6</v>
      </c>
      <c r="AT22" s="170">
        <f t="shared" si="26"/>
        <v>166.6</v>
      </c>
      <c r="AU22" s="170">
        <f>AT22/AS22*100</f>
        <v>100</v>
      </c>
      <c r="AV22" s="170">
        <f t="shared" si="26"/>
        <v>17905.099999999999</v>
      </c>
      <c r="AW22" s="170">
        <f t="shared" si="26"/>
        <v>17905.099999999999</v>
      </c>
      <c r="AX22" s="170">
        <f>AW22/AV22*100</f>
        <v>100</v>
      </c>
      <c r="AY22" s="170">
        <f t="shared" si="26"/>
        <v>7647.4</v>
      </c>
      <c r="AZ22" s="170">
        <f t="shared" si="26"/>
        <v>7568.8940000000002</v>
      </c>
      <c r="BA22" s="170">
        <f>AZ22/AY22*100</f>
        <v>98.973428877788535</v>
      </c>
      <c r="BB22" s="170">
        <f t="shared" si="26"/>
        <v>8113.7170800000004</v>
      </c>
      <c r="BC22" s="170">
        <f t="shared" si="26"/>
        <v>5701.0461599999999</v>
      </c>
      <c r="BD22" s="155">
        <f>BC22/BB22*100</f>
        <v>70.264295683329394</v>
      </c>
      <c r="BE22" s="170">
        <f t="shared" si="26"/>
        <v>56</v>
      </c>
      <c r="BF22" s="170">
        <f t="shared" si="26"/>
        <v>44.5</v>
      </c>
      <c r="BG22" s="155">
        <f>BF22/BE22*100</f>
        <v>79.464285714285708</v>
      </c>
      <c r="BH22" s="170">
        <f t="shared" si="26"/>
        <v>0</v>
      </c>
      <c r="BI22" s="170">
        <f t="shared" si="26"/>
        <v>0</v>
      </c>
      <c r="BJ22" s="155"/>
      <c r="BK22" s="170">
        <f t="shared" si="26"/>
        <v>518</v>
      </c>
      <c r="BL22" s="170">
        <f t="shared" si="26"/>
        <v>518</v>
      </c>
      <c r="BM22" s="155">
        <f>BL22/BK22*100</f>
        <v>100</v>
      </c>
      <c r="BN22" s="170">
        <f t="shared" si="26"/>
        <v>3</v>
      </c>
      <c r="BO22" s="170">
        <f t="shared" si="26"/>
        <v>3</v>
      </c>
      <c r="BP22" s="155">
        <f>BO22/BN22*100</f>
        <v>100</v>
      </c>
      <c r="BQ22" s="170">
        <f t="shared" si="26"/>
        <v>462</v>
      </c>
      <c r="BR22" s="170">
        <f t="shared" si="26"/>
        <v>462</v>
      </c>
      <c r="BS22" s="155">
        <f>BR22/BQ22*100</f>
        <v>100</v>
      </c>
      <c r="BT22" s="170">
        <f t="shared" si="26"/>
        <v>39</v>
      </c>
      <c r="BU22" s="170">
        <f t="shared" si="26"/>
        <v>39</v>
      </c>
      <c r="BV22" s="155">
        <f>BU22/BT22*100</f>
        <v>100</v>
      </c>
      <c r="BW22" s="170">
        <f t="shared" si="26"/>
        <v>391.791</v>
      </c>
      <c r="BX22" s="170">
        <f t="shared" si="26"/>
        <v>391.791</v>
      </c>
      <c r="BY22" s="155"/>
      <c r="BZ22" s="170">
        <f t="shared" si="26"/>
        <v>590</v>
      </c>
      <c r="CA22" s="170">
        <f t="shared" si="26"/>
        <v>589.95500000000004</v>
      </c>
      <c r="CB22" s="155">
        <f>CA22/BZ22*100</f>
        <v>99.992372881355934</v>
      </c>
      <c r="CC22" s="170">
        <f t="shared" si="26"/>
        <v>0</v>
      </c>
      <c r="CD22" s="170">
        <f t="shared" si="26"/>
        <v>0</v>
      </c>
      <c r="CE22" s="155"/>
      <c r="CF22" s="170">
        <f t="shared" ref="CF22:CM22" si="28">CF23+CF24</f>
        <v>10387.4</v>
      </c>
      <c r="CG22" s="170">
        <f t="shared" si="28"/>
        <v>9499.5833600000005</v>
      </c>
      <c r="CH22" s="155">
        <f>CG22/CF22*100</f>
        <v>91.45294645435817</v>
      </c>
      <c r="CI22" s="170">
        <f t="shared" si="28"/>
        <v>0</v>
      </c>
      <c r="CJ22" s="170">
        <f t="shared" si="28"/>
        <v>0</v>
      </c>
      <c r="CK22" s="155"/>
      <c r="CL22" s="170">
        <f t="shared" si="28"/>
        <v>0</v>
      </c>
      <c r="CM22" s="170">
        <f t="shared" si="28"/>
        <v>0</v>
      </c>
      <c r="CN22" s="155"/>
      <c r="CO22" s="170">
        <f>CO23+CO24</f>
        <v>9.2070000000000007</v>
      </c>
      <c r="CP22" s="170">
        <f>CP23+CP24</f>
        <v>0</v>
      </c>
      <c r="CQ22" s="155">
        <f>CP22/CO22*100</f>
        <v>0</v>
      </c>
      <c r="CR22" s="170">
        <f>CR23+CR24</f>
        <v>5187.57</v>
      </c>
      <c r="CS22" s="170">
        <f>CS23+CS24</f>
        <v>5187.57</v>
      </c>
      <c r="CT22" s="155">
        <f>CS22/CR22*100</f>
        <v>100</v>
      </c>
      <c r="CU22" s="170">
        <f>CU23+CU24</f>
        <v>4035.09</v>
      </c>
      <c r="CV22" s="170">
        <f>CV23+CV24</f>
        <v>3910.7849799999999</v>
      </c>
      <c r="CW22" s="155">
        <f>CV22/CU22*100</f>
        <v>96.919399071643994</v>
      </c>
      <c r="CX22" s="170">
        <f>CX23+CX24</f>
        <v>0</v>
      </c>
      <c r="CY22" s="170">
        <f>CY23+CY24</f>
        <v>0</v>
      </c>
      <c r="CZ22" s="155" t="e">
        <f>CY22/CX22*100</f>
        <v>#DIV/0!</v>
      </c>
      <c r="DA22" s="170">
        <f>DA23+DA24</f>
        <v>649.68717000000004</v>
      </c>
      <c r="DB22" s="170">
        <f>DB23+DB24</f>
        <v>649.68717000000004</v>
      </c>
      <c r="DC22" s="155">
        <f>DB22/DA22*100</f>
        <v>100</v>
      </c>
      <c r="DD22" s="92"/>
      <c r="DE22" s="93"/>
      <c r="DF22" s="92"/>
      <c r="DG22" s="94"/>
      <c r="DI22" s="54"/>
    </row>
    <row r="23" spans="1:113" ht="15.75" customHeight="1">
      <c r="A23" s="36" t="s">
        <v>129</v>
      </c>
      <c r="B23" s="153">
        <f>H23+N23+Q23+AJ23+AM23+AP23+AS23+AV23+AY23+BB23+BE23+BH23+BK23+BN23+E23+BQ23+BT23+BW23+BZ23+CC23+CF23+CI23+CL23+T23+W23+CO23+AG23+CR23+CU23+CX23+DA23+K23</f>
        <v>303723.37222000014</v>
      </c>
      <c r="C23" s="153">
        <f>I23+O23+R23+AK23+AN23+AQ23+AT23+AW23+AZ23+BC23+BF23+BI23+BL23+BO23+F23+BR23+BU23+BX23+CA23+CD23+CG23+CJ23+CM23+U23+Y23+CP23+AH23+CS23+CV23+CY23+DB23+L23</f>
        <v>300199.32164000015</v>
      </c>
      <c r="D23" s="153">
        <f t="shared" si="1"/>
        <v>98.83971702465908</v>
      </c>
      <c r="E23" s="153">
        <v>698.9</v>
      </c>
      <c r="F23" s="153">
        <v>698.9</v>
      </c>
      <c r="G23" s="110">
        <f>F23/E23*100</f>
        <v>100</v>
      </c>
      <c r="H23" s="153">
        <v>1250.3</v>
      </c>
      <c r="I23" s="153">
        <v>1250.3</v>
      </c>
      <c r="J23" s="110">
        <f>I23/H23*100</f>
        <v>100</v>
      </c>
      <c r="K23" s="153">
        <v>106.2</v>
      </c>
      <c r="L23" s="153">
        <v>106.2</v>
      </c>
      <c r="M23" s="110">
        <f>L23/K23*100</f>
        <v>100</v>
      </c>
      <c r="N23" s="153">
        <v>4.62</v>
      </c>
      <c r="O23" s="153">
        <v>4.62</v>
      </c>
      <c r="P23" s="110">
        <f>O23/N23*100</f>
        <v>100</v>
      </c>
      <c r="Q23" s="153"/>
      <c r="R23" s="153"/>
      <c r="S23" s="155"/>
      <c r="T23" s="153"/>
      <c r="U23" s="153">
        <v>0</v>
      </c>
      <c r="V23" s="110" t="e">
        <f>U23/T23*100</f>
        <v>#DIV/0!</v>
      </c>
      <c r="W23" s="153">
        <v>1774.6949999999999</v>
      </c>
      <c r="X23" s="153">
        <f>AA23+AD23</f>
        <v>1774.6949999999999</v>
      </c>
      <c r="Y23" s="153">
        <f>AB23+AE23</f>
        <v>1774.6949999999999</v>
      </c>
      <c r="Z23" s="110">
        <f>Y23/X23*100</f>
        <v>100</v>
      </c>
      <c r="AA23" s="153">
        <v>1756.94805</v>
      </c>
      <c r="AB23" s="153">
        <v>1756.94805</v>
      </c>
      <c r="AC23" s="110">
        <f>AB23/AA23*100</f>
        <v>100</v>
      </c>
      <c r="AD23" s="153">
        <v>17.746949999999998</v>
      </c>
      <c r="AE23" s="153">
        <v>17.746949999999998</v>
      </c>
      <c r="AF23" s="110">
        <f>AE23/AD23*100</f>
        <v>100</v>
      </c>
      <c r="AG23" s="153">
        <v>12828.28701</v>
      </c>
      <c r="AH23" s="153">
        <v>12828.28701</v>
      </c>
      <c r="AI23" s="110">
        <f>AH23/AG23*100</f>
        <v>100</v>
      </c>
      <c r="AJ23" s="153">
        <v>211361.1</v>
      </c>
      <c r="AK23" s="153">
        <v>211361.1</v>
      </c>
      <c r="AL23" s="110">
        <f>AK23/AJ23*100</f>
        <v>100</v>
      </c>
      <c r="AM23" s="153">
        <v>19521.900000000001</v>
      </c>
      <c r="AN23" s="153">
        <v>19521.900000000001</v>
      </c>
      <c r="AO23" s="110">
        <f>AN23/AM23*100</f>
        <v>100</v>
      </c>
      <c r="AP23" s="153">
        <v>15.80796</v>
      </c>
      <c r="AQ23" s="153">
        <v>15.80796</v>
      </c>
      <c r="AR23" s="110">
        <f>AQ23/AP23*100</f>
        <v>100</v>
      </c>
      <c r="AS23" s="153">
        <v>166.6</v>
      </c>
      <c r="AT23" s="153">
        <v>166.6</v>
      </c>
      <c r="AU23" s="153">
        <f>AT23/AS23*100</f>
        <v>100</v>
      </c>
      <c r="AV23" s="153">
        <v>17905.099999999999</v>
      </c>
      <c r="AW23" s="153">
        <v>17905.099999999999</v>
      </c>
      <c r="AX23" s="153">
        <f>AW23/AV23*100</f>
        <v>100</v>
      </c>
      <c r="AY23" s="153">
        <v>7647.4</v>
      </c>
      <c r="AZ23" s="153">
        <v>7568.8940000000002</v>
      </c>
      <c r="BA23" s="110">
        <f>AZ23/AY23*100</f>
        <v>98.973428877788535</v>
      </c>
      <c r="BB23" s="153">
        <v>8113.7170800000004</v>
      </c>
      <c r="BC23" s="153">
        <v>5701.0461599999999</v>
      </c>
      <c r="BD23" s="110">
        <f>BC23/BB23*100</f>
        <v>70.264295683329394</v>
      </c>
      <c r="BE23" s="153">
        <v>56</v>
      </c>
      <c r="BF23" s="153">
        <v>44.5</v>
      </c>
      <c r="BG23" s="110">
        <f>BF23/BE23*100</f>
        <v>79.464285714285708</v>
      </c>
      <c r="BH23" s="153"/>
      <c r="BI23" s="153"/>
      <c r="BJ23" s="110"/>
      <c r="BK23" s="153">
        <v>518</v>
      </c>
      <c r="BL23" s="153">
        <v>518</v>
      </c>
      <c r="BM23" s="110">
        <f>BL23/BK23*100</f>
        <v>100</v>
      </c>
      <c r="BN23" s="153">
        <v>3</v>
      </c>
      <c r="BO23" s="153">
        <v>3</v>
      </c>
      <c r="BP23" s="110">
        <f>BO23/BN23*100</f>
        <v>100</v>
      </c>
      <c r="BQ23" s="153">
        <v>462</v>
      </c>
      <c r="BR23" s="153">
        <v>462</v>
      </c>
      <c r="BS23" s="110">
        <f>BR23/BQ23*100</f>
        <v>100</v>
      </c>
      <c r="BT23" s="153">
        <v>39</v>
      </c>
      <c r="BU23" s="153">
        <v>39</v>
      </c>
      <c r="BV23" s="110">
        <f>BU23/BT23*100</f>
        <v>100</v>
      </c>
      <c r="BW23" s="153">
        <v>391.791</v>
      </c>
      <c r="BX23" s="153">
        <v>391.791</v>
      </c>
      <c r="BY23" s="110"/>
      <c r="BZ23" s="153">
        <v>590</v>
      </c>
      <c r="CA23" s="153">
        <v>589.95500000000004</v>
      </c>
      <c r="CB23" s="110">
        <f>CA23/BZ23*100</f>
        <v>99.992372881355934</v>
      </c>
      <c r="CC23" s="153"/>
      <c r="CD23" s="153"/>
      <c r="CE23" s="110"/>
      <c r="CF23" s="153">
        <v>10387.4</v>
      </c>
      <c r="CG23" s="153">
        <v>9499.5833600000005</v>
      </c>
      <c r="CH23" s="110">
        <f>CG23/CF23*100</f>
        <v>91.45294645435817</v>
      </c>
      <c r="CI23" s="153"/>
      <c r="CJ23" s="153"/>
      <c r="CK23" s="110"/>
      <c r="CL23" s="153"/>
      <c r="CM23" s="153"/>
      <c r="CN23" s="110"/>
      <c r="CO23" s="153">
        <v>9.2070000000000007</v>
      </c>
      <c r="CP23" s="153">
        <v>0</v>
      </c>
      <c r="CQ23" s="110">
        <f>CP23/CO23*100</f>
        <v>0</v>
      </c>
      <c r="CR23" s="153">
        <v>5187.57</v>
      </c>
      <c r="CS23" s="153">
        <v>5187.57</v>
      </c>
      <c r="CT23" s="110">
        <f>CS23/CR23*100</f>
        <v>100</v>
      </c>
      <c r="CU23" s="153">
        <v>4035.09</v>
      </c>
      <c r="CV23" s="153">
        <v>3910.7849799999999</v>
      </c>
      <c r="CW23" s="110">
        <f>CV23/CU23*100</f>
        <v>96.919399071643994</v>
      </c>
      <c r="CX23" s="153"/>
      <c r="CY23" s="153"/>
      <c r="CZ23" s="110" t="e">
        <f>CY23/CX23*100</f>
        <v>#DIV/0!</v>
      </c>
      <c r="DA23" s="153">
        <v>649.68717000000004</v>
      </c>
      <c r="DB23" s="153">
        <v>649.68717000000004</v>
      </c>
      <c r="DC23" s="110">
        <f>DB23/DA23*100</f>
        <v>100</v>
      </c>
      <c r="DD23" s="40"/>
      <c r="DE23" s="41"/>
      <c r="DG23" s="69"/>
      <c r="DI23" s="54"/>
    </row>
    <row r="24" spans="1:113" s="65" customFormat="1" ht="15.75" customHeight="1">
      <c r="A24" s="62" t="s">
        <v>159</v>
      </c>
      <c r="B24" s="170">
        <f>SUM(B25:B34)</f>
        <v>2060.9999999999995</v>
      </c>
      <c r="C24" s="170">
        <f>SUM(C25:C34)</f>
        <v>2060.9999999999995</v>
      </c>
      <c r="D24" s="170">
        <f t="shared" si="1"/>
        <v>100</v>
      </c>
      <c r="E24" s="170">
        <f>SUM(E25:E34)</f>
        <v>0</v>
      </c>
      <c r="F24" s="170">
        <f>SUM(F25:F34)</f>
        <v>0</v>
      </c>
      <c r="G24" s="155"/>
      <c r="H24" s="170">
        <f t="shared" ref="H24:CD24" si="29">SUM(H25:H34)</f>
        <v>0</v>
      </c>
      <c r="I24" s="170">
        <f t="shared" si="29"/>
        <v>0</v>
      </c>
      <c r="J24" s="155"/>
      <c r="K24" s="170">
        <f t="shared" ref="K24:L24" si="30">SUM(K25:K34)</f>
        <v>0</v>
      </c>
      <c r="L24" s="170">
        <f t="shared" si="30"/>
        <v>0</v>
      </c>
      <c r="M24" s="155"/>
      <c r="N24" s="170">
        <f t="shared" si="29"/>
        <v>0</v>
      </c>
      <c r="O24" s="170">
        <f t="shared" si="29"/>
        <v>0</v>
      </c>
      <c r="P24" s="155"/>
      <c r="Q24" s="170">
        <f t="shared" si="29"/>
        <v>2060.9999999999995</v>
      </c>
      <c r="R24" s="170">
        <f t="shared" si="29"/>
        <v>2060.9999999999995</v>
      </c>
      <c r="S24" s="155">
        <f>R24/Q24*100</f>
        <v>100</v>
      </c>
      <c r="T24" s="170">
        <f>SUM(T25:T34)</f>
        <v>0</v>
      </c>
      <c r="U24" s="170">
        <f>SUM(U25:U34)</f>
        <v>0</v>
      </c>
      <c r="V24" s="155"/>
      <c r="W24" s="170">
        <f>SUM(W25:W34)</f>
        <v>0</v>
      </c>
      <c r="X24" s="170">
        <f>SUM(X25:X34)</f>
        <v>0</v>
      </c>
      <c r="Y24" s="170">
        <f>SUM(Y25:Y34)</f>
        <v>0</v>
      </c>
      <c r="Z24" s="155"/>
      <c r="AA24" s="170">
        <f>SUM(AA25:AA34)</f>
        <v>0</v>
      </c>
      <c r="AB24" s="170">
        <f>SUM(AB25:AB34)</f>
        <v>0</v>
      </c>
      <c r="AC24" s="155"/>
      <c r="AD24" s="170">
        <f>SUM(AD25:AD34)</f>
        <v>0</v>
      </c>
      <c r="AE24" s="170">
        <f>SUM(AE25:AE34)</f>
        <v>0</v>
      </c>
      <c r="AF24" s="155"/>
      <c r="AG24" s="170">
        <f>SUM(AG25:AG34)</f>
        <v>0</v>
      </c>
      <c r="AH24" s="170">
        <f>SUM(AH25:AH34)</f>
        <v>0</v>
      </c>
      <c r="AI24" s="155"/>
      <c r="AJ24" s="170">
        <f t="shared" si="29"/>
        <v>0</v>
      </c>
      <c r="AK24" s="170">
        <f t="shared" si="29"/>
        <v>0</v>
      </c>
      <c r="AL24" s="155"/>
      <c r="AM24" s="170">
        <f t="shared" si="29"/>
        <v>0</v>
      </c>
      <c r="AN24" s="170">
        <f t="shared" si="29"/>
        <v>0</v>
      </c>
      <c r="AO24" s="155"/>
      <c r="AP24" s="170">
        <f t="shared" si="29"/>
        <v>0</v>
      </c>
      <c r="AQ24" s="170">
        <f t="shared" si="29"/>
        <v>0</v>
      </c>
      <c r="AR24" s="155"/>
      <c r="AS24" s="170">
        <f t="shared" si="29"/>
        <v>0</v>
      </c>
      <c r="AT24" s="170">
        <f t="shared" si="29"/>
        <v>0</v>
      </c>
      <c r="AU24" s="170"/>
      <c r="AV24" s="170">
        <f t="shared" si="29"/>
        <v>0</v>
      </c>
      <c r="AW24" s="170">
        <f t="shared" si="29"/>
        <v>0</v>
      </c>
      <c r="AX24" s="170"/>
      <c r="AY24" s="170">
        <f t="shared" si="29"/>
        <v>0</v>
      </c>
      <c r="AZ24" s="170">
        <f t="shared" si="29"/>
        <v>0</v>
      </c>
      <c r="BA24" s="170"/>
      <c r="BB24" s="170">
        <f t="shared" si="29"/>
        <v>0</v>
      </c>
      <c r="BC24" s="170">
        <f t="shared" si="29"/>
        <v>0</v>
      </c>
      <c r="BD24" s="155"/>
      <c r="BE24" s="170">
        <f t="shared" si="29"/>
        <v>0</v>
      </c>
      <c r="BF24" s="170">
        <f t="shared" si="29"/>
        <v>0</v>
      </c>
      <c r="BG24" s="155"/>
      <c r="BH24" s="170">
        <f t="shared" si="29"/>
        <v>0</v>
      </c>
      <c r="BI24" s="170">
        <f t="shared" si="29"/>
        <v>0</v>
      </c>
      <c r="BJ24" s="155"/>
      <c r="BK24" s="170">
        <f t="shared" si="29"/>
        <v>0</v>
      </c>
      <c r="BL24" s="170">
        <f t="shared" si="29"/>
        <v>0</v>
      </c>
      <c r="BM24" s="155"/>
      <c r="BN24" s="170">
        <f t="shared" si="29"/>
        <v>0</v>
      </c>
      <c r="BO24" s="170">
        <f t="shared" si="29"/>
        <v>0</v>
      </c>
      <c r="BP24" s="155"/>
      <c r="BQ24" s="170">
        <f t="shared" si="29"/>
        <v>0</v>
      </c>
      <c r="BR24" s="170">
        <f t="shared" si="29"/>
        <v>0</v>
      </c>
      <c r="BS24" s="155"/>
      <c r="BT24" s="170">
        <f t="shared" si="29"/>
        <v>0</v>
      </c>
      <c r="BU24" s="170">
        <f t="shared" si="29"/>
        <v>0</v>
      </c>
      <c r="BV24" s="155"/>
      <c r="BW24" s="170">
        <f t="shared" si="29"/>
        <v>0</v>
      </c>
      <c r="BX24" s="170">
        <f t="shared" si="29"/>
        <v>0</v>
      </c>
      <c r="BY24" s="155"/>
      <c r="BZ24" s="170">
        <f t="shared" si="29"/>
        <v>0</v>
      </c>
      <c r="CA24" s="170">
        <f t="shared" si="29"/>
        <v>0</v>
      </c>
      <c r="CB24" s="155"/>
      <c r="CC24" s="170">
        <f t="shared" si="29"/>
        <v>0</v>
      </c>
      <c r="CD24" s="170">
        <f t="shared" si="29"/>
        <v>0</v>
      </c>
      <c r="CE24" s="155"/>
      <c r="CF24" s="170">
        <f t="shared" ref="CF24:CM24" si="31">SUM(CF25:CF34)</f>
        <v>0</v>
      </c>
      <c r="CG24" s="170">
        <f t="shared" si="31"/>
        <v>0</v>
      </c>
      <c r="CH24" s="155"/>
      <c r="CI24" s="170">
        <f t="shared" si="31"/>
        <v>0</v>
      </c>
      <c r="CJ24" s="170">
        <f t="shared" si="31"/>
        <v>0</v>
      </c>
      <c r="CK24" s="155"/>
      <c r="CL24" s="170">
        <f t="shared" si="31"/>
        <v>0</v>
      </c>
      <c r="CM24" s="170">
        <f t="shared" si="31"/>
        <v>0</v>
      </c>
      <c r="CN24" s="155"/>
      <c r="CO24" s="170">
        <f>SUM(CO25:CO34)</f>
        <v>0</v>
      </c>
      <c r="CP24" s="170">
        <f>SUM(CP25:CP34)</f>
        <v>0</v>
      </c>
      <c r="CQ24" s="155"/>
      <c r="CR24" s="170">
        <f>SUM(CR25:CR34)</f>
        <v>0</v>
      </c>
      <c r="CS24" s="170">
        <f>SUM(CS25:CS34)</f>
        <v>0</v>
      </c>
      <c r="CT24" s="155"/>
      <c r="CU24" s="170">
        <f>SUM(CU25:CU34)</f>
        <v>0</v>
      </c>
      <c r="CV24" s="170">
        <f>SUM(CV25:CV34)</f>
        <v>0</v>
      </c>
      <c r="CW24" s="155"/>
      <c r="CX24" s="170">
        <f>SUM(CX25:CX34)</f>
        <v>0</v>
      </c>
      <c r="CY24" s="170">
        <f>SUM(CY25:CY34)</f>
        <v>0</v>
      </c>
      <c r="CZ24" s="155"/>
      <c r="DA24" s="170">
        <f>SUM(DA25:DA34)</f>
        <v>0</v>
      </c>
      <c r="DB24" s="170">
        <f>SUM(DB25:DB34)</f>
        <v>0</v>
      </c>
      <c r="DC24" s="155"/>
      <c r="DD24" s="40"/>
      <c r="DE24" s="41"/>
      <c r="DG24" s="69"/>
      <c r="DI24" s="54"/>
    </row>
    <row r="25" spans="1:113" ht="15.75" customHeight="1">
      <c r="A25" s="36" t="s">
        <v>55</v>
      </c>
      <c r="B25" s="153">
        <f t="shared" ref="B25:B34" si="32">H25+N25+Q25+AJ25+AM25+AP25+AS25+AV25+AY25+BB25+BE25+BH25+BK25+BN25+E25+BQ25+BT25+BW25+BZ25+CC25+CF25+CI25+CL25+T25+W25+CO25+AG25+CR25+CU25+CX25+DA25+K25</f>
        <v>138.6</v>
      </c>
      <c r="C25" s="153">
        <f t="shared" ref="C25:C34" si="33">I25+O25+R25+AK25+AN25+AQ25+AT25+AW25+AZ25+BC25+BF25+BI25+BL25+BO25+F25+BR25+BU25+BX25+CA25+CD25+CG25+CJ25+CM25+U25+Y25+CP25+AH25+CS25+CV25+CY25+DB25+L25</f>
        <v>138.6</v>
      </c>
      <c r="D25" s="153">
        <f t="shared" si="1"/>
        <v>100</v>
      </c>
      <c r="E25" s="153"/>
      <c r="F25" s="153"/>
      <c r="G25" s="110"/>
      <c r="H25" s="153"/>
      <c r="I25" s="153"/>
      <c r="J25" s="110"/>
      <c r="K25" s="153"/>
      <c r="L25" s="153"/>
      <c r="M25" s="110"/>
      <c r="N25" s="153"/>
      <c r="O25" s="153"/>
      <c r="P25" s="110"/>
      <c r="Q25" s="153">
        <v>138.6</v>
      </c>
      <c r="R25" s="153">
        <v>138.6</v>
      </c>
      <c r="S25" s="110">
        <f>R25/Q25*100</f>
        <v>100</v>
      </c>
      <c r="T25" s="153"/>
      <c r="U25" s="153"/>
      <c r="V25" s="110"/>
      <c r="W25" s="153"/>
      <c r="X25" s="153">
        <f t="shared" ref="X25:Y34" si="34">AA25+AD25</f>
        <v>0</v>
      </c>
      <c r="Y25" s="153">
        <f t="shared" si="34"/>
        <v>0</v>
      </c>
      <c r="Z25" s="110"/>
      <c r="AA25" s="153"/>
      <c r="AB25" s="153"/>
      <c r="AC25" s="110"/>
      <c r="AD25" s="153"/>
      <c r="AE25" s="153"/>
      <c r="AF25" s="110"/>
      <c r="AG25" s="153"/>
      <c r="AH25" s="153"/>
      <c r="AI25" s="110"/>
      <c r="AJ25" s="153"/>
      <c r="AK25" s="153"/>
      <c r="AL25" s="110"/>
      <c r="AM25" s="153"/>
      <c r="AN25" s="153"/>
      <c r="AO25" s="110"/>
      <c r="AP25" s="153"/>
      <c r="AQ25" s="153"/>
      <c r="AR25" s="110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10"/>
      <c r="BE25" s="153"/>
      <c r="BF25" s="153"/>
      <c r="BG25" s="110"/>
      <c r="BH25" s="153"/>
      <c r="BI25" s="153"/>
      <c r="BJ25" s="110"/>
      <c r="BK25" s="153"/>
      <c r="BL25" s="153"/>
      <c r="BM25" s="110"/>
      <c r="BN25" s="153"/>
      <c r="BO25" s="153"/>
      <c r="BP25" s="110"/>
      <c r="BQ25" s="153"/>
      <c r="BR25" s="153"/>
      <c r="BS25" s="110"/>
      <c r="BT25" s="153"/>
      <c r="BU25" s="153"/>
      <c r="BV25" s="110"/>
      <c r="BW25" s="153"/>
      <c r="BX25" s="153"/>
      <c r="BY25" s="110"/>
      <c r="BZ25" s="153"/>
      <c r="CA25" s="153"/>
      <c r="CB25" s="110"/>
      <c r="CC25" s="153"/>
      <c r="CD25" s="153"/>
      <c r="CE25" s="110"/>
      <c r="CF25" s="153"/>
      <c r="CG25" s="153"/>
      <c r="CH25" s="110"/>
      <c r="CI25" s="153"/>
      <c r="CJ25" s="153"/>
      <c r="CK25" s="110"/>
      <c r="CL25" s="153"/>
      <c r="CM25" s="153"/>
      <c r="CN25" s="110"/>
      <c r="CO25" s="153"/>
      <c r="CP25" s="153"/>
      <c r="CQ25" s="110"/>
      <c r="CR25" s="153"/>
      <c r="CS25" s="153"/>
      <c r="CT25" s="110"/>
      <c r="CU25" s="153"/>
      <c r="CV25" s="153"/>
      <c r="CW25" s="110"/>
      <c r="CX25" s="153"/>
      <c r="CY25" s="153"/>
      <c r="CZ25" s="110"/>
      <c r="DA25" s="153"/>
      <c r="DB25" s="153"/>
      <c r="DC25" s="110"/>
      <c r="DD25" s="40"/>
      <c r="DE25" s="41"/>
      <c r="DG25" s="69"/>
      <c r="DI25" s="54"/>
    </row>
    <row r="26" spans="1:113" ht="15.75" customHeight="1">
      <c r="A26" s="36" t="s">
        <v>36</v>
      </c>
      <c r="B26" s="153">
        <f t="shared" si="32"/>
        <v>273.60000000000002</v>
      </c>
      <c r="C26" s="153">
        <f t="shared" si="33"/>
        <v>273.60000000000002</v>
      </c>
      <c r="D26" s="153">
        <f t="shared" si="1"/>
        <v>100</v>
      </c>
      <c r="E26" s="153"/>
      <c r="F26" s="153"/>
      <c r="G26" s="110"/>
      <c r="H26" s="153"/>
      <c r="I26" s="153"/>
      <c r="J26" s="110"/>
      <c r="K26" s="153"/>
      <c r="L26" s="153"/>
      <c r="M26" s="110"/>
      <c r="N26" s="153"/>
      <c r="O26" s="153"/>
      <c r="P26" s="110"/>
      <c r="Q26" s="153">
        <v>273.60000000000002</v>
      </c>
      <c r="R26" s="153">
        <v>273.60000000000002</v>
      </c>
      <c r="S26" s="110">
        <f t="shared" ref="S26:S34" si="35">R26/Q26*100</f>
        <v>100</v>
      </c>
      <c r="T26" s="153"/>
      <c r="U26" s="153"/>
      <c r="V26" s="110"/>
      <c r="W26" s="153"/>
      <c r="X26" s="153">
        <f t="shared" si="34"/>
        <v>0</v>
      </c>
      <c r="Y26" s="153">
        <f t="shared" si="34"/>
        <v>0</v>
      </c>
      <c r="Z26" s="110"/>
      <c r="AA26" s="153"/>
      <c r="AB26" s="153"/>
      <c r="AC26" s="110"/>
      <c r="AD26" s="153"/>
      <c r="AE26" s="153"/>
      <c r="AF26" s="110"/>
      <c r="AG26" s="153"/>
      <c r="AH26" s="153"/>
      <c r="AI26" s="110"/>
      <c r="AJ26" s="153"/>
      <c r="AK26" s="153"/>
      <c r="AL26" s="110"/>
      <c r="AM26" s="153"/>
      <c r="AN26" s="153"/>
      <c r="AO26" s="110"/>
      <c r="AP26" s="153"/>
      <c r="AQ26" s="153"/>
      <c r="AR26" s="110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10"/>
      <c r="BE26" s="153"/>
      <c r="BF26" s="153"/>
      <c r="BG26" s="110"/>
      <c r="BH26" s="153"/>
      <c r="BI26" s="153"/>
      <c r="BJ26" s="110"/>
      <c r="BK26" s="153"/>
      <c r="BL26" s="153"/>
      <c r="BM26" s="110"/>
      <c r="BN26" s="153"/>
      <c r="BO26" s="153"/>
      <c r="BP26" s="110"/>
      <c r="BQ26" s="153"/>
      <c r="BR26" s="153"/>
      <c r="BS26" s="110"/>
      <c r="BT26" s="153"/>
      <c r="BU26" s="153"/>
      <c r="BV26" s="110"/>
      <c r="BW26" s="153"/>
      <c r="BX26" s="153"/>
      <c r="BY26" s="110"/>
      <c r="BZ26" s="153"/>
      <c r="CA26" s="153"/>
      <c r="CB26" s="110"/>
      <c r="CC26" s="153"/>
      <c r="CD26" s="153"/>
      <c r="CE26" s="110"/>
      <c r="CF26" s="153"/>
      <c r="CG26" s="153"/>
      <c r="CH26" s="110"/>
      <c r="CI26" s="153"/>
      <c r="CJ26" s="153"/>
      <c r="CK26" s="110"/>
      <c r="CL26" s="153"/>
      <c r="CM26" s="153"/>
      <c r="CN26" s="110"/>
      <c r="CO26" s="153"/>
      <c r="CP26" s="153"/>
      <c r="CQ26" s="110"/>
      <c r="CR26" s="153"/>
      <c r="CS26" s="153"/>
      <c r="CT26" s="110"/>
      <c r="CU26" s="153"/>
      <c r="CV26" s="153"/>
      <c r="CW26" s="110"/>
      <c r="CX26" s="153"/>
      <c r="CY26" s="153"/>
      <c r="CZ26" s="110"/>
      <c r="DA26" s="153"/>
      <c r="DB26" s="153"/>
      <c r="DC26" s="110"/>
      <c r="DD26" s="40"/>
      <c r="DE26" s="41"/>
      <c r="DG26" s="69"/>
      <c r="DI26" s="54"/>
    </row>
    <row r="27" spans="1:113" ht="15.75" customHeight="1">
      <c r="A27" s="36" t="s">
        <v>96</v>
      </c>
      <c r="B27" s="153">
        <f t="shared" si="32"/>
        <v>273.60000000000002</v>
      </c>
      <c r="C27" s="153">
        <f t="shared" si="33"/>
        <v>273.60000000000002</v>
      </c>
      <c r="D27" s="153">
        <f t="shared" si="1"/>
        <v>100</v>
      </c>
      <c r="E27" s="153"/>
      <c r="F27" s="153"/>
      <c r="G27" s="110"/>
      <c r="H27" s="153"/>
      <c r="I27" s="153"/>
      <c r="J27" s="110"/>
      <c r="K27" s="153"/>
      <c r="L27" s="153"/>
      <c r="M27" s="110"/>
      <c r="N27" s="153"/>
      <c r="O27" s="153"/>
      <c r="P27" s="110"/>
      <c r="Q27" s="153">
        <v>273.60000000000002</v>
      </c>
      <c r="R27" s="153">
        <v>273.60000000000002</v>
      </c>
      <c r="S27" s="110">
        <f t="shared" si="35"/>
        <v>100</v>
      </c>
      <c r="T27" s="153"/>
      <c r="U27" s="153"/>
      <c r="V27" s="110"/>
      <c r="W27" s="153"/>
      <c r="X27" s="153">
        <f t="shared" si="34"/>
        <v>0</v>
      </c>
      <c r="Y27" s="153">
        <f t="shared" si="34"/>
        <v>0</v>
      </c>
      <c r="Z27" s="110"/>
      <c r="AA27" s="153"/>
      <c r="AB27" s="153"/>
      <c r="AC27" s="110"/>
      <c r="AD27" s="153"/>
      <c r="AE27" s="153"/>
      <c r="AF27" s="110"/>
      <c r="AG27" s="153"/>
      <c r="AH27" s="153"/>
      <c r="AI27" s="110"/>
      <c r="AJ27" s="153"/>
      <c r="AK27" s="153"/>
      <c r="AL27" s="110"/>
      <c r="AM27" s="153"/>
      <c r="AN27" s="153"/>
      <c r="AO27" s="110"/>
      <c r="AP27" s="153"/>
      <c r="AQ27" s="153"/>
      <c r="AR27" s="110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10"/>
      <c r="BE27" s="153"/>
      <c r="BF27" s="153"/>
      <c r="BG27" s="110"/>
      <c r="BH27" s="153"/>
      <c r="BI27" s="153"/>
      <c r="BJ27" s="110"/>
      <c r="BK27" s="153"/>
      <c r="BL27" s="153"/>
      <c r="BM27" s="110"/>
      <c r="BN27" s="153"/>
      <c r="BO27" s="153"/>
      <c r="BP27" s="110"/>
      <c r="BQ27" s="153"/>
      <c r="BR27" s="153"/>
      <c r="BS27" s="110"/>
      <c r="BT27" s="153"/>
      <c r="BU27" s="153"/>
      <c r="BV27" s="110"/>
      <c r="BW27" s="153"/>
      <c r="BX27" s="153"/>
      <c r="BY27" s="110"/>
      <c r="BZ27" s="153"/>
      <c r="CA27" s="153"/>
      <c r="CB27" s="110"/>
      <c r="CC27" s="153"/>
      <c r="CD27" s="153"/>
      <c r="CE27" s="110"/>
      <c r="CF27" s="153"/>
      <c r="CG27" s="153"/>
      <c r="CH27" s="110"/>
      <c r="CI27" s="153"/>
      <c r="CJ27" s="153"/>
      <c r="CK27" s="110"/>
      <c r="CL27" s="153"/>
      <c r="CM27" s="153"/>
      <c r="CN27" s="110"/>
      <c r="CO27" s="153"/>
      <c r="CP27" s="153"/>
      <c r="CQ27" s="110"/>
      <c r="CR27" s="153"/>
      <c r="CS27" s="153"/>
      <c r="CT27" s="110"/>
      <c r="CU27" s="153"/>
      <c r="CV27" s="153"/>
      <c r="CW27" s="110"/>
      <c r="CX27" s="153"/>
      <c r="CY27" s="153"/>
      <c r="CZ27" s="110"/>
      <c r="DA27" s="153"/>
      <c r="DB27" s="153"/>
      <c r="DC27" s="110"/>
      <c r="DD27" s="40"/>
      <c r="DE27" s="41"/>
      <c r="DG27" s="69"/>
      <c r="DI27" s="54"/>
    </row>
    <row r="28" spans="1:113" ht="15.75" customHeight="1">
      <c r="A28" s="36" t="s">
        <v>57</v>
      </c>
      <c r="B28" s="153">
        <f t="shared" si="32"/>
        <v>273.60000000000002</v>
      </c>
      <c r="C28" s="153">
        <f t="shared" si="33"/>
        <v>273.60000000000002</v>
      </c>
      <c r="D28" s="153">
        <f t="shared" si="1"/>
        <v>100</v>
      </c>
      <c r="E28" s="153"/>
      <c r="F28" s="153"/>
      <c r="G28" s="110"/>
      <c r="H28" s="153"/>
      <c r="I28" s="153"/>
      <c r="J28" s="110"/>
      <c r="K28" s="153"/>
      <c r="L28" s="153"/>
      <c r="M28" s="110"/>
      <c r="N28" s="153"/>
      <c r="O28" s="153"/>
      <c r="P28" s="110"/>
      <c r="Q28" s="153">
        <v>273.60000000000002</v>
      </c>
      <c r="R28" s="153">
        <v>273.60000000000002</v>
      </c>
      <c r="S28" s="110">
        <f t="shared" si="35"/>
        <v>100</v>
      </c>
      <c r="T28" s="153"/>
      <c r="U28" s="153"/>
      <c r="V28" s="110"/>
      <c r="W28" s="153"/>
      <c r="X28" s="153">
        <f t="shared" si="34"/>
        <v>0</v>
      </c>
      <c r="Y28" s="153">
        <f t="shared" si="34"/>
        <v>0</v>
      </c>
      <c r="Z28" s="110"/>
      <c r="AA28" s="153"/>
      <c r="AB28" s="153"/>
      <c r="AC28" s="110"/>
      <c r="AD28" s="153"/>
      <c r="AE28" s="153"/>
      <c r="AF28" s="110"/>
      <c r="AG28" s="153"/>
      <c r="AH28" s="153"/>
      <c r="AI28" s="110"/>
      <c r="AJ28" s="153"/>
      <c r="AK28" s="153"/>
      <c r="AL28" s="110"/>
      <c r="AM28" s="153"/>
      <c r="AN28" s="153"/>
      <c r="AO28" s="110"/>
      <c r="AP28" s="153"/>
      <c r="AQ28" s="153"/>
      <c r="AR28" s="110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10"/>
      <c r="BE28" s="153"/>
      <c r="BF28" s="153"/>
      <c r="BG28" s="110"/>
      <c r="BH28" s="153"/>
      <c r="BI28" s="153"/>
      <c r="BJ28" s="110"/>
      <c r="BK28" s="153"/>
      <c r="BL28" s="153"/>
      <c r="BM28" s="110"/>
      <c r="BN28" s="153"/>
      <c r="BO28" s="153"/>
      <c r="BP28" s="110"/>
      <c r="BQ28" s="153"/>
      <c r="BR28" s="153"/>
      <c r="BS28" s="110"/>
      <c r="BT28" s="153"/>
      <c r="BU28" s="153"/>
      <c r="BV28" s="110"/>
      <c r="BW28" s="153"/>
      <c r="BX28" s="153"/>
      <c r="BY28" s="110"/>
      <c r="BZ28" s="153"/>
      <c r="CA28" s="153"/>
      <c r="CB28" s="110"/>
      <c r="CC28" s="153"/>
      <c r="CD28" s="153"/>
      <c r="CE28" s="110"/>
      <c r="CF28" s="153"/>
      <c r="CG28" s="153"/>
      <c r="CH28" s="110"/>
      <c r="CI28" s="153"/>
      <c r="CJ28" s="153"/>
      <c r="CK28" s="110"/>
      <c r="CL28" s="153"/>
      <c r="CM28" s="153"/>
      <c r="CN28" s="110"/>
      <c r="CO28" s="153"/>
      <c r="CP28" s="153"/>
      <c r="CQ28" s="110"/>
      <c r="CR28" s="153"/>
      <c r="CS28" s="153"/>
      <c r="CT28" s="110"/>
      <c r="CU28" s="153"/>
      <c r="CV28" s="153"/>
      <c r="CW28" s="110"/>
      <c r="CX28" s="153"/>
      <c r="CY28" s="153"/>
      <c r="CZ28" s="110"/>
      <c r="DA28" s="153"/>
      <c r="DB28" s="153"/>
      <c r="DC28" s="110"/>
      <c r="DD28" s="40"/>
      <c r="DE28" s="41"/>
      <c r="DG28" s="69"/>
      <c r="DI28" s="54"/>
    </row>
    <row r="29" spans="1:113" ht="15.75" customHeight="1">
      <c r="A29" s="36" t="s">
        <v>25</v>
      </c>
      <c r="B29" s="153">
        <f t="shared" si="32"/>
        <v>138.6</v>
      </c>
      <c r="C29" s="153">
        <f t="shared" si="33"/>
        <v>138.6</v>
      </c>
      <c r="D29" s="153">
        <f t="shared" si="1"/>
        <v>100</v>
      </c>
      <c r="E29" s="153"/>
      <c r="F29" s="153"/>
      <c r="G29" s="110"/>
      <c r="H29" s="153"/>
      <c r="I29" s="153"/>
      <c r="J29" s="110"/>
      <c r="K29" s="153"/>
      <c r="L29" s="153"/>
      <c r="M29" s="110"/>
      <c r="N29" s="153"/>
      <c r="O29" s="153"/>
      <c r="P29" s="110"/>
      <c r="Q29" s="153">
        <v>138.6</v>
      </c>
      <c r="R29" s="153">
        <v>138.6</v>
      </c>
      <c r="S29" s="110">
        <f t="shared" si="35"/>
        <v>100</v>
      </c>
      <c r="T29" s="153"/>
      <c r="U29" s="153"/>
      <c r="V29" s="110"/>
      <c r="W29" s="153"/>
      <c r="X29" s="153">
        <f t="shared" si="34"/>
        <v>0</v>
      </c>
      <c r="Y29" s="153">
        <f t="shared" si="34"/>
        <v>0</v>
      </c>
      <c r="Z29" s="110"/>
      <c r="AA29" s="153"/>
      <c r="AB29" s="153"/>
      <c r="AC29" s="110"/>
      <c r="AD29" s="153"/>
      <c r="AE29" s="153"/>
      <c r="AF29" s="110"/>
      <c r="AG29" s="153"/>
      <c r="AH29" s="153"/>
      <c r="AI29" s="110"/>
      <c r="AJ29" s="153"/>
      <c r="AK29" s="153"/>
      <c r="AL29" s="110"/>
      <c r="AM29" s="153"/>
      <c r="AN29" s="153"/>
      <c r="AO29" s="110"/>
      <c r="AP29" s="153"/>
      <c r="AQ29" s="153"/>
      <c r="AR29" s="110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10"/>
      <c r="BE29" s="153"/>
      <c r="BF29" s="153"/>
      <c r="BG29" s="110"/>
      <c r="BH29" s="153"/>
      <c r="BI29" s="153"/>
      <c r="BJ29" s="110"/>
      <c r="BK29" s="153"/>
      <c r="BL29" s="153"/>
      <c r="BM29" s="110"/>
      <c r="BN29" s="153"/>
      <c r="BO29" s="153"/>
      <c r="BP29" s="110"/>
      <c r="BQ29" s="153"/>
      <c r="BR29" s="153"/>
      <c r="BS29" s="110"/>
      <c r="BT29" s="153"/>
      <c r="BU29" s="153"/>
      <c r="BV29" s="110"/>
      <c r="BW29" s="153"/>
      <c r="BX29" s="153"/>
      <c r="BY29" s="110"/>
      <c r="BZ29" s="153"/>
      <c r="CA29" s="153"/>
      <c r="CB29" s="110"/>
      <c r="CC29" s="153"/>
      <c r="CD29" s="153"/>
      <c r="CE29" s="110"/>
      <c r="CF29" s="153"/>
      <c r="CG29" s="153"/>
      <c r="CH29" s="110"/>
      <c r="CI29" s="153"/>
      <c r="CJ29" s="153"/>
      <c r="CK29" s="110"/>
      <c r="CL29" s="153"/>
      <c r="CM29" s="153"/>
      <c r="CN29" s="110"/>
      <c r="CO29" s="153"/>
      <c r="CP29" s="153"/>
      <c r="CQ29" s="110"/>
      <c r="CR29" s="153"/>
      <c r="CS29" s="153"/>
      <c r="CT29" s="110"/>
      <c r="CU29" s="153"/>
      <c r="CV29" s="153"/>
      <c r="CW29" s="110"/>
      <c r="CX29" s="153"/>
      <c r="CY29" s="153"/>
      <c r="CZ29" s="110"/>
      <c r="DA29" s="153"/>
      <c r="DB29" s="153"/>
      <c r="DC29" s="110"/>
      <c r="DD29" s="40"/>
      <c r="DE29" s="41"/>
      <c r="DG29" s="69"/>
      <c r="DI29" s="54"/>
    </row>
    <row r="30" spans="1:113" ht="15.75" customHeight="1">
      <c r="A30" s="36" t="s">
        <v>107</v>
      </c>
      <c r="B30" s="153">
        <f t="shared" si="32"/>
        <v>273.60000000000002</v>
      </c>
      <c r="C30" s="153">
        <f t="shared" si="33"/>
        <v>273.60000000000002</v>
      </c>
      <c r="D30" s="153">
        <f t="shared" si="1"/>
        <v>100</v>
      </c>
      <c r="E30" s="153"/>
      <c r="F30" s="153"/>
      <c r="G30" s="110"/>
      <c r="H30" s="153"/>
      <c r="I30" s="153"/>
      <c r="J30" s="110"/>
      <c r="K30" s="153"/>
      <c r="L30" s="153"/>
      <c r="M30" s="110"/>
      <c r="N30" s="153"/>
      <c r="O30" s="153"/>
      <c r="P30" s="110"/>
      <c r="Q30" s="153">
        <v>273.60000000000002</v>
      </c>
      <c r="R30" s="153">
        <v>273.60000000000002</v>
      </c>
      <c r="S30" s="110">
        <f t="shared" si="35"/>
        <v>100</v>
      </c>
      <c r="T30" s="153"/>
      <c r="U30" s="153"/>
      <c r="V30" s="110"/>
      <c r="W30" s="153"/>
      <c r="X30" s="153">
        <f t="shared" si="34"/>
        <v>0</v>
      </c>
      <c r="Y30" s="153">
        <f t="shared" si="34"/>
        <v>0</v>
      </c>
      <c r="Z30" s="110"/>
      <c r="AA30" s="153"/>
      <c r="AB30" s="153"/>
      <c r="AC30" s="110"/>
      <c r="AD30" s="153"/>
      <c r="AE30" s="153"/>
      <c r="AF30" s="110"/>
      <c r="AG30" s="153"/>
      <c r="AH30" s="153"/>
      <c r="AI30" s="110"/>
      <c r="AJ30" s="153"/>
      <c r="AK30" s="153"/>
      <c r="AL30" s="110"/>
      <c r="AM30" s="153"/>
      <c r="AN30" s="153"/>
      <c r="AO30" s="110"/>
      <c r="AP30" s="153"/>
      <c r="AQ30" s="153"/>
      <c r="AR30" s="110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10"/>
      <c r="BE30" s="153"/>
      <c r="BF30" s="153"/>
      <c r="BG30" s="110"/>
      <c r="BH30" s="153"/>
      <c r="BI30" s="153"/>
      <c r="BJ30" s="110"/>
      <c r="BK30" s="153"/>
      <c r="BL30" s="153"/>
      <c r="BM30" s="110"/>
      <c r="BN30" s="153"/>
      <c r="BO30" s="153"/>
      <c r="BP30" s="110"/>
      <c r="BQ30" s="153"/>
      <c r="BR30" s="153"/>
      <c r="BS30" s="110"/>
      <c r="BT30" s="153"/>
      <c r="BU30" s="153"/>
      <c r="BV30" s="110"/>
      <c r="BW30" s="153"/>
      <c r="BX30" s="153"/>
      <c r="BY30" s="110"/>
      <c r="BZ30" s="153"/>
      <c r="CA30" s="153"/>
      <c r="CB30" s="110"/>
      <c r="CC30" s="153"/>
      <c r="CD30" s="153"/>
      <c r="CE30" s="110"/>
      <c r="CF30" s="153"/>
      <c r="CG30" s="153"/>
      <c r="CH30" s="110"/>
      <c r="CI30" s="153"/>
      <c r="CJ30" s="153"/>
      <c r="CK30" s="110"/>
      <c r="CL30" s="153"/>
      <c r="CM30" s="153"/>
      <c r="CN30" s="110"/>
      <c r="CO30" s="153"/>
      <c r="CP30" s="153"/>
      <c r="CQ30" s="110"/>
      <c r="CR30" s="153"/>
      <c r="CS30" s="153"/>
      <c r="CT30" s="110"/>
      <c r="CU30" s="153"/>
      <c r="CV30" s="153"/>
      <c r="CW30" s="110"/>
      <c r="CX30" s="153"/>
      <c r="CY30" s="153"/>
      <c r="CZ30" s="110"/>
      <c r="DA30" s="153"/>
      <c r="DB30" s="153"/>
      <c r="DC30" s="110"/>
      <c r="DD30" s="40"/>
      <c r="DE30" s="41"/>
      <c r="DG30" s="69"/>
      <c r="DI30" s="54"/>
    </row>
    <row r="31" spans="1:113" ht="15.75" customHeight="1">
      <c r="A31" s="36" t="s">
        <v>112</v>
      </c>
      <c r="B31" s="153">
        <f t="shared" si="32"/>
        <v>138.6</v>
      </c>
      <c r="C31" s="153">
        <f t="shared" si="33"/>
        <v>138.6</v>
      </c>
      <c r="D31" s="153">
        <f t="shared" si="1"/>
        <v>100</v>
      </c>
      <c r="E31" s="153"/>
      <c r="F31" s="153"/>
      <c r="G31" s="110"/>
      <c r="H31" s="153"/>
      <c r="I31" s="153"/>
      <c r="J31" s="110"/>
      <c r="K31" s="153"/>
      <c r="L31" s="153"/>
      <c r="M31" s="110"/>
      <c r="N31" s="153"/>
      <c r="O31" s="153"/>
      <c r="P31" s="110"/>
      <c r="Q31" s="153">
        <v>138.6</v>
      </c>
      <c r="R31" s="153">
        <v>138.6</v>
      </c>
      <c r="S31" s="110">
        <f t="shared" si="35"/>
        <v>100</v>
      </c>
      <c r="T31" s="153"/>
      <c r="U31" s="153"/>
      <c r="V31" s="110"/>
      <c r="W31" s="153"/>
      <c r="X31" s="153">
        <f t="shared" si="34"/>
        <v>0</v>
      </c>
      <c r="Y31" s="153">
        <f t="shared" si="34"/>
        <v>0</v>
      </c>
      <c r="Z31" s="110"/>
      <c r="AA31" s="153"/>
      <c r="AB31" s="153"/>
      <c r="AC31" s="110"/>
      <c r="AD31" s="153"/>
      <c r="AE31" s="153"/>
      <c r="AF31" s="110"/>
      <c r="AG31" s="153"/>
      <c r="AH31" s="153"/>
      <c r="AI31" s="110"/>
      <c r="AJ31" s="153"/>
      <c r="AK31" s="153"/>
      <c r="AL31" s="110"/>
      <c r="AM31" s="153"/>
      <c r="AN31" s="153"/>
      <c r="AO31" s="110"/>
      <c r="AP31" s="153"/>
      <c r="AQ31" s="153"/>
      <c r="AR31" s="110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10"/>
      <c r="BE31" s="153"/>
      <c r="BF31" s="153"/>
      <c r="BG31" s="110"/>
      <c r="BH31" s="153"/>
      <c r="BI31" s="153"/>
      <c r="BJ31" s="110"/>
      <c r="BK31" s="153"/>
      <c r="BL31" s="153"/>
      <c r="BM31" s="110"/>
      <c r="BN31" s="153"/>
      <c r="BO31" s="153"/>
      <c r="BP31" s="110"/>
      <c r="BQ31" s="153"/>
      <c r="BR31" s="153"/>
      <c r="BS31" s="110"/>
      <c r="BT31" s="153"/>
      <c r="BU31" s="153"/>
      <c r="BV31" s="110"/>
      <c r="BW31" s="153"/>
      <c r="BX31" s="153"/>
      <c r="BY31" s="110"/>
      <c r="BZ31" s="153"/>
      <c r="CA31" s="153"/>
      <c r="CB31" s="110"/>
      <c r="CC31" s="153"/>
      <c r="CD31" s="153"/>
      <c r="CE31" s="110"/>
      <c r="CF31" s="153"/>
      <c r="CG31" s="153"/>
      <c r="CH31" s="110"/>
      <c r="CI31" s="153"/>
      <c r="CJ31" s="153"/>
      <c r="CK31" s="110"/>
      <c r="CL31" s="153"/>
      <c r="CM31" s="153"/>
      <c r="CN31" s="110"/>
      <c r="CO31" s="153"/>
      <c r="CP31" s="153"/>
      <c r="CQ31" s="110"/>
      <c r="CR31" s="153"/>
      <c r="CS31" s="153"/>
      <c r="CT31" s="110"/>
      <c r="CU31" s="153"/>
      <c r="CV31" s="153"/>
      <c r="CW31" s="110"/>
      <c r="CX31" s="153"/>
      <c r="CY31" s="153"/>
      <c r="CZ31" s="110"/>
      <c r="DA31" s="153"/>
      <c r="DB31" s="153"/>
      <c r="DC31" s="110"/>
      <c r="DD31" s="40"/>
      <c r="DE31" s="41"/>
      <c r="DG31" s="70"/>
      <c r="DI31" s="54"/>
    </row>
    <row r="32" spans="1:113" ht="15.75" customHeight="1">
      <c r="A32" s="36" t="s">
        <v>60</v>
      </c>
      <c r="B32" s="153">
        <f t="shared" si="32"/>
        <v>273.60000000000002</v>
      </c>
      <c r="C32" s="153">
        <f t="shared" si="33"/>
        <v>273.60000000000002</v>
      </c>
      <c r="D32" s="153">
        <f t="shared" si="1"/>
        <v>100</v>
      </c>
      <c r="E32" s="153"/>
      <c r="F32" s="153"/>
      <c r="G32" s="110"/>
      <c r="H32" s="153"/>
      <c r="I32" s="153"/>
      <c r="J32" s="110"/>
      <c r="K32" s="153"/>
      <c r="L32" s="153"/>
      <c r="M32" s="110"/>
      <c r="N32" s="153"/>
      <c r="O32" s="153"/>
      <c r="P32" s="110"/>
      <c r="Q32" s="153">
        <v>273.60000000000002</v>
      </c>
      <c r="R32" s="153">
        <v>273.60000000000002</v>
      </c>
      <c r="S32" s="110">
        <f t="shared" si="35"/>
        <v>100</v>
      </c>
      <c r="T32" s="153"/>
      <c r="U32" s="153"/>
      <c r="V32" s="110"/>
      <c r="W32" s="153"/>
      <c r="X32" s="153">
        <f t="shared" si="34"/>
        <v>0</v>
      </c>
      <c r="Y32" s="153">
        <f t="shared" si="34"/>
        <v>0</v>
      </c>
      <c r="Z32" s="110"/>
      <c r="AA32" s="153"/>
      <c r="AB32" s="153"/>
      <c r="AC32" s="110"/>
      <c r="AD32" s="153"/>
      <c r="AE32" s="153"/>
      <c r="AF32" s="110"/>
      <c r="AG32" s="153"/>
      <c r="AH32" s="153"/>
      <c r="AI32" s="110"/>
      <c r="AJ32" s="153"/>
      <c r="AK32" s="153"/>
      <c r="AL32" s="110"/>
      <c r="AM32" s="153"/>
      <c r="AN32" s="153"/>
      <c r="AO32" s="110"/>
      <c r="AP32" s="153"/>
      <c r="AQ32" s="153"/>
      <c r="AR32" s="110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10"/>
      <c r="BE32" s="153"/>
      <c r="BF32" s="153"/>
      <c r="BG32" s="110"/>
      <c r="BH32" s="153"/>
      <c r="BI32" s="153"/>
      <c r="BJ32" s="110"/>
      <c r="BK32" s="153"/>
      <c r="BL32" s="153"/>
      <c r="BM32" s="110"/>
      <c r="BN32" s="153"/>
      <c r="BO32" s="153"/>
      <c r="BP32" s="110"/>
      <c r="BQ32" s="153"/>
      <c r="BR32" s="153"/>
      <c r="BS32" s="110"/>
      <c r="BT32" s="153"/>
      <c r="BU32" s="153"/>
      <c r="BV32" s="110"/>
      <c r="BW32" s="153"/>
      <c r="BX32" s="153"/>
      <c r="BY32" s="110"/>
      <c r="BZ32" s="153"/>
      <c r="CA32" s="153"/>
      <c r="CB32" s="110"/>
      <c r="CC32" s="153"/>
      <c r="CD32" s="153"/>
      <c r="CE32" s="110"/>
      <c r="CF32" s="153"/>
      <c r="CG32" s="153"/>
      <c r="CH32" s="110"/>
      <c r="CI32" s="153"/>
      <c r="CJ32" s="153"/>
      <c r="CK32" s="110"/>
      <c r="CL32" s="153"/>
      <c r="CM32" s="153"/>
      <c r="CN32" s="110"/>
      <c r="CO32" s="153"/>
      <c r="CP32" s="153"/>
      <c r="CQ32" s="110"/>
      <c r="CR32" s="153"/>
      <c r="CS32" s="153"/>
      <c r="CT32" s="110"/>
      <c r="CU32" s="153"/>
      <c r="CV32" s="153"/>
      <c r="CW32" s="110"/>
      <c r="CX32" s="153"/>
      <c r="CY32" s="153"/>
      <c r="CZ32" s="110"/>
      <c r="DA32" s="153"/>
      <c r="DB32" s="153"/>
      <c r="DC32" s="110"/>
      <c r="DD32" s="40"/>
      <c r="DE32" s="41"/>
      <c r="DG32" s="69"/>
      <c r="DI32" s="54"/>
    </row>
    <row r="33" spans="1:113" ht="15.75" customHeight="1">
      <c r="A33" s="36" t="s">
        <v>122</v>
      </c>
      <c r="B33" s="153">
        <f t="shared" si="32"/>
        <v>138.6</v>
      </c>
      <c r="C33" s="153">
        <f t="shared" si="33"/>
        <v>138.6</v>
      </c>
      <c r="D33" s="153">
        <f t="shared" si="1"/>
        <v>100</v>
      </c>
      <c r="E33" s="153"/>
      <c r="F33" s="153"/>
      <c r="G33" s="110"/>
      <c r="H33" s="153"/>
      <c r="I33" s="153"/>
      <c r="J33" s="110"/>
      <c r="K33" s="153"/>
      <c r="L33" s="153"/>
      <c r="M33" s="110"/>
      <c r="N33" s="153"/>
      <c r="O33" s="153"/>
      <c r="P33" s="110"/>
      <c r="Q33" s="153">
        <v>138.6</v>
      </c>
      <c r="R33" s="153">
        <v>138.6</v>
      </c>
      <c r="S33" s="110">
        <f t="shared" si="35"/>
        <v>100</v>
      </c>
      <c r="T33" s="153"/>
      <c r="U33" s="153"/>
      <c r="V33" s="110"/>
      <c r="W33" s="153"/>
      <c r="X33" s="153">
        <f t="shared" si="34"/>
        <v>0</v>
      </c>
      <c r="Y33" s="153">
        <f t="shared" si="34"/>
        <v>0</v>
      </c>
      <c r="Z33" s="110"/>
      <c r="AA33" s="153"/>
      <c r="AB33" s="153"/>
      <c r="AC33" s="110"/>
      <c r="AD33" s="153"/>
      <c r="AE33" s="153"/>
      <c r="AF33" s="110"/>
      <c r="AG33" s="153"/>
      <c r="AH33" s="153"/>
      <c r="AI33" s="110"/>
      <c r="AJ33" s="153"/>
      <c r="AK33" s="153"/>
      <c r="AL33" s="110"/>
      <c r="AM33" s="153"/>
      <c r="AN33" s="153"/>
      <c r="AO33" s="110"/>
      <c r="AP33" s="153"/>
      <c r="AQ33" s="153"/>
      <c r="AR33" s="110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10"/>
      <c r="BE33" s="153"/>
      <c r="BF33" s="153"/>
      <c r="BG33" s="110"/>
      <c r="BH33" s="153"/>
      <c r="BI33" s="153"/>
      <c r="BJ33" s="110"/>
      <c r="BK33" s="153"/>
      <c r="BL33" s="153"/>
      <c r="BM33" s="110"/>
      <c r="BN33" s="153"/>
      <c r="BO33" s="153"/>
      <c r="BP33" s="110"/>
      <c r="BQ33" s="153"/>
      <c r="BR33" s="153"/>
      <c r="BS33" s="110"/>
      <c r="BT33" s="153"/>
      <c r="BU33" s="153"/>
      <c r="BV33" s="110"/>
      <c r="BW33" s="153"/>
      <c r="BX33" s="153"/>
      <c r="BY33" s="110"/>
      <c r="BZ33" s="153"/>
      <c r="CA33" s="153"/>
      <c r="CB33" s="110"/>
      <c r="CC33" s="153"/>
      <c r="CD33" s="153"/>
      <c r="CE33" s="110"/>
      <c r="CF33" s="153"/>
      <c r="CG33" s="153"/>
      <c r="CH33" s="110"/>
      <c r="CI33" s="153"/>
      <c r="CJ33" s="153"/>
      <c r="CK33" s="110"/>
      <c r="CL33" s="153"/>
      <c r="CM33" s="153"/>
      <c r="CN33" s="110"/>
      <c r="CO33" s="153"/>
      <c r="CP33" s="153"/>
      <c r="CQ33" s="110"/>
      <c r="CR33" s="153"/>
      <c r="CS33" s="153"/>
      <c r="CT33" s="110"/>
      <c r="CU33" s="153"/>
      <c r="CV33" s="153"/>
      <c r="CW33" s="110"/>
      <c r="CX33" s="153"/>
      <c r="CY33" s="153"/>
      <c r="CZ33" s="110"/>
      <c r="DA33" s="153"/>
      <c r="DB33" s="153"/>
      <c r="DC33" s="110"/>
      <c r="DD33" s="40"/>
      <c r="DE33" s="41"/>
      <c r="DG33" s="70"/>
      <c r="DI33" s="54"/>
    </row>
    <row r="34" spans="1:113" ht="15.75" customHeight="1">
      <c r="A34" s="36" t="s">
        <v>88</v>
      </c>
      <c r="B34" s="153">
        <f t="shared" si="32"/>
        <v>138.6</v>
      </c>
      <c r="C34" s="153">
        <f t="shared" si="33"/>
        <v>138.6</v>
      </c>
      <c r="D34" s="153">
        <f t="shared" si="1"/>
        <v>100</v>
      </c>
      <c r="E34" s="153"/>
      <c r="F34" s="153"/>
      <c r="G34" s="110"/>
      <c r="H34" s="153"/>
      <c r="I34" s="153"/>
      <c r="J34" s="110"/>
      <c r="K34" s="153"/>
      <c r="L34" s="153"/>
      <c r="M34" s="110"/>
      <c r="N34" s="153"/>
      <c r="O34" s="153"/>
      <c r="P34" s="110"/>
      <c r="Q34" s="153">
        <v>138.6</v>
      </c>
      <c r="R34" s="153">
        <v>138.6</v>
      </c>
      <c r="S34" s="110">
        <f t="shared" si="35"/>
        <v>100</v>
      </c>
      <c r="T34" s="153"/>
      <c r="U34" s="153"/>
      <c r="V34" s="110"/>
      <c r="W34" s="153"/>
      <c r="X34" s="153">
        <f t="shared" si="34"/>
        <v>0</v>
      </c>
      <c r="Y34" s="153">
        <f t="shared" si="34"/>
        <v>0</v>
      </c>
      <c r="Z34" s="110"/>
      <c r="AA34" s="153"/>
      <c r="AB34" s="153"/>
      <c r="AC34" s="110"/>
      <c r="AD34" s="153"/>
      <c r="AE34" s="153"/>
      <c r="AF34" s="110"/>
      <c r="AG34" s="153"/>
      <c r="AH34" s="153"/>
      <c r="AI34" s="110"/>
      <c r="AJ34" s="153"/>
      <c r="AK34" s="153"/>
      <c r="AL34" s="110"/>
      <c r="AM34" s="153"/>
      <c r="AN34" s="153"/>
      <c r="AO34" s="110"/>
      <c r="AP34" s="153"/>
      <c r="AQ34" s="153"/>
      <c r="AR34" s="110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10"/>
      <c r="BE34" s="153"/>
      <c r="BF34" s="153"/>
      <c r="BG34" s="110"/>
      <c r="BH34" s="153"/>
      <c r="BI34" s="153"/>
      <c r="BJ34" s="110"/>
      <c r="BK34" s="153"/>
      <c r="BL34" s="153"/>
      <c r="BM34" s="110"/>
      <c r="BN34" s="153"/>
      <c r="BO34" s="153"/>
      <c r="BP34" s="110"/>
      <c r="BQ34" s="153"/>
      <c r="BR34" s="153"/>
      <c r="BS34" s="110"/>
      <c r="BT34" s="153"/>
      <c r="BU34" s="153"/>
      <c r="BV34" s="110"/>
      <c r="BW34" s="153"/>
      <c r="BX34" s="153"/>
      <c r="BY34" s="110"/>
      <c r="BZ34" s="153"/>
      <c r="CA34" s="153"/>
      <c r="CB34" s="110"/>
      <c r="CC34" s="153"/>
      <c r="CD34" s="153"/>
      <c r="CE34" s="110"/>
      <c r="CF34" s="153"/>
      <c r="CG34" s="153"/>
      <c r="CH34" s="110"/>
      <c r="CI34" s="153"/>
      <c r="CJ34" s="153"/>
      <c r="CK34" s="110"/>
      <c r="CL34" s="153"/>
      <c r="CM34" s="153"/>
      <c r="CN34" s="110"/>
      <c r="CO34" s="153"/>
      <c r="CP34" s="153"/>
      <c r="CQ34" s="110"/>
      <c r="CR34" s="153"/>
      <c r="CS34" s="153"/>
      <c r="CT34" s="110"/>
      <c r="CU34" s="153"/>
      <c r="CV34" s="153"/>
      <c r="CW34" s="110"/>
      <c r="CX34" s="153"/>
      <c r="CY34" s="153"/>
      <c r="CZ34" s="110"/>
      <c r="DA34" s="153"/>
      <c r="DB34" s="153"/>
      <c r="DC34" s="110"/>
      <c r="DD34" s="40"/>
      <c r="DE34" s="41"/>
      <c r="DG34" s="70"/>
      <c r="DI34" s="54"/>
    </row>
    <row r="35" spans="1:113" s="65" customFormat="1" ht="21.75" customHeight="1">
      <c r="A35" s="62" t="s">
        <v>144</v>
      </c>
      <c r="B35" s="170">
        <f>B36+B37</f>
        <v>658289.72094000026</v>
      </c>
      <c r="C35" s="170">
        <f t="shared" ref="C35:CD35" si="36">C36+C37</f>
        <v>648823.6094300003</v>
      </c>
      <c r="D35" s="170">
        <f t="shared" si="1"/>
        <v>98.562014382287046</v>
      </c>
      <c r="E35" s="170">
        <f>E36+E37</f>
        <v>409.3</v>
      </c>
      <c r="F35" s="170">
        <f>F36+F37</f>
        <v>409.3</v>
      </c>
      <c r="G35" s="155">
        <f>F35/E35*100</f>
        <v>100</v>
      </c>
      <c r="H35" s="170">
        <f t="shared" si="36"/>
        <v>1685.2</v>
      </c>
      <c r="I35" s="170">
        <f t="shared" si="36"/>
        <v>1685.2</v>
      </c>
      <c r="J35" s="155">
        <f>I35/H35*100</f>
        <v>100</v>
      </c>
      <c r="K35" s="170">
        <f t="shared" ref="K35:L35" si="37">K36+K37</f>
        <v>32.4</v>
      </c>
      <c r="L35" s="170">
        <f t="shared" si="37"/>
        <v>32.4</v>
      </c>
      <c r="M35" s="155">
        <f>L35/K35*100</f>
        <v>100</v>
      </c>
      <c r="N35" s="170">
        <f t="shared" si="36"/>
        <v>6.09</v>
      </c>
      <c r="O35" s="170">
        <f t="shared" si="36"/>
        <v>6.09</v>
      </c>
      <c r="P35" s="155">
        <f>O35/N35*100</f>
        <v>100</v>
      </c>
      <c r="Q35" s="170">
        <f t="shared" si="36"/>
        <v>2467.3999999999996</v>
      </c>
      <c r="R35" s="170">
        <f t="shared" si="36"/>
        <v>2467.3999999999996</v>
      </c>
      <c r="S35" s="155">
        <f>R35/Q35*100</f>
        <v>100</v>
      </c>
      <c r="T35" s="170">
        <f>T36+T37</f>
        <v>517.69655999999998</v>
      </c>
      <c r="U35" s="170">
        <f>U36+U37</f>
        <v>517.69655999999998</v>
      </c>
      <c r="V35" s="155">
        <f>U35/T35*100</f>
        <v>100</v>
      </c>
      <c r="W35" s="170">
        <f>W36+W37</f>
        <v>4175.8034399999997</v>
      </c>
      <c r="X35" s="170">
        <f>X36+X37</f>
        <v>4175.8034399999997</v>
      </c>
      <c r="Y35" s="170">
        <f>Y36+Y37</f>
        <v>4175.8034399999997</v>
      </c>
      <c r="Z35" s="155">
        <f>Y35/X35*100</f>
        <v>100</v>
      </c>
      <c r="AA35" s="170">
        <f>AA36+AA37</f>
        <v>4134.0453399999997</v>
      </c>
      <c r="AB35" s="170">
        <f>AB36+AB37</f>
        <v>4134.0453399999997</v>
      </c>
      <c r="AC35" s="155">
        <f>AB35/AA35*100</f>
        <v>100</v>
      </c>
      <c r="AD35" s="170">
        <f>AD36+AD37</f>
        <v>41.758099999999999</v>
      </c>
      <c r="AE35" s="170">
        <f>AE36+AE37</f>
        <v>41.758099999999999</v>
      </c>
      <c r="AF35" s="155">
        <f>AE35/AD35*100</f>
        <v>100</v>
      </c>
      <c r="AG35" s="170">
        <f>AG36+AG37</f>
        <v>19335.187999999998</v>
      </c>
      <c r="AH35" s="170">
        <f>AH36+AH37</f>
        <v>19335.187999999998</v>
      </c>
      <c r="AI35" s="155">
        <f>AH35/AG35*100</f>
        <v>100</v>
      </c>
      <c r="AJ35" s="170">
        <f t="shared" si="36"/>
        <v>298145</v>
      </c>
      <c r="AK35" s="170">
        <f t="shared" si="36"/>
        <v>298145</v>
      </c>
      <c r="AL35" s="155">
        <f>AK35/AJ35*100</f>
        <v>100</v>
      </c>
      <c r="AM35" s="170">
        <f t="shared" si="36"/>
        <v>159372.6</v>
      </c>
      <c r="AN35" s="170">
        <f t="shared" si="36"/>
        <v>159372.6</v>
      </c>
      <c r="AO35" s="155">
        <f>AN35/AM35*100</f>
        <v>100</v>
      </c>
      <c r="AP35" s="170">
        <f t="shared" si="36"/>
        <v>0</v>
      </c>
      <c r="AQ35" s="170">
        <f t="shared" si="36"/>
        <v>0</v>
      </c>
      <c r="AR35" s="155" t="e">
        <f>AQ35/AP35*100</f>
        <v>#DIV/0!</v>
      </c>
      <c r="AS35" s="170">
        <f t="shared" si="36"/>
        <v>174.1</v>
      </c>
      <c r="AT35" s="170">
        <f t="shared" si="36"/>
        <v>174.1</v>
      </c>
      <c r="AU35" s="170">
        <f>AT35/AS35*100</f>
        <v>100</v>
      </c>
      <c r="AV35" s="170">
        <f t="shared" si="36"/>
        <v>17032.34</v>
      </c>
      <c r="AW35" s="170">
        <f t="shared" si="36"/>
        <v>17032.34</v>
      </c>
      <c r="AX35" s="170">
        <f>AW35/AV35*100</f>
        <v>100</v>
      </c>
      <c r="AY35" s="170">
        <f t="shared" si="36"/>
        <v>17680.7</v>
      </c>
      <c r="AZ35" s="170">
        <f t="shared" si="36"/>
        <v>17680.7</v>
      </c>
      <c r="BA35" s="170">
        <f>AZ35/AY35*100</f>
        <v>100</v>
      </c>
      <c r="BB35" s="170">
        <f t="shared" si="36"/>
        <v>86003.189689999999</v>
      </c>
      <c r="BC35" s="170">
        <f t="shared" si="36"/>
        <v>78351.953389999995</v>
      </c>
      <c r="BD35" s="155">
        <f>BC35/BB35*100</f>
        <v>91.103543569047829</v>
      </c>
      <c r="BE35" s="170">
        <f t="shared" si="36"/>
        <v>275.7</v>
      </c>
      <c r="BF35" s="170">
        <f t="shared" si="36"/>
        <v>269.8</v>
      </c>
      <c r="BG35" s="155">
        <f>BF35/BE35*100</f>
        <v>97.85999274573814</v>
      </c>
      <c r="BH35" s="170">
        <f t="shared" si="36"/>
        <v>0</v>
      </c>
      <c r="BI35" s="170">
        <f t="shared" si="36"/>
        <v>0</v>
      </c>
      <c r="BJ35" s="155" t="e">
        <f>BI35/BH35*100</f>
        <v>#DIV/0!</v>
      </c>
      <c r="BK35" s="170">
        <f t="shared" si="36"/>
        <v>554</v>
      </c>
      <c r="BL35" s="170">
        <f t="shared" si="36"/>
        <v>554</v>
      </c>
      <c r="BM35" s="155">
        <f>BL35/BK35*100</f>
        <v>100</v>
      </c>
      <c r="BN35" s="170">
        <f t="shared" si="36"/>
        <v>6</v>
      </c>
      <c r="BO35" s="170">
        <f t="shared" si="36"/>
        <v>6</v>
      </c>
      <c r="BP35" s="155">
        <f>BO35/BN35*100</f>
        <v>100</v>
      </c>
      <c r="BQ35" s="170">
        <f t="shared" si="36"/>
        <v>899</v>
      </c>
      <c r="BR35" s="170">
        <f t="shared" si="36"/>
        <v>899</v>
      </c>
      <c r="BS35" s="155">
        <f>BR35/BQ35*100</f>
        <v>100</v>
      </c>
      <c r="BT35" s="170">
        <f t="shared" si="36"/>
        <v>35</v>
      </c>
      <c r="BU35" s="170">
        <f t="shared" si="36"/>
        <v>35</v>
      </c>
      <c r="BV35" s="155">
        <f>BU35/BT35*100</f>
        <v>100</v>
      </c>
      <c r="BW35" s="170">
        <f t="shared" si="36"/>
        <v>319.02300000000002</v>
      </c>
      <c r="BX35" s="170">
        <f t="shared" si="36"/>
        <v>319.02300000000002</v>
      </c>
      <c r="BY35" s="155">
        <f>BX35/BW35*100</f>
        <v>100</v>
      </c>
      <c r="BZ35" s="170">
        <f t="shared" si="36"/>
        <v>599</v>
      </c>
      <c r="CA35" s="170">
        <f t="shared" si="36"/>
        <v>597.46400000000006</v>
      </c>
      <c r="CB35" s="155">
        <f>CA35/BZ35*100</f>
        <v>99.743572621035071</v>
      </c>
      <c r="CC35" s="170">
        <f t="shared" si="36"/>
        <v>0</v>
      </c>
      <c r="CD35" s="170">
        <f t="shared" si="36"/>
        <v>0</v>
      </c>
      <c r="CE35" s="155"/>
      <c r="CF35" s="170">
        <f t="shared" ref="CF35:CM35" si="38">CF36+CF37</f>
        <v>28696.25</v>
      </c>
      <c r="CG35" s="170">
        <f t="shared" si="38"/>
        <v>27237.90279</v>
      </c>
      <c r="CH35" s="155">
        <f>CG35/CF35*100</f>
        <v>94.917986810123281</v>
      </c>
      <c r="CI35" s="170">
        <f t="shared" si="38"/>
        <v>0</v>
      </c>
      <c r="CJ35" s="170">
        <f t="shared" si="38"/>
        <v>0</v>
      </c>
      <c r="CK35" s="155" t="e">
        <f>CJ35/CI35*100</f>
        <v>#DIV/0!</v>
      </c>
      <c r="CL35" s="170">
        <f t="shared" si="38"/>
        <v>0</v>
      </c>
      <c r="CM35" s="170">
        <f t="shared" si="38"/>
        <v>0</v>
      </c>
      <c r="CN35" s="155"/>
      <c r="CO35" s="170">
        <f>CO36+CO37</f>
        <v>45.082000000000001</v>
      </c>
      <c r="CP35" s="170">
        <f>CP36+CP37</f>
        <v>0</v>
      </c>
      <c r="CQ35" s="155">
        <f>CP35/CO35*100</f>
        <v>0</v>
      </c>
      <c r="CR35" s="170">
        <f>CR36+CR37</f>
        <v>18545.1175</v>
      </c>
      <c r="CS35" s="170">
        <f>CS36+CS37</f>
        <v>18545.1175</v>
      </c>
      <c r="CT35" s="155">
        <f>CS35/CR35*100</f>
        <v>100</v>
      </c>
      <c r="CU35" s="170">
        <f>CU36+CU37</f>
        <v>304.01</v>
      </c>
      <c r="CV35" s="170">
        <f>CV36+CV37</f>
        <v>0</v>
      </c>
      <c r="CW35" s="155">
        <f>CV35/CU35*100</f>
        <v>0</v>
      </c>
      <c r="CX35" s="170">
        <f>CX36+CX37</f>
        <v>0</v>
      </c>
      <c r="CY35" s="170">
        <f>CY36+CY37</f>
        <v>0</v>
      </c>
      <c r="CZ35" s="155" t="e">
        <f>CY35/CX35*100</f>
        <v>#DIV/0!</v>
      </c>
      <c r="DA35" s="170">
        <f>DA36+DA37</f>
        <v>974.53075000000001</v>
      </c>
      <c r="DB35" s="170">
        <f>DB36+DB37</f>
        <v>974.53075000000001</v>
      </c>
      <c r="DC35" s="155">
        <f>DB35/DA35*100</f>
        <v>100</v>
      </c>
      <c r="DD35" s="92"/>
      <c r="DE35" s="93"/>
      <c r="DF35" s="92"/>
      <c r="DG35" s="94"/>
      <c r="DI35" s="54"/>
    </row>
    <row r="36" spans="1:113" s="95" customFormat="1" ht="15.75" customHeight="1">
      <c r="A36" s="36" t="s">
        <v>131</v>
      </c>
      <c r="B36" s="153">
        <f>H36+N36+Q36+AJ36+AM36+AP36+AS36+AV36+AY36+BB36+BE36+BH36+BK36+BN36+E36+BQ36+BT36+BW36+BZ36+CC36+CF36+CI36+CL36+T36+W36+CO36+AG36+CR36+CU36+CX36+DA36+K36</f>
        <v>655822.32094000024</v>
      </c>
      <c r="C36" s="153">
        <f>I36+O36+R36+AK36+AN36+AQ36+AT36+AW36+AZ36+BC36+BF36+BI36+BL36+BO36+F36+BR36+BU36+BX36+CA36+CD36+CG36+CJ36+CM36+U36+Y36+CP36+AH36+CS36+CV36+CY36+DB36+L36</f>
        <v>646356.20943000028</v>
      </c>
      <c r="D36" s="153">
        <f t="shared" si="1"/>
        <v>98.556604249694942</v>
      </c>
      <c r="E36" s="153">
        <v>409.3</v>
      </c>
      <c r="F36" s="153">
        <v>409.3</v>
      </c>
      <c r="G36" s="110">
        <f>F36/E36*100</f>
        <v>100</v>
      </c>
      <c r="H36" s="153">
        <v>1685.2</v>
      </c>
      <c r="I36" s="153">
        <v>1685.2</v>
      </c>
      <c r="J36" s="110">
        <f>I36/H36*100</f>
        <v>100</v>
      </c>
      <c r="K36" s="153">
        <v>32.4</v>
      </c>
      <c r="L36" s="153">
        <v>32.4</v>
      </c>
      <c r="M36" s="110">
        <f>L36/K36*100</f>
        <v>100</v>
      </c>
      <c r="N36" s="153">
        <v>6.09</v>
      </c>
      <c r="O36" s="153">
        <v>6.09</v>
      </c>
      <c r="P36" s="110">
        <f>O36/N36*100</f>
        <v>100</v>
      </c>
      <c r="Q36" s="153"/>
      <c r="R36" s="153"/>
      <c r="S36" s="110"/>
      <c r="T36" s="153">
        <v>517.69655999999998</v>
      </c>
      <c r="U36" s="153">
        <v>517.69655999999998</v>
      </c>
      <c r="V36" s="110">
        <f>U36/T36*100</f>
        <v>100</v>
      </c>
      <c r="W36" s="153">
        <v>4175.8034399999997</v>
      </c>
      <c r="X36" s="153">
        <f>AA36+AD36</f>
        <v>4175.8034399999997</v>
      </c>
      <c r="Y36" s="153">
        <f>AB36+AE36</f>
        <v>4175.8034399999997</v>
      </c>
      <c r="Z36" s="110">
        <f>Y36/X36*100</f>
        <v>100</v>
      </c>
      <c r="AA36" s="153">
        <v>4134.0453399999997</v>
      </c>
      <c r="AB36" s="153">
        <v>4134.0453399999997</v>
      </c>
      <c r="AC36" s="110">
        <f>AB36/AA36*100</f>
        <v>100</v>
      </c>
      <c r="AD36" s="153">
        <v>41.758099999999999</v>
      </c>
      <c r="AE36" s="153">
        <v>41.758099999999999</v>
      </c>
      <c r="AF36" s="110">
        <f>AE36/AD36*100</f>
        <v>100</v>
      </c>
      <c r="AG36" s="153">
        <v>19335.187999999998</v>
      </c>
      <c r="AH36" s="153">
        <v>19335.187999999998</v>
      </c>
      <c r="AI36" s="110">
        <f>AH36/AG36*100</f>
        <v>100</v>
      </c>
      <c r="AJ36" s="153">
        <v>298145</v>
      </c>
      <c r="AK36" s="153">
        <v>298145</v>
      </c>
      <c r="AL36" s="110">
        <f>AK36/AJ36*100</f>
        <v>100</v>
      </c>
      <c r="AM36" s="153">
        <v>159372.6</v>
      </c>
      <c r="AN36" s="153">
        <v>159372.6</v>
      </c>
      <c r="AO36" s="110">
        <f>AN36/AM36*100</f>
        <v>100</v>
      </c>
      <c r="AP36" s="153">
        <v>0</v>
      </c>
      <c r="AQ36" s="153"/>
      <c r="AR36" s="110" t="e">
        <f>AQ36/AP36*100</f>
        <v>#DIV/0!</v>
      </c>
      <c r="AS36" s="153">
        <v>174.1</v>
      </c>
      <c r="AT36" s="153">
        <v>174.1</v>
      </c>
      <c r="AU36" s="153">
        <f>AT36/AS36*100</f>
        <v>100</v>
      </c>
      <c r="AV36" s="153">
        <v>17032.34</v>
      </c>
      <c r="AW36" s="153">
        <v>17032.34</v>
      </c>
      <c r="AX36" s="153">
        <f>AW36/AV36*100</f>
        <v>100</v>
      </c>
      <c r="AY36" s="153">
        <v>17680.7</v>
      </c>
      <c r="AZ36" s="153">
        <v>17680.7</v>
      </c>
      <c r="BA36" s="153">
        <f>AZ36/AY36*100</f>
        <v>100</v>
      </c>
      <c r="BB36" s="153">
        <v>86003.189689999999</v>
      </c>
      <c r="BC36" s="153">
        <v>78351.953389999995</v>
      </c>
      <c r="BD36" s="110">
        <f>BC36/BB36*100</f>
        <v>91.103543569047829</v>
      </c>
      <c r="BE36" s="153">
        <v>275.7</v>
      </c>
      <c r="BF36" s="153">
        <v>269.8</v>
      </c>
      <c r="BG36" s="110">
        <f>BF36/BE36*100</f>
        <v>97.85999274573814</v>
      </c>
      <c r="BH36" s="153">
        <v>0</v>
      </c>
      <c r="BI36" s="153"/>
      <c r="BJ36" s="110" t="e">
        <f>BI36/BH36*100</f>
        <v>#DIV/0!</v>
      </c>
      <c r="BK36" s="153">
        <v>554</v>
      </c>
      <c r="BL36" s="153">
        <v>554</v>
      </c>
      <c r="BM36" s="110">
        <f>BL36/BK36*100</f>
        <v>100</v>
      </c>
      <c r="BN36" s="153">
        <v>6</v>
      </c>
      <c r="BO36" s="153">
        <v>6</v>
      </c>
      <c r="BP36" s="110">
        <f>BO36/BN36*100</f>
        <v>100</v>
      </c>
      <c r="BQ36" s="153">
        <v>899</v>
      </c>
      <c r="BR36" s="153">
        <v>899</v>
      </c>
      <c r="BS36" s="110">
        <f>BR36/BQ36*100</f>
        <v>100</v>
      </c>
      <c r="BT36" s="153">
        <v>35</v>
      </c>
      <c r="BU36" s="153">
        <v>35</v>
      </c>
      <c r="BV36" s="110">
        <f>BU36/BT36*100</f>
        <v>100</v>
      </c>
      <c r="BW36" s="153">
        <v>319.02300000000002</v>
      </c>
      <c r="BX36" s="153">
        <v>319.02300000000002</v>
      </c>
      <c r="BY36" s="110">
        <f>BX36/BW36*100</f>
        <v>100</v>
      </c>
      <c r="BZ36" s="153">
        <v>599</v>
      </c>
      <c r="CA36" s="153">
        <v>597.46400000000006</v>
      </c>
      <c r="CB36" s="110">
        <f>CA36/BZ36*100</f>
        <v>99.743572621035071</v>
      </c>
      <c r="CC36" s="153"/>
      <c r="CD36" s="153"/>
      <c r="CE36" s="110"/>
      <c r="CF36" s="153">
        <v>28696.25</v>
      </c>
      <c r="CG36" s="153">
        <v>27237.90279</v>
      </c>
      <c r="CH36" s="110">
        <f>CG36/CF36*100</f>
        <v>94.917986810123281</v>
      </c>
      <c r="CI36" s="153">
        <v>0</v>
      </c>
      <c r="CJ36" s="153">
        <v>0</v>
      </c>
      <c r="CK36" s="110" t="e">
        <f>CJ36/CI36*100</f>
        <v>#DIV/0!</v>
      </c>
      <c r="CL36" s="153"/>
      <c r="CM36" s="153"/>
      <c r="CN36" s="110"/>
      <c r="CO36" s="153">
        <v>45.082000000000001</v>
      </c>
      <c r="CP36" s="153"/>
      <c r="CQ36" s="110">
        <f>CP36/CO36*100</f>
        <v>0</v>
      </c>
      <c r="CR36" s="153">
        <v>18545.1175</v>
      </c>
      <c r="CS36" s="153">
        <v>18545.1175</v>
      </c>
      <c r="CT36" s="110">
        <f>CS36/CR36*100</f>
        <v>100</v>
      </c>
      <c r="CU36" s="153">
        <v>304.01</v>
      </c>
      <c r="CV36" s="153"/>
      <c r="CW36" s="110">
        <f>CV36/CU36*100</f>
        <v>0</v>
      </c>
      <c r="CX36" s="153"/>
      <c r="CY36" s="153"/>
      <c r="CZ36" s="110" t="e">
        <f>CY36/CX36*100</f>
        <v>#DIV/0!</v>
      </c>
      <c r="DA36" s="153">
        <v>974.53075000000001</v>
      </c>
      <c r="DB36" s="153">
        <v>974.53075000000001</v>
      </c>
      <c r="DC36" s="110">
        <f>DB36/DA36*100</f>
        <v>100</v>
      </c>
      <c r="DD36" s="68"/>
      <c r="DE36" s="41"/>
      <c r="DG36" s="70"/>
      <c r="DI36" s="54"/>
    </row>
    <row r="37" spans="1:113" s="71" customFormat="1" ht="15.75" customHeight="1">
      <c r="A37" s="62" t="s">
        <v>159</v>
      </c>
      <c r="B37" s="170">
        <f>SUM(B38:B46)</f>
        <v>2467.3999999999996</v>
      </c>
      <c r="C37" s="170">
        <f t="shared" ref="C37" si="39">SUM(C38:C46)</f>
        <v>2467.3999999999996</v>
      </c>
      <c r="D37" s="170">
        <f t="shared" si="1"/>
        <v>100</v>
      </c>
      <c r="E37" s="170">
        <f>SUM(E38:E46)</f>
        <v>0</v>
      </c>
      <c r="F37" s="170">
        <f>SUM(F38:F46)</f>
        <v>0</v>
      </c>
      <c r="G37" s="155"/>
      <c r="H37" s="170">
        <f t="shared" ref="H37:CD37" si="40">SUM(H38:H46)</f>
        <v>0</v>
      </c>
      <c r="I37" s="170">
        <f t="shared" si="40"/>
        <v>0</v>
      </c>
      <c r="J37" s="155"/>
      <c r="K37" s="170">
        <f t="shared" ref="K37:L37" si="41">SUM(K38:K46)</f>
        <v>0</v>
      </c>
      <c r="L37" s="170">
        <f t="shared" si="41"/>
        <v>0</v>
      </c>
      <c r="M37" s="155"/>
      <c r="N37" s="170">
        <f t="shared" si="40"/>
        <v>0</v>
      </c>
      <c r="O37" s="170">
        <f t="shared" si="40"/>
        <v>0</v>
      </c>
      <c r="P37" s="155"/>
      <c r="Q37" s="170">
        <f t="shared" si="40"/>
        <v>2467.3999999999996</v>
      </c>
      <c r="R37" s="170">
        <f t="shared" si="40"/>
        <v>2467.3999999999996</v>
      </c>
      <c r="S37" s="155">
        <f t="shared" ref="S37:S46" si="42">R37/Q37*100</f>
        <v>100</v>
      </c>
      <c r="T37" s="170">
        <f>SUM(T38:T46)</f>
        <v>0</v>
      </c>
      <c r="U37" s="170">
        <f>SUM(U38:U46)</f>
        <v>0</v>
      </c>
      <c r="V37" s="155"/>
      <c r="W37" s="170">
        <f>SUM(W38:W46)</f>
        <v>0</v>
      </c>
      <c r="X37" s="170">
        <f>SUM(X38:X46)</f>
        <v>0</v>
      </c>
      <c r="Y37" s="170">
        <f>SUM(Y38:Y46)</f>
        <v>0</v>
      </c>
      <c r="Z37" s="155"/>
      <c r="AA37" s="170">
        <f>SUM(AA38:AA46)</f>
        <v>0</v>
      </c>
      <c r="AB37" s="170">
        <f>SUM(AB38:AB46)</f>
        <v>0</v>
      </c>
      <c r="AC37" s="155"/>
      <c r="AD37" s="170">
        <f>SUM(AD38:AD46)</f>
        <v>0</v>
      </c>
      <c r="AE37" s="170">
        <f>SUM(AE38:AE46)</f>
        <v>0</v>
      </c>
      <c r="AF37" s="155"/>
      <c r="AG37" s="170">
        <f>SUM(AG38:AG46)</f>
        <v>0</v>
      </c>
      <c r="AH37" s="170">
        <f>SUM(AH38:AH46)</f>
        <v>0</v>
      </c>
      <c r="AI37" s="155"/>
      <c r="AJ37" s="170">
        <f t="shared" si="40"/>
        <v>0</v>
      </c>
      <c r="AK37" s="170">
        <f t="shared" si="40"/>
        <v>0</v>
      </c>
      <c r="AL37" s="155"/>
      <c r="AM37" s="170">
        <f t="shared" si="40"/>
        <v>0</v>
      </c>
      <c r="AN37" s="170">
        <f t="shared" si="40"/>
        <v>0</v>
      </c>
      <c r="AO37" s="155"/>
      <c r="AP37" s="170">
        <f t="shared" si="40"/>
        <v>0</v>
      </c>
      <c r="AQ37" s="170">
        <f t="shared" si="40"/>
        <v>0</v>
      </c>
      <c r="AR37" s="155"/>
      <c r="AS37" s="170">
        <f t="shared" si="40"/>
        <v>0</v>
      </c>
      <c r="AT37" s="170">
        <f t="shared" si="40"/>
        <v>0</v>
      </c>
      <c r="AU37" s="170"/>
      <c r="AV37" s="170">
        <f t="shared" si="40"/>
        <v>0</v>
      </c>
      <c r="AW37" s="170">
        <f t="shared" si="40"/>
        <v>0</v>
      </c>
      <c r="AX37" s="170"/>
      <c r="AY37" s="170">
        <f t="shared" si="40"/>
        <v>0</v>
      </c>
      <c r="AZ37" s="170">
        <f t="shared" si="40"/>
        <v>0</v>
      </c>
      <c r="BA37" s="170"/>
      <c r="BB37" s="170">
        <f t="shared" si="40"/>
        <v>0</v>
      </c>
      <c r="BC37" s="170">
        <f t="shared" si="40"/>
        <v>0</v>
      </c>
      <c r="BD37" s="155"/>
      <c r="BE37" s="170">
        <f t="shared" si="40"/>
        <v>0</v>
      </c>
      <c r="BF37" s="170">
        <f t="shared" si="40"/>
        <v>0</v>
      </c>
      <c r="BG37" s="155"/>
      <c r="BH37" s="170">
        <f t="shared" si="40"/>
        <v>0</v>
      </c>
      <c r="BI37" s="170">
        <f t="shared" si="40"/>
        <v>0</v>
      </c>
      <c r="BJ37" s="155"/>
      <c r="BK37" s="170">
        <f t="shared" si="40"/>
        <v>0</v>
      </c>
      <c r="BL37" s="170">
        <f t="shared" si="40"/>
        <v>0</v>
      </c>
      <c r="BM37" s="155"/>
      <c r="BN37" s="170">
        <f t="shared" si="40"/>
        <v>0</v>
      </c>
      <c r="BO37" s="170">
        <f t="shared" si="40"/>
        <v>0</v>
      </c>
      <c r="BP37" s="155"/>
      <c r="BQ37" s="170">
        <f t="shared" si="40"/>
        <v>0</v>
      </c>
      <c r="BR37" s="170">
        <f t="shared" si="40"/>
        <v>0</v>
      </c>
      <c r="BS37" s="155"/>
      <c r="BT37" s="170">
        <f t="shared" si="40"/>
        <v>0</v>
      </c>
      <c r="BU37" s="170">
        <f t="shared" si="40"/>
        <v>0</v>
      </c>
      <c r="BV37" s="155"/>
      <c r="BW37" s="170">
        <f t="shared" si="40"/>
        <v>0</v>
      </c>
      <c r="BX37" s="170">
        <f t="shared" si="40"/>
        <v>0</v>
      </c>
      <c r="BY37" s="155"/>
      <c r="BZ37" s="170">
        <f t="shared" si="40"/>
        <v>0</v>
      </c>
      <c r="CA37" s="170">
        <f t="shared" si="40"/>
        <v>0</v>
      </c>
      <c r="CB37" s="155"/>
      <c r="CC37" s="170">
        <f t="shared" si="40"/>
        <v>0</v>
      </c>
      <c r="CD37" s="170">
        <f t="shared" si="40"/>
        <v>0</v>
      </c>
      <c r="CE37" s="155"/>
      <c r="CF37" s="170">
        <f t="shared" ref="CF37:CM37" si="43">SUM(CF38:CF46)</f>
        <v>0</v>
      </c>
      <c r="CG37" s="170">
        <f t="shared" si="43"/>
        <v>0</v>
      </c>
      <c r="CH37" s="155"/>
      <c r="CI37" s="170">
        <f t="shared" si="43"/>
        <v>0</v>
      </c>
      <c r="CJ37" s="170">
        <f t="shared" si="43"/>
        <v>0</v>
      </c>
      <c r="CK37" s="155"/>
      <c r="CL37" s="170">
        <f t="shared" si="43"/>
        <v>0</v>
      </c>
      <c r="CM37" s="170">
        <f t="shared" si="43"/>
        <v>0</v>
      </c>
      <c r="CN37" s="155"/>
      <c r="CO37" s="170">
        <f>SUM(CO38:CO46)</f>
        <v>0</v>
      </c>
      <c r="CP37" s="170">
        <f>SUM(CP38:CP46)</f>
        <v>0</v>
      </c>
      <c r="CQ37" s="155"/>
      <c r="CR37" s="170">
        <f>SUM(CR38:CR46)</f>
        <v>0</v>
      </c>
      <c r="CS37" s="170">
        <f>SUM(CS38:CS46)</f>
        <v>0</v>
      </c>
      <c r="CT37" s="155"/>
      <c r="CU37" s="170">
        <f>SUM(CU38:CU46)</f>
        <v>0</v>
      </c>
      <c r="CV37" s="170">
        <f>SUM(CV38:CV46)</f>
        <v>0</v>
      </c>
      <c r="CW37" s="155"/>
      <c r="CX37" s="170">
        <f>SUM(CX38:CX46)</f>
        <v>0</v>
      </c>
      <c r="CY37" s="170">
        <f>SUM(CY38:CY46)</f>
        <v>0</v>
      </c>
      <c r="CZ37" s="155"/>
      <c r="DA37" s="170">
        <f>SUM(DA38:DA46)</f>
        <v>0</v>
      </c>
      <c r="DB37" s="170">
        <f>SUM(DB38:DB46)</f>
        <v>0</v>
      </c>
      <c r="DC37" s="155"/>
      <c r="DD37" s="68"/>
      <c r="DE37" s="41"/>
      <c r="DG37" s="70"/>
      <c r="DI37" s="54"/>
    </row>
    <row r="38" spans="1:113" s="95" customFormat="1" ht="15.75" customHeight="1">
      <c r="A38" s="36" t="s">
        <v>100</v>
      </c>
      <c r="B38" s="153">
        <f t="shared" ref="B38:B46" si="44">H38+N38+Q38+AJ38+AM38+AP38+AS38+AV38+AY38+BB38+BE38+BH38+BK38+BN38+E38+BQ38+BT38+BW38+BZ38+CC38+CF38+CI38+CL38+T38+W38+CO38+AG38+CR38+CU38+CX38+DA38+K38</f>
        <v>273.60000000000002</v>
      </c>
      <c r="C38" s="153">
        <f t="shared" ref="C38:C46" si="45">I38+O38+R38+AK38+AN38+AQ38+AT38+AW38+AZ38+BC38+BF38+BI38+BL38+BO38+F38+BR38+BU38+BX38+CA38+CD38+CG38+CJ38+CM38+U38+Y38+CP38+AH38+CS38+CV38+CY38+DB38+L38</f>
        <v>273.60000000000002</v>
      </c>
      <c r="D38" s="153">
        <f t="shared" si="1"/>
        <v>100</v>
      </c>
      <c r="E38" s="153"/>
      <c r="F38" s="153"/>
      <c r="G38" s="110"/>
      <c r="H38" s="153"/>
      <c r="I38" s="153"/>
      <c r="J38" s="110"/>
      <c r="K38" s="153"/>
      <c r="L38" s="153"/>
      <c r="M38" s="110"/>
      <c r="N38" s="153"/>
      <c r="O38" s="153"/>
      <c r="P38" s="110"/>
      <c r="Q38" s="153">
        <v>273.60000000000002</v>
      </c>
      <c r="R38" s="153">
        <v>273.60000000000002</v>
      </c>
      <c r="S38" s="110">
        <f t="shared" si="42"/>
        <v>100</v>
      </c>
      <c r="T38" s="153"/>
      <c r="U38" s="153"/>
      <c r="V38" s="110"/>
      <c r="W38" s="153"/>
      <c r="X38" s="153">
        <f t="shared" ref="X38:Y46" si="46">AA38+AD38</f>
        <v>0</v>
      </c>
      <c r="Y38" s="153">
        <f t="shared" si="46"/>
        <v>0</v>
      </c>
      <c r="Z38" s="110"/>
      <c r="AA38" s="153"/>
      <c r="AB38" s="153"/>
      <c r="AC38" s="110"/>
      <c r="AD38" s="153"/>
      <c r="AE38" s="153"/>
      <c r="AF38" s="110"/>
      <c r="AG38" s="153"/>
      <c r="AH38" s="153"/>
      <c r="AI38" s="110"/>
      <c r="AJ38" s="153"/>
      <c r="AK38" s="153"/>
      <c r="AL38" s="110"/>
      <c r="AM38" s="153"/>
      <c r="AN38" s="153"/>
      <c r="AO38" s="110"/>
      <c r="AP38" s="153"/>
      <c r="AQ38" s="153"/>
      <c r="AR38" s="110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10"/>
      <c r="BE38" s="153"/>
      <c r="BF38" s="153"/>
      <c r="BG38" s="110"/>
      <c r="BH38" s="153"/>
      <c r="BI38" s="153"/>
      <c r="BJ38" s="110"/>
      <c r="BK38" s="153"/>
      <c r="BL38" s="153"/>
      <c r="BM38" s="110"/>
      <c r="BN38" s="153"/>
      <c r="BO38" s="153"/>
      <c r="BP38" s="110"/>
      <c r="BQ38" s="153"/>
      <c r="BR38" s="153"/>
      <c r="BS38" s="110"/>
      <c r="BT38" s="153"/>
      <c r="BU38" s="153"/>
      <c r="BV38" s="110"/>
      <c r="BW38" s="153"/>
      <c r="BX38" s="153"/>
      <c r="BY38" s="110"/>
      <c r="BZ38" s="153"/>
      <c r="CA38" s="153"/>
      <c r="CB38" s="110"/>
      <c r="CC38" s="153"/>
      <c r="CD38" s="153"/>
      <c r="CE38" s="110"/>
      <c r="CF38" s="153"/>
      <c r="CG38" s="153"/>
      <c r="CH38" s="110"/>
      <c r="CI38" s="153"/>
      <c r="CJ38" s="153"/>
      <c r="CK38" s="110"/>
      <c r="CL38" s="153"/>
      <c r="CM38" s="153"/>
      <c r="CN38" s="110"/>
      <c r="CO38" s="153"/>
      <c r="CP38" s="153"/>
      <c r="CQ38" s="110"/>
      <c r="CR38" s="153"/>
      <c r="CS38" s="153"/>
      <c r="CT38" s="110"/>
      <c r="CU38" s="153"/>
      <c r="CV38" s="153"/>
      <c r="CW38" s="110"/>
      <c r="CX38" s="153"/>
      <c r="CY38" s="153"/>
      <c r="CZ38" s="110"/>
      <c r="DA38" s="153"/>
      <c r="DB38" s="153"/>
      <c r="DC38" s="110"/>
      <c r="DD38" s="68"/>
      <c r="DE38" s="41"/>
      <c r="DG38" s="70"/>
      <c r="DI38" s="54"/>
    </row>
    <row r="39" spans="1:113" s="95" customFormat="1" ht="15.75" customHeight="1">
      <c r="A39" s="36" t="s">
        <v>56</v>
      </c>
      <c r="B39" s="153">
        <f t="shared" si="44"/>
        <v>163.6</v>
      </c>
      <c r="C39" s="153">
        <f t="shared" si="45"/>
        <v>163.6</v>
      </c>
      <c r="D39" s="153">
        <f t="shared" si="1"/>
        <v>100</v>
      </c>
      <c r="E39" s="153"/>
      <c r="F39" s="153"/>
      <c r="G39" s="110"/>
      <c r="H39" s="153"/>
      <c r="I39" s="153"/>
      <c r="J39" s="110"/>
      <c r="K39" s="153"/>
      <c r="L39" s="153"/>
      <c r="M39" s="110"/>
      <c r="N39" s="153"/>
      <c r="O39" s="153"/>
      <c r="P39" s="110"/>
      <c r="Q39" s="153">
        <v>163.6</v>
      </c>
      <c r="R39" s="153">
        <v>163.6</v>
      </c>
      <c r="S39" s="110">
        <f t="shared" si="42"/>
        <v>100</v>
      </c>
      <c r="T39" s="153"/>
      <c r="U39" s="153"/>
      <c r="V39" s="110"/>
      <c r="W39" s="153"/>
      <c r="X39" s="153">
        <f t="shared" si="46"/>
        <v>0</v>
      </c>
      <c r="Y39" s="153">
        <f t="shared" si="46"/>
        <v>0</v>
      </c>
      <c r="Z39" s="110"/>
      <c r="AA39" s="153"/>
      <c r="AB39" s="153"/>
      <c r="AC39" s="110"/>
      <c r="AD39" s="153"/>
      <c r="AE39" s="153"/>
      <c r="AF39" s="110"/>
      <c r="AG39" s="153"/>
      <c r="AH39" s="153"/>
      <c r="AI39" s="110"/>
      <c r="AJ39" s="153"/>
      <c r="AK39" s="153"/>
      <c r="AL39" s="110"/>
      <c r="AM39" s="153"/>
      <c r="AN39" s="153"/>
      <c r="AO39" s="110"/>
      <c r="AP39" s="153"/>
      <c r="AQ39" s="153"/>
      <c r="AR39" s="110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10"/>
      <c r="BE39" s="153"/>
      <c r="BF39" s="153"/>
      <c r="BG39" s="110"/>
      <c r="BH39" s="153"/>
      <c r="BI39" s="153"/>
      <c r="BJ39" s="110"/>
      <c r="BK39" s="153"/>
      <c r="BL39" s="153"/>
      <c r="BM39" s="110"/>
      <c r="BN39" s="153"/>
      <c r="BO39" s="153"/>
      <c r="BP39" s="110"/>
      <c r="BQ39" s="153"/>
      <c r="BR39" s="153"/>
      <c r="BS39" s="110"/>
      <c r="BT39" s="153"/>
      <c r="BU39" s="153"/>
      <c r="BV39" s="110"/>
      <c r="BW39" s="153"/>
      <c r="BX39" s="153"/>
      <c r="BY39" s="110"/>
      <c r="BZ39" s="153"/>
      <c r="CA39" s="153"/>
      <c r="CB39" s="110"/>
      <c r="CC39" s="153"/>
      <c r="CD39" s="153"/>
      <c r="CE39" s="110"/>
      <c r="CF39" s="153"/>
      <c r="CG39" s="153"/>
      <c r="CH39" s="110"/>
      <c r="CI39" s="153"/>
      <c r="CJ39" s="153"/>
      <c r="CK39" s="110"/>
      <c r="CL39" s="153"/>
      <c r="CM39" s="153"/>
      <c r="CN39" s="110"/>
      <c r="CO39" s="153"/>
      <c r="CP39" s="153"/>
      <c r="CQ39" s="110"/>
      <c r="CR39" s="153"/>
      <c r="CS39" s="153"/>
      <c r="CT39" s="110"/>
      <c r="CU39" s="153"/>
      <c r="CV39" s="153"/>
      <c r="CW39" s="110"/>
      <c r="CX39" s="153"/>
      <c r="CY39" s="153"/>
      <c r="CZ39" s="110"/>
      <c r="DA39" s="153"/>
      <c r="DB39" s="153"/>
      <c r="DC39" s="110"/>
      <c r="DD39" s="68"/>
      <c r="DE39" s="41"/>
      <c r="DG39" s="70"/>
      <c r="DI39" s="54"/>
    </row>
    <row r="40" spans="1:113" s="95" customFormat="1" ht="15.75" customHeight="1">
      <c r="A40" s="36" t="s">
        <v>40</v>
      </c>
      <c r="B40" s="153">
        <f t="shared" si="44"/>
        <v>323.60000000000002</v>
      </c>
      <c r="C40" s="153">
        <f t="shared" si="45"/>
        <v>323.60000000000002</v>
      </c>
      <c r="D40" s="153">
        <f t="shared" si="1"/>
        <v>100</v>
      </c>
      <c r="E40" s="153"/>
      <c r="F40" s="153"/>
      <c r="G40" s="110"/>
      <c r="H40" s="153"/>
      <c r="I40" s="153"/>
      <c r="J40" s="110"/>
      <c r="K40" s="153"/>
      <c r="L40" s="153"/>
      <c r="M40" s="110"/>
      <c r="N40" s="153"/>
      <c r="O40" s="153"/>
      <c r="P40" s="110"/>
      <c r="Q40" s="153">
        <v>323.60000000000002</v>
      </c>
      <c r="R40" s="153">
        <v>323.60000000000002</v>
      </c>
      <c r="S40" s="110">
        <f t="shared" si="42"/>
        <v>100</v>
      </c>
      <c r="T40" s="153"/>
      <c r="U40" s="153"/>
      <c r="V40" s="110"/>
      <c r="W40" s="153"/>
      <c r="X40" s="153">
        <f t="shared" si="46"/>
        <v>0</v>
      </c>
      <c r="Y40" s="153">
        <f t="shared" si="46"/>
        <v>0</v>
      </c>
      <c r="Z40" s="110"/>
      <c r="AA40" s="153"/>
      <c r="AB40" s="153"/>
      <c r="AC40" s="110"/>
      <c r="AD40" s="153"/>
      <c r="AE40" s="153"/>
      <c r="AF40" s="110"/>
      <c r="AG40" s="153"/>
      <c r="AH40" s="153"/>
      <c r="AI40" s="110"/>
      <c r="AJ40" s="153"/>
      <c r="AK40" s="153"/>
      <c r="AL40" s="110"/>
      <c r="AM40" s="153"/>
      <c r="AN40" s="153"/>
      <c r="AO40" s="110"/>
      <c r="AP40" s="153"/>
      <c r="AQ40" s="153"/>
      <c r="AR40" s="110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10"/>
      <c r="BE40" s="153"/>
      <c r="BF40" s="153"/>
      <c r="BG40" s="110"/>
      <c r="BH40" s="153"/>
      <c r="BI40" s="153"/>
      <c r="BJ40" s="110"/>
      <c r="BK40" s="153"/>
      <c r="BL40" s="153"/>
      <c r="BM40" s="110"/>
      <c r="BN40" s="153"/>
      <c r="BO40" s="153"/>
      <c r="BP40" s="110"/>
      <c r="BQ40" s="153"/>
      <c r="BR40" s="153"/>
      <c r="BS40" s="110"/>
      <c r="BT40" s="153"/>
      <c r="BU40" s="153"/>
      <c r="BV40" s="110"/>
      <c r="BW40" s="153"/>
      <c r="BX40" s="153"/>
      <c r="BY40" s="110"/>
      <c r="BZ40" s="153"/>
      <c r="CA40" s="153"/>
      <c r="CB40" s="110"/>
      <c r="CC40" s="153"/>
      <c r="CD40" s="153"/>
      <c r="CE40" s="110"/>
      <c r="CF40" s="153"/>
      <c r="CG40" s="153"/>
      <c r="CH40" s="110"/>
      <c r="CI40" s="153"/>
      <c r="CJ40" s="153"/>
      <c r="CK40" s="110"/>
      <c r="CL40" s="153"/>
      <c r="CM40" s="153"/>
      <c r="CN40" s="110"/>
      <c r="CO40" s="153"/>
      <c r="CP40" s="153"/>
      <c r="CQ40" s="110"/>
      <c r="CR40" s="153"/>
      <c r="CS40" s="153"/>
      <c r="CT40" s="110"/>
      <c r="CU40" s="153"/>
      <c r="CV40" s="153"/>
      <c r="CW40" s="110"/>
      <c r="CX40" s="153"/>
      <c r="CY40" s="153"/>
      <c r="CZ40" s="110"/>
      <c r="DA40" s="153"/>
      <c r="DB40" s="153"/>
      <c r="DC40" s="110"/>
      <c r="DD40" s="68"/>
      <c r="DE40" s="41"/>
      <c r="DG40" s="70"/>
      <c r="DI40" s="54"/>
    </row>
    <row r="41" spans="1:113" s="95" customFormat="1" ht="15.75" customHeight="1">
      <c r="A41" s="36" t="s">
        <v>41</v>
      </c>
      <c r="B41" s="153">
        <f t="shared" si="44"/>
        <v>548.6</v>
      </c>
      <c r="C41" s="153">
        <f t="shared" si="45"/>
        <v>548.6</v>
      </c>
      <c r="D41" s="153">
        <f t="shared" si="1"/>
        <v>100</v>
      </c>
      <c r="E41" s="153"/>
      <c r="F41" s="153"/>
      <c r="G41" s="110"/>
      <c r="H41" s="153"/>
      <c r="I41" s="153"/>
      <c r="J41" s="110"/>
      <c r="K41" s="153"/>
      <c r="L41" s="153"/>
      <c r="M41" s="110"/>
      <c r="N41" s="153"/>
      <c r="O41" s="153"/>
      <c r="P41" s="110"/>
      <c r="Q41" s="153">
        <v>548.6</v>
      </c>
      <c r="R41" s="153">
        <v>548.6</v>
      </c>
      <c r="S41" s="110">
        <f t="shared" si="42"/>
        <v>100</v>
      </c>
      <c r="T41" s="153"/>
      <c r="U41" s="153"/>
      <c r="V41" s="110"/>
      <c r="W41" s="153"/>
      <c r="X41" s="153">
        <f t="shared" si="46"/>
        <v>0</v>
      </c>
      <c r="Y41" s="153">
        <f t="shared" si="46"/>
        <v>0</v>
      </c>
      <c r="Z41" s="110"/>
      <c r="AA41" s="153"/>
      <c r="AB41" s="153"/>
      <c r="AC41" s="110"/>
      <c r="AD41" s="153"/>
      <c r="AE41" s="153"/>
      <c r="AF41" s="110"/>
      <c r="AG41" s="153"/>
      <c r="AH41" s="153"/>
      <c r="AI41" s="110"/>
      <c r="AJ41" s="153"/>
      <c r="AK41" s="153"/>
      <c r="AL41" s="110"/>
      <c r="AM41" s="153"/>
      <c r="AN41" s="153"/>
      <c r="AO41" s="110"/>
      <c r="AP41" s="153"/>
      <c r="AQ41" s="153"/>
      <c r="AR41" s="110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10"/>
      <c r="BE41" s="153"/>
      <c r="BF41" s="153"/>
      <c r="BG41" s="110"/>
      <c r="BH41" s="153"/>
      <c r="BI41" s="153"/>
      <c r="BJ41" s="110"/>
      <c r="BK41" s="153"/>
      <c r="BL41" s="153"/>
      <c r="BM41" s="110"/>
      <c r="BN41" s="153"/>
      <c r="BO41" s="153"/>
      <c r="BP41" s="110"/>
      <c r="BQ41" s="153"/>
      <c r="BR41" s="153"/>
      <c r="BS41" s="110"/>
      <c r="BT41" s="153"/>
      <c r="BU41" s="153"/>
      <c r="BV41" s="110"/>
      <c r="BW41" s="153"/>
      <c r="BX41" s="153"/>
      <c r="BY41" s="110"/>
      <c r="BZ41" s="153"/>
      <c r="CA41" s="153"/>
      <c r="CB41" s="110"/>
      <c r="CC41" s="153"/>
      <c r="CD41" s="153"/>
      <c r="CE41" s="110"/>
      <c r="CF41" s="153"/>
      <c r="CG41" s="153"/>
      <c r="CH41" s="110"/>
      <c r="CI41" s="153"/>
      <c r="CJ41" s="153"/>
      <c r="CK41" s="110"/>
      <c r="CL41" s="153"/>
      <c r="CM41" s="153"/>
      <c r="CN41" s="110"/>
      <c r="CO41" s="153"/>
      <c r="CP41" s="153"/>
      <c r="CQ41" s="110"/>
      <c r="CR41" s="153"/>
      <c r="CS41" s="153"/>
      <c r="CT41" s="110"/>
      <c r="CU41" s="153"/>
      <c r="CV41" s="153"/>
      <c r="CW41" s="110"/>
      <c r="CX41" s="153"/>
      <c r="CY41" s="153"/>
      <c r="CZ41" s="110"/>
      <c r="DA41" s="153"/>
      <c r="DB41" s="153"/>
      <c r="DC41" s="110"/>
      <c r="DD41" s="68"/>
      <c r="DE41" s="41"/>
      <c r="DG41" s="69"/>
      <c r="DI41" s="54"/>
    </row>
    <row r="42" spans="1:113" s="95" customFormat="1" ht="15.75" customHeight="1">
      <c r="A42" s="36" t="s">
        <v>42</v>
      </c>
      <c r="B42" s="153">
        <f t="shared" si="44"/>
        <v>299</v>
      </c>
      <c r="C42" s="153">
        <f t="shared" si="45"/>
        <v>299</v>
      </c>
      <c r="D42" s="153">
        <f t="shared" si="1"/>
        <v>100</v>
      </c>
      <c r="E42" s="153"/>
      <c r="F42" s="153"/>
      <c r="G42" s="110"/>
      <c r="H42" s="153"/>
      <c r="I42" s="153"/>
      <c r="J42" s="110"/>
      <c r="K42" s="153"/>
      <c r="L42" s="153"/>
      <c r="M42" s="110"/>
      <c r="N42" s="153"/>
      <c r="O42" s="153"/>
      <c r="P42" s="110"/>
      <c r="Q42" s="153">
        <v>299</v>
      </c>
      <c r="R42" s="153">
        <v>299</v>
      </c>
      <c r="S42" s="110">
        <f t="shared" si="42"/>
        <v>100</v>
      </c>
      <c r="T42" s="153"/>
      <c r="U42" s="153"/>
      <c r="V42" s="110"/>
      <c r="W42" s="153"/>
      <c r="X42" s="153">
        <f t="shared" si="46"/>
        <v>0</v>
      </c>
      <c r="Y42" s="153">
        <f t="shared" si="46"/>
        <v>0</v>
      </c>
      <c r="Z42" s="110"/>
      <c r="AA42" s="153"/>
      <c r="AB42" s="153"/>
      <c r="AC42" s="110"/>
      <c r="AD42" s="153"/>
      <c r="AE42" s="153"/>
      <c r="AF42" s="110"/>
      <c r="AG42" s="153"/>
      <c r="AH42" s="153"/>
      <c r="AI42" s="110"/>
      <c r="AJ42" s="153"/>
      <c r="AK42" s="153"/>
      <c r="AL42" s="110"/>
      <c r="AM42" s="153"/>
      <c r="AN42" s="153"/>
      <c r="AO42" s="110"/>
      <c r="AP42" s="153"/>
      <c r="AQ42" s="153"/>
      <c r="AR42" s="110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10"/>
      <c r="BE42" s="153"/>
      <c r="BF42" s="153"/>
      <c r="BG42" s="110"/>
      <c r="BH42" s="153"/>
      <c r="BI42" s="153"/>
      <c r="BJ42" s="110"/>
      <c r="BK42" s="153"/>
      <c r="BL42" s="153"/>
      <c r="BM42" s="110"/>
      <c r="BN42" s="153"/>
      <c r="BO42" s="153"/>
      <c r="BP42" s="110"/>
      <c r="BQ42" s="153"/>
      <c r="BR42" s="153"/>
      <c r="BS42" s="110"/>
      <c r="BT42" s="153"/>
      <c r="BU42" s="153"/>
      <c r="BV42" s="110"/>
      <c r="BW42" s="153"/>
      <c r="BX42" s="153"/>
      <c r="BY42" s="110"/>
      <c r="BZ42" s="153"/>
      <c r="CA42" s="153"/>
      <c r="CB42" s="110"/>
      <c r="CC42" s="153"/>
      <c r="CD42" s="153"/>
      <c r="CE42" s="110"/>
      <c r="CF42" s="153"/>
      <c r="CG42" s="153"/>
      <c r="CH42" s="110"/>
      <c r="CI42" s="153"/>
      <c r="CJ42" s="153"/>
      <c r="CK42" s="110"/>
      <c r="CL42" s="153"/>
      <c r="CM42" s="153"/>
      <c r="CN42" s="110"/>
      <c r="CO42" s="153"/>
      <c r="CP42" s="153"/>
      <c r="CQ42" s="110"/>
      <c r="CR42" s="153"/>
      <c r="CS42" s="153"/>
      <c r="CT42" s="110"/>
      <c r="CU42" s="153"/>
      <c r="CV42" s="153"/>
      <c r="CW42" s="110"/>
      <c r="CX42" s="153"/>
      <c r="CY42" s="153"/>
      <c r="CZ42" s="110"/>
      <c r="DA42" s="153"/>
      <c r="DB42" s="153"/>
      <c r="DC42" s="110"/>
      <c r="DD42" s="68"/>
      <c r="DE42" s="41"/>
      <c r="DG42" s="69"/>
      <c r="DI42" s="54"/>
    </row>
    <row r="43" spans="1:113" s="95" customFormat="1" ht="15.75" customHeight="1">
      <c r="A43" s="36" t="s">
        <v>103</v>
      </c>
      <c r="B43" s="153">
        <f t="shared" si="44"/>
        <v>214.6</v>
      </c>
      <c r="C43" s="153">
        <f t="shared" si="45"/>
        <v>214.6</v>
      </c>
      <c r="D43" s="153">
        <f t="shared" si="1"/>
        <v>100</v>
      </c>
      <c r="E43" s="153"/>
      <c r="F43" s="153"/>
      <c r="G43" s="110"/>
      <c r="H43" s="153"/>
      <c r="I43" s="153"/>
      <c r="J43" s="110"/>
      <c r="K43" s="153"/>
      <c r="L43" s="153"/>
      <c r="M43" s="110"/>
      <c r="N43" s="153"/>
      <c r="O43" s="153"/>
      <c r="P43" s="110"/>
      <c r="Q43" s="153">
        <v>214.6</v>
      </c>
      <c r="R43" s="153">
        <v>214.6</v>
      </c>
      <c r="S43" s="110">
        <f t="shared" si="42"/>
        <v>100</v>
      </c>
      <c r="T43" s="153"/>
      <c r="U43" s="153"/>
      <c r="V43" s="110"/>
      <c r="W43" s="153"/>
      <c r="X43" s="153">
        <f t="shared" si="46"/>
        <v>0</v>
      </c>
      <c r="Y43" s="153">
        <f t="shared" si="46"/>
        <v>0</v>
      </c>
      <c r="Z43" s="110"/>
      <c r="AA43" s="153"/>
      <c r="AB43" s="153"/>
      <c r="AC43" s="110"/>
      <c r="AD43" s="153"/>
      <c r="AE43" s="153"/>
      <c r="AF43" s="110"/>
      <c r="AG43" s="153"/>
      <c r="AH43" s="153"/>
      <c r="AI43" s="110"/>
      <c r="AJ43" s="153"/>
      <c r="AK43" s="153"/>
      <c r="AL43" s="110"/>
      <c r="AM43" s="153"/>
      <c r="AN43" s="153"/>
      <c r="AO43" s="110"/>
      <c r="AP43" s="153"/>
      <c r="AQ43" s="153"/>
      <c r="AR43" s="110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10"/>
      <c r="BE43" s="153"/>
      <c r="BF43" s="153"/>
      <c r="BG43" s="110"/>
      <c r="BH43" s="153"/>
      <c r="BI43" s="153"/>
      <c r="BJ43" s="110"/>
      <c r="BK43" s="153"/>
      <c r="BL43" s="153"/>
      <c r="BM43" s="110"/>
      <c r="BN43" s="153"/>
      <c r="BO43" s="153"/>
      <c r="BP43" s="110"/>
      <c r="BQ43" s="153"/>
      <c r="BR43" s="153"/>
      <c r="BS43" s="110"/>
      <c r="BT43" s="153"/>
      <c r="BU43" s="153"/>
      <c r="BV43" s="110"/>
      <c r="BW43" s="153"/>
      <c r="BX43" s="153"/>
      <c r="BY43" s="110"/>
      <c r="BZ43" s="153"/>
      <c r="CA43" s="153"/>
      <c r="CB43" s="110"/>
      <c r="CC43" s="153"/>
      <c r="CD43" s="153"/>
      <c r="CE43" s="110"/>
      <c r="CF43" s="153"/>
      <c r="CG43" s="153"/>
      <c r="CH43" s="110"/>
      <c r="CI43" s="153"/>
      <c r="CJ43" s="153"/>
      <c r="CK43" s="110"/>
      <c r="CL43" s="153"/>
      <c r="CM43" s="153"/>
      <c r="CN43" s="110"/>
      <c r="CO43" s="153"/>
      <c r="CP43" s="153"/>
      <c r="CQ43" s="110"/>
      <c r="CR43" s="153"/>
      <c r="CS43" s="153"/>
      <c r="CT43" s="110"/>
      <c r="CU43" s="153"/>
      <c r="CV43" s="153"/>
      <c r="CW43" s="110"/>
      <c r="CX43" s="153"/>
      <c r="CY43" s="153"/>
      <c r="CZ43" s="110"/>
      <c r="DA43" s="153"/>
      <c r="DB43" s="153"/>
      <c r="DC43" s="110"/>
      <c r="DD43" s="68"/>
      <c r="DE43" s="41"/>
      <c r="DG43" s="69"/>
      <c r="DI43" s="54"/>
    </row>
    <row r="44" spans="1:113" s="95" customFormat="1" ht="15.75" customHeight="1">
      <c r="A44" s="36" t="s">
        <v>121</v>
      </c>
      <c r="B44" s="153">
        <f t="shared" si="44"/>
        <v>232.2</v>
      </c>
      <c r="C44" s="153">
        <f t="shared" si="45"/>
        <v>232.2</v>
      </c>
      <c r="D44" s="153">
        <f t="shared" si="1"/>
        <v>100</v>
      </c>
      <c r="E44" s="153"/>
      <c r="F44" s="153"/>
      <c r="G44" s="110"/>
      <c r="H44" s="153"/>
      <c r="I44" s="153"/>
      <c r="J44" s="110"/>
      <c r="K44" s="153"/>
      <c r="L44" s="153"/>
      <c r="M44" s="110"/>
      <c r="N44" s="153"/>
      <c r="O44" s="153"/>
      <c r="P44" s="110"/>
      <c r="Q44" s="153">
        <v>232.2</v>
      </c>
      <c r="R44" s="153">
        <v>232.2</v>
      </c>
      <c r="S44" s="110">
        <f t="shared" si="42"/>
        <v>100</v>
      </c>
      <c r="T44" s="153"/>
      <c r="U44" s="153"/>
      <c r="V44" s="110"/>
      <c r="W44" s="153"/>
      <c r="X44" s="153">
        <f t="shared" si="46"/>
        <v>0</v>
      </c>
      <c r="Y44" s="153">
        <f t="shared" si="46"/>
        <v>0</v>
      </c>
      <c r="Z44" s="110"/>
      <c r="AA44" s="153"/>
      <c r="AB44" s="153"/>
      <c r="AC44" s="110"/>
      <c r="AD44" s="153"/>
      <c r="AE44" s="153"/>
      <c r="AF44" s="110"/>
      <c r="AG44" s="153"/>
      <c r="AH44" s="153"/>
      <c r="AI44" s="110"/>
      <c r="AJ44" s="153"/>
      <c r="AK44" s="153"/>
      <c r="AL44" s="110"/>
      <c r="AM44" s="153"/>
      <c r="AN44" s="153"/>
      <c r="AO44" s="110"/>
      <c r="AP44" s="153"/>
      <c r="AQ44" s="153"/>
      <c r="AR44" s="110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10"/>
      <c r="BE44" s="153"/>
      <c r="BF44" s="153"/>
      <c r="BG44" s="110"/>
      <c r="BH44" s="153"/>
      <c r="BI44" s="153"/>
      <c r="BJ44" s="110"/>
      <c r="BK44" s="153"/>
      <c r="BL44" s="153"/>
      <c r="BM44" s="110"/>
      <c r="BN44" s="153"/>
      <c r="BO44" s="153"/>
      <c r="BP44" s="110"/>
      <c r="BQ44" s="153"/>
      <c r="BR44" s="153"/>
      <c r="BS44" s="110"/>
      <c r="BT44" s="153"/>
      <c r="BU44" s="153"/>
      <c r="BV44" s="110"/>
      <c r="BW44" s="153"/>
      <c r="BX44" s="153"/>
      <c r="BY44" s="110"/>
      <c r="BZ44" s="153"/>
      <c r="CA44" s="153"/>
      <c r="CB44" s="110"/>
      <c r="CC44" s="153"/>
      <c r="CD44" s="153"/>
      <c r="CE44" s="110"/>
      <c r="CF44" s="153"/>
      <c r="CG44" s="153"/>
      <c r="CH44" s="110"/>
      <c r="CI44" s="153"/>
      <c r="CJ44" s="153"/>
      <c r="CK44" s="110"/>
      <c r="CL44" s="153"/>
      <c r="CM44" s="153"/>
      <c r="CN44" s="110"/>
      <c r="CO44" s="153"/>
      <c r="CP44" s="153"/>
      <c r="CQ44" s="110"/>
      <c r="CR44" s="153"/>
      <c r="CS44" s="153"/>
      <c r="CT44" s="110"/>
      <c r="CU44" s="153"/>
      <c r="CV44" s="153"/>
      <c r="CW44" s="110"/>
      <c r="CX44" s="153"/>
      <c r="CY44" s="153"/>
      <c r="CZ44" s="110"/>
      <c r="DA44" s="153"/>
      <c r="DB44" s="153"/>
      <c r="DC44" s="110"/>
      <c r="DD44" s="68"/>
      <c r="DE44" s="41"/>
      <c r="DG44" s="69"/>
      <c r="DI44" s="54"/>
    </row>
    <row r="45" spans="1:113" s="95" customFormat="1" ht="15.75" customHeight="1">
      <c r="A45" s="36" t="s">
        <v>125</v>
      </c>
      <c r="B45" s="153">
        <f t="shared" si="44"/>
        <v>138.6</v>
      </c>
      <c r="C45" s="153">
        <f t="shared" si="45"/>
        <v>138.6</v>
      </c>
      <c r="D45" s="153">
        <f t="shared" si="1"/>
        <v>100</v>
      </c>
      <c r="E45" s="153"/>
      <c r="F45" s="153"/>
      <c r="G45" s="110"/>
      <c r="H45" s="153"/>
      <c r="I45" s="153"/>
      <c r="J45" s="110"/>
      <c r="K45" s="153"/>
      <c r="L45" s="153"/>
      <c r="M45" s="110"/>
      <c r="N45" s="153"/>
      <c r="O45" s="153"/>
      <c r="P45" s="110"/>
      <c r="Q45" s="153">
        <v>138.6</v>
      </c>
      <c r="R45" s="153">
        <v>138.6</v>
      </c>
      <c r="S45" s="110">
        <f t="shared" si="42"/>
        <v>100</v>
      </c>
      <c r="T45" s="153"/>
      <c r="U45" s="153"/>
      <c r="V45" s="110"/>
      <c r="W45" s="153"/>
      <c r="X45" s="153">
        <f t="shared" si="46"/>
        <v>0</v>
      </c>
      <c r="Y45" s="153">
        <f t="shared" si="46"/>
        <v>0</v>
      </c>
      <c r="Z45" s="110"/>
      <c r="AA45" s="153"/>
      <c r="AB45" s="153"/>
      <c r="AC45" s="110"/>
      <c r="AD45" s="153"/>
      <c r="AE45" s="153"/>
      <c r="AF45" s="110"/>
      <c r="AG45" s="153"/>
      <c r="AH45" s="153"/>
      <c r="AI45" s="110"/>
      <c r="AJ45" s="153"/>
      <c r="AK45" s="153"/>
      <c r="AL45" s="110"/>
      <c r="AM45" s="153"/>
      <c r="AN45" s="153"/>
      <c r="AO45" s="110"/>
      <c r="AP45" s="153"/>
      <c r="AQ45" s="153"/>
      <c r="AR45" s="110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10"/>
      <c r="BE45" s="153"/>
      <c r="BF45" s="153"/>
      <c r="BG45" s="110"/>
      <c r="BH45" s="153"/>
      <c r="BI45" s="153"/>
      <c r="BJ45" s="110"/>
      <c r="BK45" s="153"/>
      <c r="BL45" s="153"/>
      <c r="BM45" s="110"/>
      <c r="BN45" s="153"/>
      <c r="BO45" s="153"/>
      <c r="BP45" s="110"/>
      <c r="BQ45" s="153"/>
      <c r="BR45" s="153"/>
      <c r="BS45" s="110"/>
      <c r="BT45" s="153"/>
      <c r="BU45" s="153"/>
      <c r="BV45" s="110"/>
      <c r="BW45" s="153"/>
      <c r="BX45" s="153"/>
      <c r="BY45" s="110"/>
      <c r="BZ45" s="153"/>
      <c r="CA45" s="153"/>
      <c r="CB45" s="110"/>
      <c r="CC45" s="153"/>
      <c r="CD45" s="153"/>
      <c r="CE45" s="110"/>
      <c r="CF45" s="153"/>
      <c r="CG45" s="153"/>
      <c r="CH45" s="110"/>
      <c r="CI45" s="153"/>
      <c r="CJ45" s="153"/>
      <c r="CK45" s="110"/>
      <c r="CL45" s="153"/>
      <c r="CM45" s="153"/>
      <c r="CN45" s="110"/>
      <c r="CO45" s="153"/>
      <c r="CP45" s="153"/>
      <c r="CQ45" s="110"/>
      <c r="CR45" s="153"/>
      <c r="CS45" s="153"/>
      <c r="CT45" s="110"/>
      <c r="CU45" s="153"/>
      <c r="CV45" s="153"/>
      <c r="CW45" s="110"/>
      <c r="CX45" s="153"/>
      <c r="CY45" s="153"/>
      <c r="CZ45" s="110"/>
      <c r="DA45" s="153"/>
      <c r="DB45" s="153"/>
      <c r="DC45" s="110"/>
      <c r="DD45" s="68"/>
      <c r="DE45" s="41"/>
      <c r="DG45" s="69"/>
      <c r="DI45" s="54"/>
    </row>
    <row r="46" spans="1:113" s="95" customFormat="1" ht="15.75" customHeight="1">
      <c r="A46" s="36" t="s">
        <v>52</v>
      </c>
      <c r="B46" s="153">
        <f t="shared" si="44"/>
        <v>273.60000000000002</v>
      </c>
      <c r="C46" s="153">
        <f t="shared" si="45"/>
        <v>273.60000000000002</v>
      </c>
      <c r="D46" s="153">
        <f t="shared" si="1"/>
        <v>100</v>
      </c>
      <c r="E46" s="153"/>
      <c r="F46" s="153"/>
      <c r="G46" s="110"/>
      <c r="H46" s="153"/>
      <c r="I46" s="153"/>
      <c r="J46" s="110"/>
      <c r="K46" s="153"/>
      <c r="L46" s="153"/>
      <c r="M46" s="110"/>
      <c r="N46" s="153"/>
      <c r="O46" s="153"/>
      <c r="P46" s="110"/>
      <c r="Q46" s="153">
        <v>273.60000000000002</v>
      </c>
      <c r="R46" s="153">
        <v>273.60000000000002</v>
      </c>
      <c r="S46" s="110">
        <f t="shared" si="42"/>
        <v>100</v>
      </c>
      <c r="T46" s="153"/>
      <c r="U46" s="153"/>
      <c r="V46" s="110"/>
      <c r="W46" s="153"/>
      <c r="X46" s="153">
        <f t="shared" si="46"/>
        <v>0</v>
      </c>
      <c r="Y46" s="153">
        <f t="shared" si="46"/>
        <v>0</v>
      </c>
      <c r="Z46" s="110"/>
      <c r="AA46" s="153"/>
      <c r="AB46" s="153"/>
      <c r="AC46" s="110"/>
      <c r="AD46" s="153"/>
      <c r="AE46" s="153"/>
      <c r="AF46" s="110"/>
      <c r="AG46" s="153"/>
      <c r="AH46" s="153"/>
      <c r="AI46" s="110"/>
      <c r="AJ46" s="153"/>
      <c r="AK46" s="153"/>
      <c r="AL46" s="110"/>
      <c r="AM46" s="153"/>
      <c r="AN46" s="153"/>
      <c r="AO46" s="110"/>
      <c r="AP46" s="153"/>
      <c r="AQ46" s="153"/>
      <c r="AR46" s="110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10"/>
      <c r="BE46" s="153"/>
      <c r="BF46" s="153"/>
      <c r="BG46" s="110"/>
      <c r="BH46" s="153"/>
      <c r="BI46" s="153"/>
      <c r="BJ46" s="110"/>
      <c r="BK46" s="153"/>
      <c r="BL46" s="153"/>
      <c r="BM46" s="110"/>
      <c r="BN46" s="153"/>
      <c r="BO46" s="153"/>
      <c r="BP46" s="110"/>
      <c r="BQ46" s="153"/>
      <c r="BR46" s="153"/>
      <c r="BS46" s="110"/>
      <c r="BT46" s="153"/>
      <c r="BU46" s="153"/>
      <c r="BV46" s="110"/>
      <c r="BW46" s="153"/>
      <c r="BX46" s="153"/>
      <c r="BY46" s="110"/>
      <c r="BZ46" s="153"/>
      <c r="CA46" s="153"/>
      <c r="CB46" s="110"/>
      <c r="CC46" s="153"/>
      <c r="CD46" s="153"/>
      <c r="CE46" s="110"/>
      <c r="CF46" s="153"/>
      <c r="CG46" s="153"/>
      <c r="CH46" s="110"/>
      <c r="CI46" s="153"/>
      <c r="CJ46" s="153"/>
      <c r="CK46" s="110"/>
      <c r="CL46" s="153"/>
      <c r="CM46" s="153"/>
      <c r="CN46" s="110"/>
      <c r="CO46" s="153"/>
      <c r="CP46" s="153"/>
      <c r="CQ46" s="110"/>
      <c r="CR46" s="153"/>
      <c r="CS46" s="153"/>
      <c r="CT46" s="110"/>
      <c r="CU46" s="153"/>
      <c r="CV46" s="153"/>
      <c r="CW46" s="110"/>
      <c r="CX46" s="153"/>
      <c r="CY46" s="153"/>
      <c r="CZ46" s="110"/>
      <c r="DA46" s="153"/>
      <c r="DB46" s="153"/>
      <c r="DC46" s="110"/>
      <c r="DD46" s="68"/>
      <c r="DE46" s="41"/>
      <c r="DG46" s="69"/>
      <c r="DI46" s="54"/>
    </row>
    <row r="47" spans="1:113" s="65" customFormat="1" ht="18" customHeight="1">
      <c r="A47" s="62" t="s">
        <v>145</v>
      </c>
      <c r="B47" s="170">
        <f>B48+B49</f>
        <v>192506.43718000001</v>
      </c>
      <c r="C47" s="170">
        <f t="shared" ref="C47" si="47">C48+C49</f>
        <v>188551.42855000001</v>
      </c>
      <c r="D47" s="170">
        <f t="shared" si="1"/>
        <v>97.94551876397675</v>
      </c>
      <c r="E47" s="170">
        <f>E48+E49</f>
        <v>401.2</v>
      </c>
      <c r="F47" s="170">
        <f>F48+F49</f>
        <v>401.2</v>
      </c>
      <c r="G47" s="155">
        <f>F47/E47*100</f>
        <v>100</v>
      </c>
      <c r="H47" s="170">
        <f>H48+H49</f>
        <v>1231.5</v>
      </c>
      <c r="I47" s="170">
        <f>I48+I49</f>
        <v>1231.5</v>
      </c>
      <c r="J47" s="155">
        <f>I47/H47*100</f>
        <v>100</v>
      </c>
      <c r="K47" s="170">
        <f>K48+K49</f>
        <v>0</v>
      </c>
      <c r="L47" s="170">
        <f>L48+L49</f>
        <v>0</v>
      </c>
      <c r="M47" s="155" t="e">
        <f>L47/K47*100</f>
        <v>#DIV/0!</v>
      </c>
      <c r="N47" s="170">
        <f>N48+N49</f>
        <v>7.04</v>
      </c>
      <c r="O47" s="170">
        <f>O48+O49</f>
        <v>7.04</v>
      </c>
      <c r="P47" s="155">
        <f>O47/N47*100</f>
        <v>100</v>
      </c>
      <c r="Q47" s="170">
        <f>Q48+Q49</f>
        <v>1376.6999999999998</v>
      </c>
      <c r="R47" s="170">
        <f>R48+R49</f>
        <v>1376.6999999999998</v>
      </c>
      <c r="S47" s="155">
        <f>R47/Q47*100</f>
        <v>100</v>
      </c>
      <c r="T47" s="170">
        <f>T48+T49</f>
        <v>0</v>
      </c>
      <c r="U47" s="170">
        <f>U48+U49</f>
        <v>0</v>
      </c>
      <c r="V47" s="155"/>
      <c r="W47" s="170">
        <f>W48+W49</f>
        <v>1040</v>
      </c>
      <c r="X47" s="170">
        <f>X48+X49</f>
        <v>1040</v>
      </c>
      <c r="Y47" s="170">
        <f>Y48+Y49</f>
        <v>1040</v>
      </c>
      <c r="Z47" s="155">
        <f>Y47/X47*100</f>
        <v>100</v>
      </c>
      <c r="AA47" s="170">
        <f>AA48+AA49</f>
        <v>1029.5999999999999</v>
      </c>
      <c r="AB47" s="170">
        <f>AB48+AB49</f>
        <v>1029.5999999999999</v>
      </c>
      <c r="AC47" s="155">
        <f>AB47/AA47*100</f>
        <v>100</v>
      </c>
      <c r="AD47" s="170">
        <f>AD48+AD49</f>
        <v>10.4</v>
      </c>
      <c r="AE47" s="170">
        <f>AE48+AE49</f>
        <v>10.4</v>
      </c>
      <c r="AF47" s="155">
        <f>AE47/AD47*100</f>
        <v>100</v>
      </c>
      <c r="AG47" s="170">
        <f>AG48+AG49</f>
        <v>5646.2406500000006</v>
      </c>
      <c r="AH47" s="170">
        <f>AH48+AH49</f>
        <v>5646.2406500000006</v>
      </c>
      <c r="AI47" s="155">
        <f>AH47/AG47*100</f>
        <v>100</v>
      </c>
      <c r="AJ47" s="170">
        <f>AJ48+AJ49</f>
        <v>95021.8</v>
      </c>
      <c r="AK47" s="170">
        <f>AK48+AK49</f>
        <v>95021.8</v>
      </c>
      <c r="AL47" s="155">
        <f>AK47/AJ47*100</f>
        <v>100</v>
      </c>
      <c r="AM47" s="170">
        <f>AM48+AM49</f>
        <v>25087.5</v>
      </c>
      <c r="AN47" s="170">
        <f>AN48+AN49</f>
        <v>25087.5</v>
      </c>
      <c r="AO47" s="155">
        <f>AN47/AM47*100</f>
        <v>100</v>
      </c>
      <c r="AP47" s="170">
        <f>AP48+AP49</f>
        <v>0</v>
      </c>
      <c r="AQ47" s="170">
        <f>AQ48+AQ49</f>
        <v>0</v>
      </c>
      <c r="AR47" s="155" t="e">
        <f>AQ47/AP47*100</f>
        <v>#DIV/0!</v>
      </c>
      <c r="AS47" s="170">
        <f>AS48+AS49</f>
        <v>179.1</v>
      </c>
      <c r="AT47" s="170">
        <f>AT48+AT49</f>
        <v>160.29205999999999</v>
      </c>
      <c r="AU47" s="170">
        <f>AT47/AS47*100</f>
        <v>89.498637632607483</v>
      </c>
      <c r="AV47" s="170">
        <f>AV48+AV49</f>
        <v>12052.3</v>
      </c>
      <c r="AW47" s="170">
        <f>AW48+AW49</f>
        <v>12052.3</v>
      </c>
      <c r="AX47" s="170">
        <f>AW47/AV47*100</f>
        <v>100</v>
      </c>
      <c r="AY47" s="170">
        <f>AY48+AY49</f>
        <v>4705.7</v>
      </c>
      <c r="AZ47" s="170">
        <f>AZ48+AZ49</f>
        <v>4621.7</v>
      </c>
      <c r="BA47" s="170">
        <f>AZ47/AY47*100</f>
        <v>98.214930828569607</v>
      </c>
      <c r="BB47" s="170">
        <f>BB48+BB49</f>
        <v>29081.69384</v>
      </c>
      <c r="BC47" s="170">
        <f>BC48+BC49</f>
        <v>26209.99422</v>
      </c>
      <c r="BD47" s="155">
        <f>BC47/BB47*100</f>
        <v>90.125404538678694</v>
      </c>
      <c r="BE47" s="170">
        <f>BE48+BE49</f>
        <v>98</v>
      </c>
      <c r="BF47" s="170">
        <f>BF48+BF49</f>
        <v>86.737319999999997</v>
      </c>
      <c r="BG47" s="155">
        <f>BF47/BE47*100</f>
        <v>88.507469387755094</v>
      </c>
      <c r="BH47" s="170">
        <f>BH48+BH49</f>
        <v>0</v>
      </c>
      <c r="BI47" s="170">
        <f>BI48+BI49</f>
        <v>0</v>
      </c>
      <c r="BJ47" s="155"/>
      <c r="BK47" s="170">
        <f>BK48+BK49</f>
        <v>587</v>
      </c>
      <c r="BL47" s="170">
        <f>BL48+BL49</f>
        <v>587</v>
      </c>
      <c r="BM47" s="155">
        <f>BL47/BK47*100</f>
        <v>100</v>
      </c>
      <c r="BN47" s="170">
        <f>BN48+BN49</f>
        <v>3</v>
      </c>
      <c r="BO47" s="170">
        <f>BO48+BO49</f>
        <v>3</v>
      </c>
      <c r="BP47" s="155">
        <f>BO47/BN47*100</f>
        <v>100</v>
      </c>
      <c r="BQ47" s="170">
        <f>BQ48+BQ49</f>
        <v>481</v>
      </c>
      <c r="BR47" s="170">
        <f>BR48+BR49</f>
        <v>481</v>
      </c>
      <c r="BS47" s="155">
        <f>BR47/BQ47*100</f>
        <v>100</v>
      </c>
      <c r="BT47" s="170">
        <f>BT48+BT49</f>
        <v>22</v>
      </c>
      <c r="BU47" s="170">
        <f>BU48+BU49</f>
        <v>22</v>
      </c>
      <c r="BV47" s="155">
        <f>BU47/BT47*100</f>
        <v>100</v>
      </c>
      <c r="BW47" s="170">
        <f>BW48+BW49</f>
        <v>0</v>
      </c>
      <c r="BX47" s="170">
        <f>BX48+BX49</f>
        <v>0</v>
      </c>
      <c r="BY47" s="155"/>
      <c r="BZ47" s="170">
        <f>BZ48+BZ49</f>
        <v>156.5</v>
      </c>
      <c r="CA47" s="170">
        <f>CA48+CA49</f>
        <v>156.5</v>
      </c>
      <c r="CB47" s="155">
        <f>CA47/BZ47*100</f>
        <v>100</v>
      </c>
      <c r="CC47" s="170">
        <f>CC48+CC49</f>
        <v>0</v>
      </c>
      <c r="CD47" s="170">
        <f>CD48+CD49</f>
        <v>0</v>
      </c>
      <c r="CE47" s="155"/>
      <c r="CF47" s="170">
        <f>CF48+CF49</f>
        <v>10725.4</v>
      </c>
      <c r="CG47" s="170">
        <f>CG48+CG49</f>
        <v>10114.347470000001</v>
      </c>
      <c r="CH47" s="155">
        <f>CG47/CF47*100</f>
        <v>94.302752997557207</v>
      </c>
      <c r="CI47" s="170">
        <f>CI48+CI49</f>
        <v>0</v>
      </c>
      <c r="CJ47" s="170">
        <f>CJ48+CJ49</f>
        <v>0</v>
      </c>
      <c r="CK47" s="155" t="e">
        <f>CJ47/CI47*100</f>
        <v>#DIV/0!</v>
      </c>
      <c r="CL47" s="170">
        <f>CL48+CL49</f>
        <v>0</v>
      </c>
      <c r="CM47" s="170">
        <f>CM48+CM49</f>
        <v>0</v>
      </c>
      <c r="CN47" s="155"/>
      <c r="CO47" s="170">
        <f>CO48+CO49</f>
        <v>0</v>
      </c>
      <c r="CP47" s="170">
        <f>CP48+CP49</f>
        <v>0</v>
      </c>
      <c r="CQ47" s="155"/>
      <c r="CR47" s="170">
        <f>CR48+CR49</f>
        <v>0</v>
      </c>
      <c r="CS47" s="170">
        <f>CS48+CS49</f>
        <v>0</v>
      </c>
      <c r="CT47" s="155" t="e">
        <f>CS47/CR47*100</f>
        <v>#DIV/0!</v>
      </c>
      <c r="CU47" s="170">
        <f>CU48+CU49</f>
        <v>4359.13</v>
      </c>
      <c r="CV47" s="170">
        <f>CV48+CV49</f>
        <v>4000.9441400000001</v>
      </c>
      <c r="CW47" s="155">
        <f>CV47/CU47*100</f>
        <v>91.783088368550608</v>
      </c>
      <c r="CX47" s="170">
        <f>CX48+CX49</f>
        <v>0</v>
      </c>
      <c r="CY47" s="170">
        <f>CY48+CY49</f>
        <v>0</v>
      </c>
      <c r="CZ47" s="155" t="e">
        <f>CY47/CX47*100</f>
        <v>#DIV/0!</v>
      </c>
      <c r="DA47" s="170">
        <f>DA48+DA49</f>
        <v>243.63269</v>
      </c>
      <c r="DB47" s="170">
        <f>DB48+DB49</f>
        <v>243.63269</v>
      </c>
      <c r="DC47" s="155">
        <f>DB47/DA47*100</f>
        <v>100</v>
      </c>
      <c r="DD47" s="92"/>
      <c r="DE47" s="93"/>
      <c r="DF47" s="92"/>
      <c r="DG47" s="94"/>
      <c r="DI47" s="54"/>
    </row>
    <row r="48" spans="1:113" ht="15.75" customHeight="1">
      <c r="A48" s="36" t="s">
        <v>130</v>
      </c>
      <c r="B48" s="153">
        <f>H48+N48+Q48+AJ48+AM48+AP48+AS48+AV48+AY48+BB48+BE48+BH48+BK48+BN48+E48+BQ48+BT48+BW48+BZ48+CC48+CF48+CI48+CL48+T48+W48+CO48+AG48+CR48+CU48+CX48+DA48+K48</f>
        <v>191129.73718</v>
      </c>
      <c r="C48" s="153">
        <f>I48+O48+R48+AK48+AN48+AQ48+AT48+AW48+AZ48+BC48+BF48+BI48+BL48+BO48+F48+BR48+BU48+BX48+CA48+CD48+CG48+CJ48+CM48+U48+Y48+CP48+AH48+CS48+CV48+CY48+DB48+L48</f>
        <v>187174.72855</v>
      </c>
      <c r="D48" s="153">
        <f t="shared" si="1"/>
        <v>97.930720416219017</v>
      </c>
      <c r="E48" s="153">
        <v>401.2</v>
      </c>
      <c r="F48" s="153">
        <v>401.2</v>
      </c>
      <c r="G48" s="110">
        <f>F48/E48*100</f>
        <v>100</v>
      </c>
      <c r="H48" s="153">
        <v>1231.5</v>
      </c>
      <c r="I48" s="153">
        <v>1231.5</v>
      </c>
      <c r="J48" s="110">
        <f>I48/H48*100</f>
        <v>100</v>
      </c>
      <c r="K48" s="153"/>
      <c r="L48" s="153"/>
      <c r="M48" s="110" t="e">
        <f>L48/K48*100</f>
        <v>#DIV/0!</v>
      </c>
      <c r="N48" s="153">
        <v>7.04</v>
      </c>
      <c r="O48" s="153">
        <v>7.04</v>
      </c>
      <c r="P48" s="110">
        <f>O48/N48*100</f>
        <v>100</v>
      </c>
      <c r="Q48" s="153"/>
      <c r="R48" s="153"/>
      <c r="S48" s="110"/>
      <c r="T48" s="153"/>
      <c r="U48" s="153"/>
      <c r="V48" s="110"/>
      <c r="W48" s="153">
        <v>1040</v>
      </c>
      <c r="X48" s="153">
        <f>AA48+AD48</f>
        <v>1040</v>
      </c>
      <c r="Y48" s="153">
        <f>AB48+AE48</f>
        <v>1040</v>
      </c>
      <c r="Z48" s="110">
        <f>Y48/X48*100</f>
        <v>100</v>
      </c>
      <c r="AA48" s="153">
        <v>1029.5999999999999</v>
      </c>
      <c r="AB48" s="153">
        <v>1029.5999999999999</v>
      </c>
      <c r="AC48" s="110">
        <f>AB48/AA48*100</f>
        <v>100</v>
      </c>
      <c r="AD48" s="153">
        <v>10.4</v>
      </c>
      <c r="AE48" s="153">
        <v>10.4</v>
      </c>
      <c r="AF48" s="110">
        <f>AE48/AD48*100</f>
        <v>100</v>
      </c>
      <c r="AG48" s="153">
        <v>5646.2406500000006</v>
      </c>
      <c r="AH48" s="153">
        <v>5646.2406500000006</v>
      </c>
      <c r="AI48" s="110">
        <f>AH48/AG48*100</f>
        <v>100</v>
      </c>
      <c r="AJ48" s="153">
        <v>95021.8</v>
      </c>
      <c r="AK48" s="153">
        <v>95021.8</v>
      </c>
      <c r="AL48" s="110">
        <f>AK48/AJ48*100</f>
        <v>100</v>
      </c>
      <c r="AM48" s="153">
        <v>25087.5</v>
      </c>
      <c r="AN48" s="153">
        <v>25087.5</v>
      </c>
      <c r="AO48" s="110">
        <f>AN48/AM48*100</f>
        <v>100</v>
      </c>
      <c r="AP48" s="153"/>
      <c r="AQ48" s="153"/>
      <c r="AR48" s="110" t="e">
        <f>AQ48/AP48*100</f>
        <v>#DIV/0!</v>
      </c>
      <c r="AS48" s="153">
        <v>179.1</v>
      </c>
      <c r="AT48" s="153">
        <v>160.29205999999999</v>
      </c>
      <c r="AU48" s="110">
        <f>AT48/AS48*100</f>
        <v>89.498637632607483</v>
      </c>
      <c r="AV48" s="153">
        <v>12052.3</v>
      </c>
      <c r="AW48" s="153">
        <v>12052.3</v>
      </c>
      <c r="AX48" s="110">
        <f>AW48/AV48*100</f>
        <v>100</v>
      </c>
      <c r="AY48" s="153">
        <v>4705.7</v>
      </c>
      <c r="AZ48" s="153">
        <v>4621.7</v>
      </c>
      <c r="BA48" s="110">
        <f>AZ48/AY48*100</f>
        <v>98.214930828569607</v>
      </c>
      <c r="BB48" s="153">
        <v>29081.69384</v>
      </c>
      <c r="BC48" s="153">
        <v>26209.99422</v>
      </c>
      <c r="BD48" s="110">
        <f>BC48/BB48*100</f>
        <v>90.125404538678694</v>
      </c>
      <c r="BE48" s="153">
        <v>98</v>
      </c>
      <c r="BF48" s="153">
        <v>86.737319999999997</v>
      </c>
      <c r="BG48" s="110">
        <f>BF48/BE48*100</f>
        <v>88.507469387755094</v>
      </c>
      <c r="BH48" s="153"/>
      <c r="BI48" s="153"/>
      <c r="BJ48" s="110"/>
      <c r="BK48" s="153">
        <v>587</v>
      </c>
      <c r="BL48" s="153">
        <v>587</v>
      </c>
      <c r="BM48" s="110">
        <f>BL48/BK48*100</f>
        <v>100</v>
      </c>
      <c r="BN48" s="153">
        <v>3</v>
      </c>
      <c r="BO48" s="153">
        <v>3</v>
      </c>
      <c r="BP48" s="110">
        <f>BO48/BN48*100</f>
        <v>100</v>
      </c>
      <c r="BQ48" s="153">
        <v>481</v>
      </c>
      <c r="BR48" s="153">
        <v>481</v>
      </c>
      <c r="BS48" s="110">
        <f>BR48/BQ48*100</f>
        <v>100</v>
      </c>
      <c r="BT48" s="153">
        <v>22</v>
      </c>
      <c r="BU48" s="153">
        <v>22</v>
      </c>
      <c r="BV48" s="110">
        <f>BU48/BT48*100</f>
        <v>100</v>
      </c>
      <c r="BW48" s="153"/>
      <c r="BX48" s="153"/>
      <c r="BY48" s="110"/>
      <c r="BZ48" s="153">
        <v>156.5</v>
      </c>
      <c r="CA48" s="153">
        <v>156.5</v>
      </c>
      <c r="CB48" s="110">
        <f>CA48/BZ48*100</f>
        <v>100</v>
      </c>
      <c r="CC48" s="153"/>
      <c r="CD48" s="153"/>
      <c r="CE48" s="110"/>
      <c r="CF48" s="153">
        <v>10725.4</v>
      </c>
      <c r="CG48" s="153">
        <v>10114.347470000001</v>
      </c>
      <c r="CH48" s="110">
        <f>CG48/CF48*100</f>
        <v>94.302752997557207</v>
      </c>
      <c r="CI48" s="153">
        <v>0</v>
      </c>
      <c r="CJ48" s="153">
        <v>0</v>
      </c>
      <c r="CK48" s="110" t="e">
        <f>CJ48/CI48*100</f>
        <v>#DIV/0!</v>
      </c>
      <c r="CL48" s="153"/>
      <c r="CM48" s="153"/>
      <c r="CN48" s="110"/>
      <c r="CO48" s="153"/>
      <c r="CP48" s="153"/>
      <c r="CQ48" s="110"/>
      <c r="CR48" s="153"/>
      <c r="CS48" s="153"/>
      <c r="CT48" s="110" t="e">
        <f>CS48/CR48*100</f>
        <v>#DIV/0!</v>
      </c>
      <c r="CU48" s="153">
        <v>4359.13</v>
      </c>
      <c r="CV48" s="153">
        <v>4000.9441400000001</v>
      </c>
      <c r="CW48" s="110">
        <f>CV48/CU48*100</f>
        <v>91.783088368550608</v>
      </c>
      <c r="CX48" s="153"/>
      <c r="CY48" s="153"/>
      <c r="CZ48" s="110" t="e">
        <f>CY48/CX48*100</f>
        <v>#DIV/0!</v>
      </c>
      <c r="DA48" s="153">
        <v>243.63269</v>
      </c>
      <c r="DB48" s="153">
        <v>243.63269</v>
      </c>
      <c r="DC48" s="110">
        <f>DB48/DA48*100</f>
        <v>100</v>
      </c>
      <c r="DD48" s="40"/>
      <c r="DE48" s="41"/>
      <c r="DG48" s="72"/>
      <c r="DI48" s="54"/>
    </row>
    <row r="49" spans="1:113" s="65" customFormat="1" ht="15.75" customHeight="1">
      <c r="A49" s="62" t="s">
        <v>159</v>
      </c>
      <c r="B49" s="170">
        <f>SUM(B50:B55)</f>
        <v>1376.6999999999998</v>
      </c>
      <c r="C49" s="170">
        <f>SUM(C50:C55)</f>
        <v>1376.6999999999998</v>
      </c>
      <c r="D49" s="170">
        <f t="shared" si="1"/>
        <v>100</v>
      </c>
      <c r="E49" s="170">
        <f>SUM(E50:E55)</f>
        <v>0</v>
      </c>
      <c r="F49" s="170">
        <f>SUM(F50:F55)</f>
        <v>0</v>
      </c>
      <c r="G49" s="155"/>
      <c r="H49" s="170">
        <f>SUM(H50:H55)</f>
        <v>0</v>
      </c>
      <c r="I49" s="170">
        <f>SUM(I50:I55)</f>
        <v>0</v>
      </c>
      <c r="J49" s="155"/>
      <c r="K49" s="170">
        <f>SUM(K50:K55)</f>
        <v>0</v>
      </c>
      <c r="L49" s="170">
        <f>SUM(L50:L55)</f>
        <v>0</v>
      </c>
      <c r="M49" s="155"/>
      <c r="N49" s="170">
        <f>SUM(N50:N55)</f>
        <v>0</v>
      </c>
      <c r="O49" s="170">
        <f>SUM(O50:O55)</f>
        <v>0</v>
      </c>
      <c r="P49" s="155"/>
      <c r="Q49" s="170">
        <f>SUM(Q50:Q55)</f>
        <v>1376.6999999999998</v>
      </c>
      <c r="R49" s="170">
        <f>SUM(R50:R55)</f>
        <v>1376.6999999999998</v>
      </c>
      <c r="S49" s="155">
        <f t="shared" ref="S49:S56" si="48">R49/Q49*100</f>
        <v>100</v>
      </c>
      <c r="T49" s="170">
        <f>SUM(T50:T55)</f>
        <v>0</v>
      </c>
      <c r="U49" s="170">
        <f>SUM(U50:U55)</f>
        <v>0</v>
      </c>
      <c r="V49" s="155"/>
      <c r="W49" s="170">
        <f>SUM(W50:W55)</f>
        <v>0</v>
      </c>
      <c r="X49" s="170">
        <f>SUM(X50:X55)</f>
        <v>0</v>
      </c>
      <c r="Y49" s="170">
        <f>SUM(Y50:Y55)</f>
        <v>0</v>
      </c>
      <c r="Z49" s="155"/>
      <c r="AA49" s="170">
        <f>SUM(AA50:AA55)</f>
        <v>0</v>
      </c>
      <c r="AB49" s="170">
        <f>SUM(AB50:AB55)</f>
        <v>0</v>
      </c>
      <c r="AC49" s="155"/>
      <c r="AD49" s="170">
        <f>SUM(AD50:AD55)</f>
        <v>0</v>
      </c>
      <c r="AE49" s="170">
        <f>SUM(AE50:AE55)</f>
        <v>0</v>
      </c>
      <c r="AF49" s="155"/>
      <c r="AG49" s="170">
        <f>SUM(AG50:AG55)</f>
        <v>0</v>
      </c>
      <c r="AH49" s="170">
        <f>SUM(AH50:AH55)</f>
        <v>0</v>
      </c>
      <c r="AI49" s="155"/>
      <c r="AJ49" s="170">
        <f>SUM(AJ50:AJ55)</f>
        <v>0</v>
      </c>
      <c r="AK49" s="170">
        <f>SUM(AK50:AK55)</f>
        <v>0</v>
      </c>
      <c r="AL49" s="155"/>
      <c r="AM49" s="170">
        <f>SUM(AM50:AM55)</f>
        <v>0</v>
      </c>
      <c r="AN49" s="170">
        <f>SUM(AN50:AN55)</f>
        <v>0</v>
      </c>
      <c r="AO49" s="155"/>
      <c r="AP49" s="170">
        <f>SUM(AP50:AP55)</f>
        <v>0</v>
      </c>
      <c r="AQ49" s="170">
        <f>SUM(AQ50:AQ55)</f>
        <v>0</v>
      </c>
      <c r="AR49" s="155"/>
      <c r="AS49" s="170">
        <f>SUM(AS50:AS55)</f>
        <v>0</v>
      </c>
      <c r="AT49" s="170">
        <f>SUM(AT50:AT55)</f>
        <v>0</v>
      </c>
      <c r="AU49" s="170"/>
      <c r="AV49" s="170">
        <f>SUM(AV50:AV55)</f>
        <v>0</v>
      </c>
      <c r="AW49" s="170">
        <f>SUM(AW50:AW55)</f>
        <v>0</v>
      </c>
      <c r="AX49" s="170"/>
      <c r="AY49" s="170">
        <f>SUM(AY50:AY55)</f>
        <v>0</v>
      </c>
      <c r="AZ49" s="170">
        <f>SUM(AZ50:AZ55)</f>
        <v>0</v>
      </c>
      <c r="BA49" s="170"/>
      <c r="BB49" s="170">
        <f>SUM(BB50:BB55)</f>
        <v>0</v>
      </c>
      <c r="BC49" s="170">
        <f>SUM(BC50:BC55)</f>
        <v>0</v>
      </c>
      <c r="BD49" s="155"/>
      <c r="BE49" s="170">
        <f>SUM(BE50:BE55)</f>
        <v>0</v>
      </c>
      <c r="BF49" s="170">
        <f>SUM(BF50:BF55)</f>
        <v>0</v>
      </c>
      <c r="BG49" s="155"/>
      <c r="BH49" s="170">
        <f>SUM(BH50:BH55)</f>
        <v>0</v>
      </c>
      <c r="BI49" s="170">
        <f>SUM(BI50:BI55)</f>
        <v>0</v>
      </c>
      <c r="BJ49" s="155"/>
      <c r="BK49" s="170">
        <f>SUM(BK50:BK55)</f>
        <v>0</v>
      </c>
      <c r="BL49" s="170">
        <f>SUM(BL50:BL55)</f>
        <v>0</v>
      </c>
      <c r="BM49" s="155"/>
      <c r="BN49" s="170">
        <f>SUM(BN50:BN55)</f>
        <v>0</v>
      </c>
      <c r="BO49" s="170">
        <f>SUM(BO50:BO55)</f>
        <v>0</v>
      </c>
      <c r="BP49" s="155"/>
      <c r="BQ49" s="170">
        <f>SUM(BQ50:BQ55)</f>
        <v>0</v>
      </c>
      <c r="BR49" s="170">
        <f>SUM(BR50:BR55)</f>
        <v>0</v>
      </c>
      <c r="BS49" s="155"/>
      <c r="BT49" s="170">
        <f>SUM(BT50:BT55)</f>
        <v>0</v>
      </c>
      <c r="BU49" s="170">
        <f>SUM(BU50:BU55)</f>
        <v>0</v>
      </c>
      <c r="BV49" s="155"/>
      <c r="BW49" s="170">
        <f>SUM(BW50:BW55)</f>
        <v>0</v>
      </c>
      <c r="BX49" s="170">
        <f>SUM(BX50:BX55)</f>
        <v>0</v>
      </c>
      <c r="BY49" s="155"/>
      <c r="BZ49" s="170">
        <f>SUM(BZ50:BZ55)</f>
        <v>0</v>
      </c>
      <c r="CA49" s="170">
        <f>SUM(CA50:CA55)</f>
        <v>0</v>
      </c>
      <c r="CB49" s="155"/>
      <c r="CC49" s="170">
        <f>SUM(CC50:CC55)</f>
        <v>0</v>
      </c>
      <c r="CD49" s="170">
        <f>SUM(CD50:CD55)</f>
        <v>0</v>
      </c>
      <c r="CE49" s="155"/>
      <c r="CF49" s="170">
        <f>SUM(CF50:CF55)</f>
        <v>0</v>
      </c>
      <c r="CG49" s="170">
        <f>SUM(CG50:CG55)</f>
        <v>0</v>
      </c>
      <c r="CH49" s="155"/>
      <c r="CI49" s="170">
        <f>SUM(CI50:CI55)</f>
        <v>0</v>
      </c>
      <c r="CJ49" s="170">
        <f>SUM(CJ50:CJ55)</f>
        <v>0</v>
      </c>
      <c r="CK49" s="155"/>
      <c r="CL49" s="170">
        <f>SUM(CL50:CL55)</f>
        <v>0</v>
      </c>
      <c r="CM49" s="170">
        <f>SUM(CM50:CM55)</f>
        <v>0</v>
      </c>
      <c r="CN49" s="155"/>
      <c r="CO49" s="170">
        <f>SUM(CO50:CO55)</f>
        <v>0</v>
      </c>
      <c r="CP49" s="170">
        <f>SUM(CP50:CP55)</f>
        <v>0</v>
      </c>
      <c r="CQ49" s="155"/>
      <c r="CR49" s="170">
        <f>SUM(CR50:CR55)</f>
        <v>0</v>
      </c>
      <c r="CS49" s="170">
        <f>SUM(CS50:CS55)</f>
        <v>0</v>
      </c>
      <c r="CT49" s="155"/>
      <c r="CU49" s="170">
        <f>SUM(CU50:CU55)</f>
        <v>0</v>
      </c>
      <c r="CV49" s="170">
        <f>SUM(CV50:CV55)</f>
        <v>0</v>
      </c>
      <c r="CW49" s="155"/>
      <c r="CX49" s="170">
        <f>SUM(CX50:CX55)</f>
        <v>0</v>
      </c>
      <c r="CY49" s="170">
        <f>SUM(CY50:CY55)</f>
        <v>0</v>
      </c>
      <c r="CZ49" s="155"/>
      <c r="DA49" s="170">
        <f>SUM(DA50:DA55)</f>
        <v>0</v>
      </c>
      <c r="DB49" s="170">
        <f>SUM(DB50:DB55)</f>
        <v>0</v>
      </c>
      <c r="DC49" s="155"/>
      <c r="DD49" s="68"/>
      <c r="DE49" s="41"/>
      <c r="DG49" s="69"/>
      <c r="DI49" s="54"/>
    </row>
    <row r="50" spans="1:113" ht="15.75" customHeight="1">
      <c r="A50" s="36" t="s">
        <v>74</v>
      </c>
      <c r="B50" s="153">
        <f t="shared" ref="B50:B55" si="49">H50+N50+Q50+AJ50+AM50+AP50+AS50+AV50+AY50+BB50+BE50+BH50+BK50+BN50+E50+BQ50+BT50+BW50+BZ50+CC50+CF50+CI50+CL50+T50+W50+CO50+AG50+CR50+CU50+CX50+DA50+K50</f>
        <v>273.60000000000002</v>
      </c>
      <c r="C50" s="153">
        <f t="shared" ref="C50:C55" si="50">I50+O50+R50+AK50+AN50+AQ50+AT50+AW50+AZ50+BC50+BF50+BI50+BL50+BO50+F50+BR50+BU50+BX50+CA50+CD50+CG50+CJ50+CM50+U50+Y50+CP50+AH50+CS50+CV50+CY50+DB50+L50</f>
        <v>273.60000000000002</v>
      </c>
      <c r="D50" s="153">
        <f t="shared" si="1"/>
        <v>100</v>
      </c>
      <c r="E50" s="153"/>
      <c r="F50" s="153"/>
      <c r="G50" s="110"/>
      <c r="H50" s="153"/>
      <c r="I50" s="153"/>
      <c r="J50" s="110"/>
      <c r="K50" s="153"/>
      <c r="L50" s="153"/>
      <c r="M50" s="110"/>
      <c r="N50" s="153"/>
      <c r="O50" s="153"/>
      <c r="P50" s="110"/>
      <c r="Q50" s="153">
        <v>273.60000000000002</v>
      </c>
      <c r="R50" s="153">
        <v>273.60000000000002</v>
      </c>
      <c r="S50" s="110">
        <f t="shared" si="48"/>
        <v>100</v>
      </c>
      <c r="T50" s="153"/>
      <c r="U50" s="153"/>
      <c r="V50" s="110"/>
      <c r="W50" s="153"/>
      <c r="X50" s="153">
        <f t="shared" ref="X50:Y55" si="51">AA50+AD50</f>
        <v>0</v>
      </c>
      <c r="Y50" s="153">
        <f t="shared" si="51"/>
        <v>0</v>
      </c>
      <c r="Z50" s="110"/>
      <c r="AA50" s="153"/>
      <c r="AB50" s="153"/>
      <c r="AC50" s="110"/>
      <c r="AD50" s="153"/>
      <c r="AE50" s="153"/>
      <c r="AF50" s="110"/>
      <c r="AG50" s="153"/>
      <c r="AH50" s="153"/>
      <c r="AI50" s="110"/>
      <c r="AJ50" s="153"/>
      <c r="AK50" s="153"/>
      <c r="AL50" s="110"/>
      <c r="AM50" s="153"/>
      <c r="AN50" s="153"/>
      <c r="AO50" s="110"/>
      <c r="AP50" s="153"/>
      <c r="AQ50" s="153"/>
      <c r="AR50" s="110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10"/>
      <c r="BE50" s="153"/>
      <c r="BF50" s="153"/>
      <c r="BG50" s="110"/>
      <c r="BH50" s="153"/>
      <c r="BI50" s="153"/>
      <c r="BJ50" s="110"/>
      <c r="BK50" s="153"/>
      <c r="BL50" s="153"/>
      <c r="BM50" s="110"/>
      <c r="BN50" s="153"/>
      <c r="BO50" s="153"/>
      <c r="BP50" s="110"/>
      <c r="BQ50" s="153"/>
      <c r="BR50" s="153"/>
      <c r="BS50" s="110"/>
      <c r="BT50" s="153"/>
      <c r="BU50" s="153"/>
      <c r="BV50" s="110"/>
      <c r="BW50" s="153"/>
      <c r="BX50" s="153"/>
      <c r="BY50" s="110"/>
      <c r="BZ50" s="153"/>
      <c r="CA50" s="153"/>
      <c r="CB50" s="110"/>
      <c r="CC50" s="153"/>
      <c r="CD50" s="153"/>
      <c r="CE50" s="110"/>
      <c r="CF50" s="153"/>
      <c r="CG50" s="153"/>
      <c r="CH50" s="110"/>
      <c r="CI50" s="153"/>
      <c r="CJ50" s="153"/>
      <c r="CK50" s="110"/>
      <c r="CL50" s="153"/>
      <c r="CM50" s="153"/>
      <c r="CN50" s="110"/>
      <c r="CO50" s="153"/>
      <c r="CP50" s="153"/>
      <c r="CQ50" s="110"/>
      <c r="CR50" s="153"/>
      <c r="CS50" s="153"/>
      <c r="CT50" s="110"/>
      <c r="CU50" s="153"/>
      <c r="CV50" s="153"/>
      <c r="CW50" s="110"/>
      <c r="CX50" s="153"/>
      <c r="CY50" s="153"/>
      <c r="CZ50" s="110"/>
      <c r="DA50" s="153"/>
      <c r="DB50" s="153"/>
      <c r="DC50" s="110"/>
      <c r="DD50" s="68"/>
      <c r="DE50" s="41"/>
      <c r="DG50" s="69"/>
      <c r="DI50" s="54"/>
    </row>
    <row r="51" spans="1:113" ht="15.75" customHeight="1">
      <c r="A51" s="36" t="s">
        <v>15</v>
      </c>
      <c r="B51" s="153">
        <f t="shared" si="49"/>
        <v>138.6</v>
      </c>
      <c r="C51" s="153">
        <f t="shared" si="50"/>
        <v>138.6</v>
      </c>
      <c r="D51" s="153">
        <f t="shared" si="1"/>
        <v>100</v>
      </c>
      <c r="E51" s="153"/>
      <c r="F51" s="153"/>
      <c r="G51" s="110"/>
      <c r="H51" s="153"/>
      <c r="I51" s="153"/>
      <c r="J51" s="110"/>
      <c r="K51" s="153"/>
      <c r="L51" s="153"/>
      <c r="M51" s="110"/>
      <c r="N51" s="153"/>
      <c r="O51" s="153"/>
      <c r="P51" s="110"/>
      <c r="Q51" s="153">
        <v>138.6</v>
      </c>
      <c r="R51" s="153">
        <v>138.6</v>
      </c>
      <c r="S51" s="110">
        <f t="shared" si="48"/>
        <v>100</v>
      </c>
      <c r="T51" s="153"/>
      <c r="U51" s="153"/>
      <c r="V51" s="110"/>
      <c r="W51" s="153"/>
      <c r="X51" s="153">
        <f t="shared" si="51"/>
        <v>0</v>
      </c>
      <c r="Y51" s="153">
        <f t="shared" si="51"/>
        <v>0</v>
      </c>
      <c r="Z51" s="110"/>
      <c r="AA51" s="153"/>
      <c r="AB51" s="153"/>
      <c r="AC51" s="110"/>
      <c r="AD51" s="153"/>
      <c r="AE51" s="153"/>
      <c r="AF51" s="110"/>
      <c r="AG51" s="153"/>
      <c r="AH51" s="153"/>
      <c r="AI51" s="110"/>
      <c r="AJ51" s="153"/>
      <c r="AK51" s="153"/>
      <c r="AL51" s="110"/>
      <c r="AM51" s="153"/>
      <c r="AN51" s="153"/>
      <c r="AO51" s="110"/>
      <c r="AP51" s="153"/>
      <c r="AQ51" s="153"/>
      <c r="AR51" s="110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10"/>
      <c r="BE51" s="153"/>
      <c r="BF51" s="153"/>
      <c r="BG51" s="110"/>
      <c r="BH51" s="153"/>
      <c r="BI51" s="153"/>
      <c r="BJ51" s="110"/>
      <c r="BK51" s="153"/>
      <c r="BL51" s="153"/>
      <c r="BM51" s="110"/>
      <c r="BN51" s="153"/>
      <c r="BO51" s="153"/>
      <c r="BP51" s="110"/>
      <c r="BQ51" s="153"/>
      <c r="BR51" s="153"/>
      <c r="BS51" s="110"/>
      <c r="BT51" s="153"/>
      <c r="BU51" s="153"/>
      <c r="BV51" s="110"/>
      <c r="BW51" s="153"/>
      <c r="BX51" s="153"/>
      <c r="BY51" s="110"/>
      <c r="BZ51" s="153"/>
      <c r="CA51" s="153"/>
      <c r="CB51" s="110"/>
      <c r="CC51" s="153"/>
      <c r="CD51" s="153"/>
      <c r="CE51" s="110"/>
      <c r="CF51" s="153"/>
      <c r="CG51" s="153"/>
      <c r="CH51" s="110"/>
      <c r="CI51" s="153"/>
      <c r="CJ51" s="153"/>
      <c r="CK51" s="110"/>
      <c r="CL51" s="153"/>
      <c r="CM51" s="153"/>
      <c r="CN51" s="110"/>
      <c r="CO51" s="153"/>
      <c r="CP51" s="153"/>
      <c r="CQ51" s="110"/>
      <c r="CR51" s="153"/>
      <c r="CS51" s="153"/>
      <c r="CT51" s="110"/>
      <c r="CU51" s="153"/>
      <c r="CV51" s="153"/>
      <c r="CW51" s="110"/>
      <c r="CX51" s="153"/>
      <c r="CY51" s="153"/>
      <c r="CZ51" s="110"/>
      <c r="DA51" s="153"/>
      <c r="DB51" s="153"/>
      <c r="DC51" s="110"/>
      <c r="DD51" s="68"/>
      <c r="DE51" s="41"/>
      <c r="DG51" s="69"/>
      <c r="DI51" s="54"/>
    </row>
    <row r="52" spans="1:113" ht="15.75" customHeight="1">
      <c r="A52" s="36" t="s">
        <v>17</v>
      </c>
      <c r="B52" s="153">
        <f t="shared" si="49"/>
        <v>548.70000000000005</v>
      </c>
      <c r="C52" s="153">
        <f t="shared" si="50"/>
        <v>548.70000000000005</v>
      </c>
      <c r="D52" s="153">
        <f t="shared" si="1"/>
        <v>100</v>
      </c>
      <c r="E52" s="153"/>
      <c r="F52" s="153"/>
      <c r="G52" s="110"/>
      <c r="H52" s="153"/>
      <c r="I52" s="153"/>
      <c r="J52" s="110"/>
      <c r="K52" s="153"/>
      <c r="L52" s="153"/>
      <c r="M52" s="110"/>
      <c r="N52" s="153"/>
      <c r="O52" s="153"/>
      <c r="P52" s="110"/>
      <c r="Q52" s="153">
        <v>548.70000000000005</v>
      </c>
      <c r="R52" s="153">
        <v>548.70000000000005</v>
      </c>
      <c r="S52" s="110">
        <f t="shared" si="48"/>
        <v>100</v>
      </c>
      <c r="T52" s="153"/>
      <c r="U52" s="153"/>
      <c r="V52" s="110"/>
      <c r="W52" s="153"/>
      <c r="X52" s="153">
        <f t="shared" si="51"/>
        <v>0</v>
      </c>
      <c r="Y52" s="153">
        <f t="shared" si="51"/>
        <v>0</v>
      </c>
      <c r="Z52" s="110"/>
      <c r="AA52" s="153"/>
      <c r="AB52" s="153"/>
      <c r="AC52" s="110"/>
      <c r="AD52" s="153"/>
      <c r="AE52" s="153"/>
      <c r="AF52" s="110"/>
      <c r="AG52" s="153"/>
      <c r="AH52" s="153"/>
      <c r="AI52" s="110"/>
      <c r="AJ52" s="153"/>
      <c r="AK52" s="153"/>
      <c r="AL52" s="110"/>
      <c r="AM52" s="153"/>
      <c r="AN52" s="153"/>
      <c r="AO52" s="110"/>
      <c r="AP52" s="153"/>
      <c r="AQ52" s="153"/>
      <c r="AR52" s="110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10"/>
      <c r="BE52" s="153"/>
      <c r="BF52" s="153"/>
      <c r="BG52" s="110"/>
      <c r="BH52" s="153"/>
      <c r="BI52" s="153"/>
      <c r="BJ52" s="110"/>
      <c r="BK52" s="153"/>
      <c r="BL52" s="153"/>
      <c r="BM52" s="110"/>
      <c r="BN52" s="153"/>
      <c r="BO52" s="153"/>
      <c r="BP52" s="110"/>
      <c r="BQ52" s="153"/>
      <c r="BR52" s="153"/>
      <c r="BS52" s="110"/>
      <c r="BT52" s="153"/>
      <c r="BU52" s="153"/>
      <c r="BV52" s="110"/>
      <c r="BW52" s="153"/>
      <c r="BX52" s="153"/>
      <c r="BY52" s="110"/>
      <c r="BZ52" s="153"/>
      <c r="CA52" s="153"/>
      <c r="CB52" s="110"/>
      <c r="CC52" s="153"/>
      <c r="CD52" s="153"/>
      <c r="CE52" s="110"/>
      <c r="CF52" s="153"/>
      <c r="CG52" s="153"/>
      <c r="CH52" s="110"/>
      <c r="CI52" s="153"/>
      <c r="CJ52" s="153"/>
      <c r="CK52" s="110"/>
      <c r="CL52" s="153"/>
      <c r="CM52" s="153"/>
      <c r="CN52" s="110"/>
      <c r="CO52" s="153"/>
      <c r="CP52" s="153"/>
      <c r="CQ52" s="110"/>
      <c r="CR52" s="153"/>
      <c r="CS52" s="153"/>
      <c r="CT52" s="110"/>
      <c r="CU52" s="153"/>
      <c r="CV52" s="153"/>
      <c r="CW52" s="110"/>
      <c r="CX52" s="153"/>
      <c r="CY52" s="153"/>
      <c r="CZ52" s="110"/>
      <c r="DA52" s="153"/>
      <c r="DB52" s="153"/>
      <c r="DC52" s="110"/>
      <c r="DD52" s="68"/>
      <c r="DE52" s="41"/>
      <c r="DG52" s="69"/>
      <c r="DI52" s="54"/>
    </row>
    <row r="53" spans="1:113" ht="15.75" customHeight="1">
      <c r="A53" s="36" t="s">
        <v>78</v>
      </c>
      <c r="B53" s="153">
        <f t="shared" si="49"/>
        <v>138.6</v>
      </c>
      <c r="C53" s="153">
        <f t="shared" si="50"/>
        <v>138.6</v>
      </c>
      <c r="D53" s="153">
        <f t="shared" si="1"/>
        <v>100</v>
      </c>
      <c r="E53" s="153"/>
      <c r="F53" s="153"/>
      <c r="G53" s="110"/>
      <c r="H53" s="153"/>
      <c r="I53" s="153"/>
      <c r="J53" s="110"/>
      <c r="K53" s="153"/>
      <c r="L53" s="153"/>
      <c r="M53" s="110"/>
      <c r="N53" s="153"/>
      <c r="O53" s="153"/>
      <c r="P53" s="110"/>
      <c r="Q53" s="153">
        <v>138.6</v>
      </c>
      <c r="R53" s="153">
        <v>138.6</v>
      </c>
      <c r="S53" s="110">
        <f t="shared" si="48"/>
        <v>100</v>
      </c>
      <c r="T53" s="153"/>
      <c r="U53" s="153"/>
      <c r="V53" s="110"/>
      <c r="W53" s="153"/>
      <c r="X53" s="153">
        <f t="shared" si="51"/>
        <v>0</v>
      </c>
      <c r="Y53" s="153">
        <f t="shared" si="51"/>
        <v>0</v>
      </c>
      <c r="Z53" s="110"/>
      <c r="AA53" s="153"/>
      <c r="AB53" s="153"/>
      <c r="AC53" s="110"/>
      <c r="AD53" s="153"/>
      <c r="AE53" s="153"/>
      <c r="AF53" s="110"/>
      <c r="AG53" s="153"/>
      <c r="AH53" s="153"/>
      <c r="AI53" s="110"/>
      <c r="AJ53" s="153"/>
      <c r="AK53" s="153"/>
      <c r="AL53" s="110"/>
      <c r="AM53" s="153"/>
      <c r="AN53" s="153"/>
      <c r="AO53" s="110"/>
      <c r="AP53" s="153"/>
      <c r="AQ53" s="153"/>
      <c r="AR53" s="110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10"/>
      <c r="BE53" s="153"/>
      <c r="BF53" s="153"/>
      <c r="BG53" s="110"/>
      <c r="BH53" s="153"/>
      <c r="BI53" s="153"/>
      <c r="BJ53" s="110"/>
      <c r="BK53" s="153"/>
      <c r="BL53" s="153"/>
      <c r="BM53" s="110"/>
      <c r="BN53" s="153"/>
      <c r="BO53" s="153"/>
      <c r="BP53" s="110"/>
      <c r="BQ53" s="153"/>
      <c r="BR53" s="153"/>
      <c r="BS53" s="110"/>
      <c r="BT53" s="153"/>
      <c r="BU53" s="153"/>
      <c r="BV53" s="110"/>
      <c r="BW53" s="153"/>
      <c r="BX53" s="153"/>
      <c r="BY53" s="110"/>
      <c r="BZ53" s="153"/>
      <c r="CA53" s="153"/>
      <c r="CB53" s="110"/>
      <c r="CC53" s="153"/>
      <c r="CD53" s="153"/>
      <c r="CE53" s="110"/>
      <c r="CF53" s="153"/>
      <c r="CG53" s="153"/>
      <c r="CH53" s="110"/>
      <c r="CI53" s="153"/>
      <c r="CJ53" s="153"/>
      <c r="CK53" s="110"/>
      <c r="CL53" s="153"/>
      <c r="CM53" s="153"/>
      <c r="CN53" s="110"/>
      <c r="CO53" s="153"/>
      <c r="CP53" s="153"/>
      <c r="CQ53" s="110"/>
      <c r="CR53" s="153"/>
      <c r="CS53" s="153"/>
      <c r="CT53" s="110"/>
      <c r="CU53" s="153"/>
      <c r="CV53" s="153"/>
      <c r="CW53" s="110"/>
      <c r="CX53" s="153"/>
      <c r="CY53" s="153"/>
      <c r="CZ53" s="110"/>
      <c r="DA53" s="153"/>
      <c r="DB53" s="153"/>
      <c r="DC53" s="110"/>
      <c r="DD53" s="68"/>
      <c r="DE53" s="41"/>
      <c r="DG53" s="69"/>
      <c r="DI53" s="54"/>
    </row>
    <row r="54" spans="1:113" ht="15.75" customHeight="1">
      <c r="A54" s="36" t="s">
        <v>79</v>
      </c>
      <c r="B54" s="153">
        <f t="shared" si="49"/>
        <v>138.6</v>
      </c>
      <c r="C54" s="153">
        <f t="shared" si="50"/>
        <v>138.6</v>
      </c>
      <c r="D54" s="153">
        <f t="shared" si="1"/>
        <v>100</v>
      </c>
      <c r="E54" s="153"/>
      <c r="F54" s="153"/>
      <c r="G54" s="110"/>
      <c r="H54" s="153"/>
      <c r="I54" s="153"/>
      <c r="J54" s="110"/>
      <c r="K54" s="153"/>
      <c r="L54" s="153"/>
      <c r="M54" s="110"/>
      <c r="N54" s="153"/>
      <c r="O54" s="153"/>
      <c r="P54" s="110"/>
      <c r="Q54" s="153">
        <v>138.6</v>
      </c>
      <c r="R54" s="153">
        <v>138.6</v>
      </c>
      <c r="S54" s="110">
        <f t="shared" si="48"/>
        <v>100</v>
      </c>
      <c r="T54" s="153"/>
      <c r="U54" s="153"/>
      <c r="V54" s="110"/>
      <c r="W54" s="153"/>
      <c r="X54" s="153">
        <f t="shared" si="51"/>
        <v>0</v>
      </c>
      <c r="Y54" s="153">
        <f t="shared" si="51"/>
        <v>0</v>
      </c>
      <c r="Z54" s="110"/>
      <c r="AA54" s="153"/>
      <c r="AB54" s="153"/>
      <c r="AC54" s="110"/>
      <c r="AD54" s="153"/>
      <c r="AE54" s="153"/>
      <c r="AF54" s="110"/>
      <c r="AG54" s="153"/>
      <c r="AH54" s="153"/>
      <c r="AI54" s="110"/>
      <c r="AJ54" s="153"/>
      <c r="AK54" s="153"/>
      <c r="AL54" s="110"/>
      <c r="AM54" s="153"/>
      <c r="AN54" s="153"/>
      <c r="AO54" s="110"/>
      <c r="AP54" s="153"/>
      <c r="AQ54" s="153"/>
      <c r="AR54" s="110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10"/>
      <c r="BE54" s="153"/>
      <c r="BF54" s="153"/>
      <c r="BG54" s="110"/>
      <c r="BH54" s="153"/>
      <c r="BI54" s="153"/>
      <c r="BJ54" s="110"/>
      <c r="BK54" s="153"/>
      <c r="BL54" s="153"/>
      <c r="BM54" s="110"/>
      <c r="BN54" s="153"/>
      <c r="BO54" s="153"/>
      <c r="BP54" s="110"/>
      <c r="BQ54" s="153"/>
      <c r="BR54" s="153"/>
      <c r="BS54" s="110"/>
      <c r="BT54" s="153"/>
      <c r="BU54" s="153"/>
      <c r="BV54" s="110"/>
      <c r="BW54" s="153"/>
      <c r="BX54" s="153"/>
      <c r="BY54" s="110"/>
      <c r="BZ54" s="153"/>
      <c r="CA54" s="153"/>
      <c r="CB54" s="110"/>
      <c r="CC54" s="153"/>
      <c r="CD54" s="153"/>
      <c r="CE54" s="110"/>
      <c r="CF54" s="153"/>
      <c r="CG54" s="153"/>
      <c r="CH54" s="110"/>
      <c r="CI54" s="153"/>
      <c r="CJ54" s="153"/>
      <c r="CK54" s="110"/>
      <c r="CL54" s="153"/>
      <c r="CM54" s="153"/>
      <c r="CN54" s="110"/>
      <c r="CO54" s="153"/>
      <c r="CP54" s="153"/>
      <c r="CQ54" s="110"/>
      <c r="CR54" s="153"/>
      <c r="CS54" s="153"/>
      <c r="CT54" s="110"/>
      <c r="CU54" s="153"/>
      <c r="CV54" s="153"/>
      <c r="CW54" s="110"/>
      <c r="CX54" s="153"/>
      <c r="CY54" s="153"/>
      <c r="CZ54" s="110"/>
      <c r="DA54" s="153"/>
      <c r="DB54" s="153"/>
      <c r="DC54" s="110"/>
      <c r="DD54" s="68"/>
      <c r="DE54" s="41"/>
      <c r="DG54" s="69"/>
      <c r="DI54" s="54"/>
    </row>
    <row r="55" spans="1:113" ht="15.75" customHeight="1">
      <c r="A55" s="36" t="s">
        <v>91</v>
      </c>
      <c r="B55" s="153">
        <f t="shared" si="49"/>
        <v>138.6</v>
      </c>
      <c r="C55" s="153">
        <f t="shared" si="50"/>
        <v>138.6</v>
      </c>
      <c r="D55" s="153">
        <f t="shared" si="1"/>
        <v>100</v>
      </c>
      <c r="E55" s="153"/>
      <c r="F55" s="153"/>
      <c r="G55" s="110"/>
      <c r="H55" s="153"/>
      <c r="I55" s="153"/>
      <c r="J55" s="110"/>
      <c r="K55" s="153"/>
      <c r="L55" s="153"/>
      <c r="M55" s="110"/>
      <c r="N55" s="153"/>
      <c r="O55" s="153"/>
      <c r="P55" s="110"/>
      <c r="Q55" s="153">
        <v>138.6</v>
      </c>
      <c r="R55" s="153">
        <v>138.6</v>
      </c>
      <c r="S55" s="110">
        <f t="shared" si="48"/>
        <v>100</v>
      </c>
      <c r="T55" s="153"/>
      <c r="U55" s="153"/>
      <c r="V55" s="110"/>
      <c r="W55" s="153"/>
      <c r="X55" s="153">
        <f t="shared" si="51"/>
        <v>0</v>
      </c>
      <c r="Y55" s="153">
        <f t="shared" si="51"/>
        <v>0</v>
      </c>
      <c r="Z55" s="110"/>
      <c r="AA55" s="153"/>
      <c r="AB55" s="153"/>
      <c r="AC55" s="110"/>
      <c r="AD55" s="153"/>
      <c r="AE55" s="153"/>
      <c r="AF55" s="110"/>
      <c r="AG55" s="153"/>
      <c r="AH55" s="153"/>
      <c r="AI55" s="110"/>
      <c r="AJ55" s="153"/>
      <c r="AK55" s="153"/>
      <c r="AL55" s="110"/>
      <c r="AM55" s="153"/>
      <c r="AN55" s="153"/>
      <c r="AO55" s="110"/>
      <c r="AP55" s="153"/>
      <c r="AQ55" s="153"/>
      <c r="AR55" s="110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10"/>
      <c r="BE55" s="153"/>
      <c r="BF55" s="153"/>
      <c r="BG55" s="110"/>
      <c r="BH55" s="153"/>
      <c r="BI55" s="153"/>
      <c r="BJ55" s="110"/>
      <c r="BK55" s="153"/>
      <c r="BL55" s="153"/>
      <c r="BM55" s="110"/>
      <c r="BN55" s="153"/>
      <c r="BO55" s="153"/>
      <c r="BP55" s="110"/>
      <c r="BQ55" s="153"/>
      <c r="BR55" s="153"/>
      <c r="BS55" s="110"/>
      <c r="BT55" s="153"/>
      <c r="BU55" s="153"/>
      <c r="BV55" s="110"/>
      <c r="BW55" s="153"/>
      <c r="BX55" s="153"/>
      <c r="BY55" s="110"/>
      <c r="BZ55" s="153"/>
      <c r="CA55" s="153"/>
      <c r="CB55" s="110"/>
      <c r="CC55" s="153"/>
      <c r="CD55" s="153"/>
      <c r="CE55" s="110"/>
      <c r="CF55" s="153"/>
      <c r="CG55" s="153"/>
      <c r="CH55" s="110"/>
      <c r="CI55" s="153"/>
      <c r="CJ55" s="153"/>
      <c r="CK55" s="110"/>
      <c r="CL55" s="153"/>
      <c r="CM55" s="153"/>
      <c r="CN55" s="110"/>
      <c r="CO55" s="153"/>
      <c r="CP55" s="153"/>
      <c r="CQ55" s="110"/>
      <c r="CR55" s="153"/>
      <c r="CS55" s="153"/>
      <c r="CT55" s="110"/>
      <c r="CU55" s="153"/>
      <c r="CV55" s="153"/>
      <c r="CW55" s="110"/>
      <c r="CX55" s="153"/>
      <c r="CY55" s="153"/>
      <c r="CZ55" s="110"/>
      <c r="DA55" s="153"/>
      <c r="DB55" s="153"/>
      <c r="DC55" s="110"/>
      <c r="DD55" s="68"/>
      <c r="DE55" s="41"/>
      <c r="DG55" s="69"/>
      <c r="DI55" s="54"/>
    </row>
    <row r="56" spans="1:113" s="65" customFormat="1" ht="15.75" customHeight="1">
      <c r="A56" s="62" t="s">
        <v>149</v>
      </c>
      <c r="B56" s="170">
        <f>B57+B58</f>
        <v>257505.59112</v>
      </c>
      <c r="C56" s="170">
        <f t="shared" ref="C56:CD56" si="52">C57+C58</f>
        <v>251780.22798</v>
      </c>
      <c r="D56" s="170">
        <f t="shared" si="1"/>
        <v>97.7766062806256</v>
      </c>
      <c r="E56" s="170">
        <f>E57+E58</f>
        <v>254.7</v>
      </c>
      <c r="F56" s="170">
        <f>F57+F58</f>
        <v>254.7</v>
      </c>
      <c r="G56" s="155">
        <f>F56/E56*100</f>
        <v>100</v>
      </c>
      <c r="H56" s="170">
        <f t="shared" si="52"/>
        <v>1279.8</v>
      </c>
      <c r="I56" s="170">
        <f t="shared" si="52"/>
        <v>1279.8</v>
      </c>
      <c r="J56" s="155">
        <f>I56/H56*100</f>
        <v>100</v>
      </c>
      <c r="K56" s="170">
        <f t="shared" ref="K56:L56" si="53">K57+K58</f>
        <v>0</v>
      </c>
      <c r="L56" s="170">
        <f t="shared" si="53"/>
        <v>0</v>
      </c>
      <c r="M56" s="155" t="e">
        <f>L56/K56*100</f>
        <v>#DIV/0!</v>
      </c>
      <c r="N56" s="170">
        <f t="shared" si="52"/>
        <v>0.5</v>
      </c>
      <c r="O56" s="170">
        <f t="shared" si="52"/>
        <v>0.5</v>
      </c>
      <c r="P56" s="155">
        <f>O56/N56*100</f>
        <v>100</v>
      </c>
      <c r="Q56" s="170">
        <f t="shared" si="52"/>
        <v>1243.8000000000002</v>
      </c>
      <c r="R56" s="170">
        <f t="shared" si="52"/>
        <v>1243.8000000000002</v>
      </c>
      <c r="S56" s="155">
        <f t="shared" si="48"/>
        <v>100</v>
      </c>
      <c r="T56" s="170">
        <f>T57+T58</f>
        <v>0</v>
      </c>
      <c r="U56" s="170">
        <f>U57+U58</f>
        <v>0</v>
      </c>
      <c r="V56" s="155" t="e">
        <f>U56/T56*100</f>
        <v>#DIV/0!</v>
      </c>
      <c r="W56" s="170">
        <f>W57+W58</f>
        <v>913.45699999999999</v>
      </c>
      <c r="X56" s="170">
        <f>X57+X58</f>
        <v>913.45700000000011</v>
      </c>
      <c r="Y56" s="170">
        <f>Y57+Y58</f>
        <v>913.45700000000011</v>
      </c>
      <c r="Z56" s="155">
        <f>Y56/X56*100</f>
        <v>100</v>
      </c>
      <c r="AA56" s="170">
        <f>AA57+AA58</f>
        <v>904.32243000000005</v>
      </c>
      <c r="AB56" s="170">
        <f>AB57+AB58</f>
        <v>904.32243000000005</v>
      </c>
      <c r="AC56" s="155">
        <f>AB56/AA56*100</f>
        <v>100</v>
      </c>
      <c r="AD56" s="170">
        <f>AD57+AD58</f>
        <v>9.1345700000000001</v>
      </c>
      <c r="AE56" s="170">
        <f>AE57+AE58</f>
        <v>9.1345700000000001</v>
      </c>
      <c r="AF56" s="155">
        <f>AE56/AD56*100</f>
        <v>100</v>
      </c>
      <c r="AG56" s="170">
        <f>AG57+AG58</f>
        <v>7296.7478600000004</v>
      </c>
      <c r="AH56" s="170">
        <f>AH57+AH58</f>
        <v>7296.7478600000004</v>
      </c>
      <c r="AI56" s="155">
        <f>AH56/AG56*100</f>
        <v>100</v>
      </c>
      <c r="AJ56" s="170">
        <f t="shared" si="52"/>
        <v>127789</v>
      </c>
      <c r="AK56" s="170">
        <f t="shared" si="52"/>
        <v>127789</v>
      </c>
      <c r="AL56" s="155">
        <f>AK56/AJ56*100</f>
        <v>100</v>
      </c>
      <c r="AM56" s="170">
        <f t="shared" si="52"/>
        <v>40618.300000000003</v>
      </c>
      <c r="AN56" s="170">
        <f t="shared" si="52"/>
        <v>40618.300000000003</v>
      </c>
      <c r="AO56" s="155">
        <f>AN56/AM56*100</f>
        <v>100</v>
      </c>
      <c r="AP56" s="170">
        <f t="shared" si="52"/>
        <v>0</v>
      </c>
      <c r="AQ56" s="170">
        <f t="shared" si="52"/>
        <v>0</v>
      </c>
      <c r="AR56" s="155" t="e">
        <f>AQ56/AP56*100</f>
        <v>#DIV/0!</v>
      </c>
      <c r="AS56" s="170">
        <f t="shared" si="52"/>
        <v>174.1</v>
      </c>
      <c r="AT56" s="170">
        <f t="shared" si="52"/>
        <v>174.1</v>
      </c>
      <c r="AU56" s="170">
        <f>AT56/AS56*100</f>
        <v>100</v>
      </c>
      <c r="AV56" s="170">
        <f t="shared" si="52"/>
        <v>12120.58282</v>
      </c>
      <c r="AW56" s="170">
        <f t="shared" si="52"/>
        <v>12120.58282</v>
      </c>
      <c r="AX56" s="170">
        <f>AW56/AV56*100</f>
        <v>100</v>
      </c>
      <c r="AY56" s="170">
        <f t="shared" si="52"/>
        <v>6035.6</v>
      </c>
      <c r="AZ56" s="170">
        <f t="shared" si="52"/>
        <v>5958.5680000000002</v>
      </c>
      <c r="BA56" s="170">
        <f>AZ56/AY56*100</f>
        <v>98.723706011001383</v>
      </c>
      <c r="BB56" s="170">
        <f t="shared" si="52"/>
        <v>26219.426370000001</v>
      </c>
      <c r="BC56" s="170">
        <f t="shared" si="52"/>
        <v>21660.74122</v>
      </c>
      <c r="BD56" s="155">
        <f>BC56/BB56*100</f>
        <v>82.613329957454738</v>
      </c>
      <c r="BE56" s="170">
        <f t="shared" si="52"/>
        <v>126.69</v>
      </c>
      <c r="BF56" s="170">
        <f t="shared" si="52"/>
        <v>95.543890000000005</v>
      </c>
      <c r="BG56" s="155">
        <f>BF56/BE56*100</f>
        <v>75.415494514168444</v>
      </c>
      <c r="BH56" s="170">
        <f t="shared" si="52"/>
        <v>0</v>
      </c>
      <c r="BI56" s="170">
        <f t="shared" si="52"/>
        <v>0</v>
      </c>
      <c r="BJ56" s="155"/>
      <c r="BK56" s="170">
        <f t="shared" si="52"/>
        <v>518</v>
      </c>
      <c r="BL56" s="170">
        <f t="shared" si="52"/>
        <v>419.94857999999999</v>
      </c>
      <c r="BM56" s="155">
        <f>BL56/BK56*100</f>
        <v>81.07115444015443</v>
      </c>
      <c r="BN56" s="170">
        <f t="shared" si="52"/>
        <v>3</v>
      </c>
      <c r="BO56" s="170">
        <f t="shared" si="52"/>
        <v>3</v>
      </c>
      <c r="BP56" s="155">
        <f>BO56/BN56*100</f>
        <v>100</v>
      </c>
      <c r="BQ56" s="170">
        <f t="shared" si="52"/>
        <v>518</v>
      </c>
      <c r="BR56" s="170">
        <f t="shared" si="52"/>
        <v>518</v>
      </c>
      <c r="BS56" s="155">
        <f>BR56/BQ56*100</f>
        <v>100</v>
      </c>
      <c r="BT56" s="170">
        <f t="shared" si="52"/>
        <v>20</v>
      </c>
      <c r="BU56" s="170">
        <f t="shared" si="52"/>
        <v>20</v>
      </c>
      <c r="BV56" s="155">
        <f>BU56/BT56*100</f>
        <v>100</v>
      </c>
      <c r="BW56" s="170">
        <f t="shared" si="52"/>
        <v>0</v>
      </c>
      <c r="BX56" s="170">
        <f t="shared" si="52"/>
        <v>0</v>
      </c>
      <c r="BY56" s="155"/>
      <c r="BZ56" s="170">
        <f t="shared" si="52"/>
        <v>224.8</v>
      </c>
      <c r="CA56" s="170">
        <f t="shared" si="52"/>
        <v>219.63</v>
      </c>
      <c r="CB56" s="155">
        <f>CA56/BZ56*100</f>
        <v>97.70017793594306</v>
      </c>
      <c r="CC56" s="170">
        <f t="shared" si="52"/>
        <v>0</v>
      </c>
      <c r="CD56" s="170">
        <f t="shared" si="52"/>
        <v>0</v>
      </c>
      <c r="CE56" s="155"/>
      <c r="CF56" s="170">
        <f>CF57+CF58</f>
        <v>9790.7999999999993</v>
      </c>
      <c r="CG56" s="170">
        <f t="shared" ref="CG56:CM56" si="54">CG57+CG58</f>
        <v>8853.7483400000001</v>
      </c>
      <c r="CH56" s="155">
        <f>CG56/CF56*100</f>
        <v>90.429263594394754</v>
      </c>
      <c r="CI56" s="170">
        <f t="shared" si="54"/>
        <v>0</v>
      </c>
      <c r="CJ56" s="170">
        <f t="shared" si="54"/>
        <v>0</v>
      </c>
      <c r="CK56" s="155" t="e">
        <f>CJ56/CI56*100</f>
        <v>#DIV/0!</v>
      </c>
      <c r="CL56" s="170">
        <f t="shared" si="54"/>
        <v>0</v>
      </c>
      <c r="CM56" s="170">
        <f t="shared" si="54"/>
        <v>0</v>
      </c>
      <c r="CN56" s="155"/>
      <c r="CO56" s="170">
        <f>CO57+CO58</f>
        <v>36.682000000000002</v>
      </c>
      <c r="CP56" s="170">
        <f>CP57+CP58</f>
        <v>18.455400000000001</v>
      </c>
      <c r="CQ56" s="155">
        <f>CP56/CO56*100</f>
        <v>50.311869581811244</v>
      </c>
      <c r="CR56" s="170">
        <f>CR57+CR58</f>
        <v>21996.761489999997</v>
      </c>
      <c r="CS56" s="170">
        <f>CS57+CS58</f>
        <v>21996.761289999999</v>
      </c>
      <c r="CT56" s="155">
        <f>CS56/CR56*100</f>
        <v>99.999999090775262</v>
      </c>
      <c r="CU56" s="170">
        <f>CU57+CU58</f>
        <v>0</v>
      </c>
      <c r="CV56" s="170">
        <f>CV57+CV58</f>
        <v>0</v>
      </c>
      <c r="CW56" s="155" t="e">
        <f>CV56/CU56*100</f>
        <v>#DIV/0!</v>
      </c>
      <c r="CX56" s="170">
        <f>CX57+CX58</f>
        <v>0</v>
      </c>
      <c r="CY56" s="170">
        <f>CY57+CY58</f>
        <v>0</v>
      </c>
      <c r="CZ56" s="155" t="e">
        <f>CY56/CX56*100</f>
        <v>#DIV/0!</v>
      </c>
      <c r="DA56" s="170">
        <f>DA57+DA58</f>
        <v>324.84358000000003</v>
      </c>
      <c r="DB56" s="170">
        <f>DB57+DB58</f>
        <v>324.84357999999997</v>
      </c>
      <c r="DC56" s="155">
        <f>DB56/DA56*100</f>
        <v>99.999999999999972</v>
      </c>
      <c r="DD56" s="92"/>
      <c r="DE56" s="93"/>
      <c r="DF56" s="92"/>
      <c r="DG56" s="96"/>
      <c r="DI56" s="54"/>
    </row>
    <row r="57" spans="1:113" ht="15.75" customHeight="1">
      <c r="A57" s="36" t="s">
        <v>150</v>
      </c>
      <c r="B57" s="153">
        <f>H57+N57+Q57+AJ57+AM57+AP57+AS57+AV57+AY57+BB57+BE57+BH57+BK57+BN57+E57+BQ57+BT57+BW57+BZ57+CC57+CF57+CI57+CL57+T57+W57+CO57+AG57+CR57+CU57+CX57+DA57+K57</f>
        <v>256261.79112000001</v>
      </c>
      <c r="C57" s="153">
        <f>I57+O57+R57+AK57+AN57+AQ57+AT57+AW57+AZ57+BC57+BF57+BI57+BL57+BO57+F57+BR57+BU57+BX57+CA57+CD57+CG57+CJ57+CM57+U57+Y57+CP57+AH57+CS57+CV57+CY57+DB57+L57</f>
        <v>250536.42798000001</v>
      </c>
      <c r="D57" s="153">
        <f t="shared" si="1"/>
        <v>97.765814749449333</v>
      </c>
      <c r="E57" s="153">
        <v>254.7</v>
      </c>
      <c r="F57" s="153">
        <v>254.7</v>
      </c>
      <c r="G57" s="110">
        <f>F57/E57*100</f>
        <v>100</v>
      </c>
      <c r="H57" s="153">
        <v>1279.8</v>
      </c>
      <c r="I57" s="153">
        <v>1279.8</v>
      </c>
      <c r="J57" s="110">
        <f>I57/H57*100</f>
        <v>100</v>
      </c>
      <c r="K57" s="153"/>
      <c r="L57" s="153"/>
      <c r="M57" s="110" t="e">
        <f>L57/K57*100</f>
        <v>#DIV/0!</v>
      </c>
      <c r="N57" s="153">
        <v>0.5</v>
      </c>
      <c r="O57" s="153">
        <v>0.5</v>
      </c>
      <c r="P57" s="110">
        <f>O57/N57*100</f>
        <v>100</v>
      </c>
      <c r="Q57" s="153"/>
      <c r="R57" s="153"/>
      <c r="S57" s="110"/>
      <c r="T57" s="153"/>
      <c r="U57" s="153"/>
      <c r="V57" s="110" t="e">
        <f>U57/T57*100</f>
        <v>#DIV/0!</v>
      </c>
      <c r="W57" s="153">
        <v>913.45699999999999</v>
      </c>
      <c r="X57" s="153">
        <f>AA57+AD57</f>
        <v>913.45700000000011</v>
      </c>
      <c r="Y57" s="153">
        <f>AB57+AE57</f>
        <v>913.45700000000011</v>
      </c>
      <c r="Z57" s="110">
        <f>Y57/X57*100</f>
        <v>100</v>
      </c>
      <c r="AA57" s="153">
        <v>904.32243000000005</v>
      </c>
      <c r="AB57" s="153">
        <v>904.32243000000005</v>
      </c>
      <c r="AC57" s="110">
        <f>AB57/AA57*100</f>
        <v>100</v>
      </c>
      <c r="AD57" s="153">
        <v>9.1345700000000001</v>
      </c>
      <c r="AE57" s="153">
        <v>9.1345700000000001</v>
      </c>
      <c r="AF57" s="110">
        <f>AE57/AD57*100</f>
        <v>100</v>
      </c>
      <c r="AG57" s="153">
        <v>7296.7478600000004</v>
      </c>
      <c r="AH57" s="153">
        <v>7296.7478600000004</v>
      </c>
      <c r="AI57" s="110">
        <f>AH57/AG57*100</f>
        <v>100</v>
      </c>
      <c r="AJ57" s="153">
        <v>127789</v>
      </c>
      <c r="AK57" s="153">
        <v>127789</v>
      </c>
      <c r="AL57" s="110">
        <f>AK57/AJ57*100</f>
        <v>100</v>
      </c>
      <c r="AM57" s="153">
        <v>40618.300000000003</v>
      </c>
      <c r="AN57" s="153">
        <v>40618.300000000003</v>
      </c>
      <c r="AO57" s="110">
        <f>AN57/AM57*100</f>
        <v>100</v>
      </c>
      <c r="AP57" s="153"/>
      <c r="AQ57" s="153"/>
      <c r="AR57" s="110" t="e">
        <f>AQ57/AP57*100</f>
        <v>#DIV/0!</v>
      </c>
      <c r="AS57" s="153">
        <v>174.1</v>
      </c>
      <c r="AT57" s="153">
        <v>174.1</v>
      </c>
      <c r="AU57" s="110">
        <f>AT57/AS57*100</f>
        <v>100</v>
      </c>
      <c r="AV57" s="153">
        <v>12120.58282</v>
      </c>
      <c r="AW57" s="153">
        <v>12120.58282</v>
      </c>
      <c r="AX57" s="110">
        <f>AW57/AV57*100</f>
        <v>100</v>
      </c>
      <c r="AY57" s="153">
        <v>6035.6</v>
      </c>
      <c r="AZ57" s="153">
        <v>5958.5680000000002</v>
      </c>
      <c r="BA57" s="110">
        <f>AZ57/AY57*100</f>
        <v>98.723706011001383</v>
      </c>
      <c r="BB57" s="153">
        <v>26219.426370000001</v>
      </c>
      <c r="BC57" s="153">
        <v>21660.74122</v>
      </c>
      <c r="BD57" s="110">
        <f>BC57/BB57*100</f>
        <v>82.613329957454738</v>
      </c>
      <c r="BE57" s="153">
        <v>126.69</v>
      </c>
      <c r="BF57" s="153">
        <v>95.543890000000005</v>
      </c>
      <c r="BG57" s="110">
        <f>BF57/BE57*100</f>
        <v>75.415494514168444</v>
      </c>
      <c r="BH57" s="153"/>
      <c r="BI57" s="153"/>
      <c r="BJ57" s="110"/>
      <c r="BK57" s="153">
        <v>518</v>
      </c>
      <c r="BL57" s="153">
        <v>419.94857999999999</v>
      </c>
      <c r="BM57" s="110">
        <f>BL57/BK57*100</f>
        <v>81.07115444015443</v>
      </c>
      <c r="BN57" s="153">
        <v>3</v>
      </c>
      <c r="BO57" s="153">
        <v>3</v>
      </c>
      <c r="BP57" s="110">
        <f>BO57/BN57*100</f>
        <v>100</v>
      </c>
      <c r="BQ57" s="153">
        <v>518</v>
      </c>
      <c r="BR57" s="153">
        <v>518</v>
      </c>
      <c r="BS57" s="110">
        <f>BR57/BQ57*100</f>
        <v>100</v>
      </c>
      <c r="BT57" s="153">
        <v>20</v>
      </c>
      <c r="BU57" s="153">
        <v>20</v>
      </c>
      <c r="BV57" s="110">
        <f>BU57/BT57*100</f>
        <v>100</v>
      </c>
      <c r="BW57" s="153"/>
      <c r="BX57" s="153"/>
      <c r="BY57" s="110"/>
      <c r="BZ57" s="153">
        <v>224.8</v>
      </c>
      <c r="CA57" s="153">
        <v>219.63</v>
      </c>
      <c r="CB57" s="110">
        <f>CA57/BZ57*100</f>
        <v>97.70017793594306</v>
      </c>
      <c r="CC57" s="153"/>
      <c r="CD57" s="153"/>
      <c r="CE57" s="110"/>
      <c r="CF57" s="153">
        <v>9790.7999999999993</v>
      </c>
      <c r="CG57" s="153">
        <v>8853.7483400000001</v>
      </c>
      <c r="CH57" s="110">
        <f>CG57/CF57*100</f>
        <v>90.429263594394754</v>
      </c>
      <c r="CI57" s="153">
        <v>0</v>
      </c>
      <c r="CJ57" s="153">
        <v>0</v>
      </c>
      <c r="CK57" s="110" t="e">
        <f>CJ57/CI57*100</f>
        <v>#DIV/0!</v>
      </c>
      <c r="CL57" s="153"/>
      <c r="CM57" s="153"/>
      <c r="CN57" s="110"/>
      <c r="CO57" s="153">
        <v>36.682000000000002</v>
      </c>
      <c r="CP57" s="153">
        <v>18.455400000000001</v>
      </c>
      <c r="CQ57" s="110">
        <f>CP57/CO57*100</f>
        <v>50.311869581811244</v>
      </c>
      <c r="CR57" s="153">
        <v>21996.761489999997</v>
      </c>
      <c r="CS57" s="153">
        <v>21996.761289999999</v>
      </c>
      <c r="CT57" s="110">
        <f>CS57/CR57*100</f>
        <v>99.999999090775262</v>
      </c>
      <c r="CU57" s="153"/>
      <c r="CV57" s="153"/>
      <c r="CW57" s="110" t="e">
        <f>CV57/CU57*100</f>
        <v>#DIV/0!</v>
      </c>
      <c r="CX57" s="153"/>
      <c r="CY57" s="153"/>
      <c r="CZ57" s="110" t="e">
        <f>CY57/CX57*100</f>
        <v>#DIV/0!</v>
      </c>
      <c r="DA57" s="153">
        <v>324.84358000000003</v>
      </c>
      <c r="DB57" s="153">
        <v>324.84357999999997</v>
      </c>
      <c r="DC57" s="110">
        <f>DB57/DA57*100</f>
        <v>99.999999999999972</v>
      </c>
      <c r="DD57" s="40"/>
      <c r="DE57" s="41"/>
      <c r="DG57" s="72"/>
      <c r="DI57" s="54"/>
    </row>
    <row r="58" spans="1:113" s="65" customFormat="1" ht="15.75" customHeight="1">
      <c r="A58" s="62" t="s">
        <v>159</v>
      </c>
      <c r="B58" s="170">
        <f>SUM(B59:B66)</f>
        <v>1243.8000000000002</v>
      </c>
      <c r="C58" s="170">
        <f>SUM(C59:C66)</f>
        <v>1243.8000000000002</v>
      </c>
      <c r="D58" s="170">
        <f t="shared" si="1"/>
        <v>100</v>
      </c>
      <c r="E58" s="170">
        <f>SUM(E59:E66)</f>
        <v>0</v>
      </c>
      <c r="F58" s="170">
        <f>SUM(F59:F66)</f>
        <v>0</v>
      </c>
      <c r="G58" s="155"/>
      <c r="H58" s="170">
        <f t="shared" ref="H58:CD58" si="55">SUM(H59:H66)</f>
        <v>0</v>
      </c>
      <c r="I58" s="170">
        <f t="shared" si="55"/>
        <v>0</v>
      </c>
      <c r="J58" s="155"/>
      <c r="K58" s="170">
        <f t="shared" ref="K58:L58" si="56">SUM(K59:K66)</f>
        <v>0</v>
      </c>
      <c r="L58" s="170">
        <f t="shared" si="56"/>
        <v>0</v>
      </c>
      <c r="M58" s="155"/>
      <c r="N58" s="170">
        <f t="shared" si="55"/>
        <v>0</v>
      </c>
      <c r="O58" s="170">
        <f t="shared" si="55"/>
        <v>0</v>
      </c>
      <c r="P58" s="155"/>
      <c r="Q58" s="170">
        <f t="shared" si="55"/>
        <v>1243.8000000000002</v>
      </c>
      <c r="R58" s="170">
        <f t="shared" si="55"/>
        <v>1243.8000000000002</v>
      </c>
      <c r="S58" s="155">
        <f t="shared" ref="S58:S66" si="57">R58/Q58*100</f>
        <v>100</v>
      </c>
      <c r="T58" s="170">
        <f>SUM(T59:T66)</f>
        <v>0</v>
      </c>
      <c r="U58" s="170">
        <f>SUM(U59:U66)</f>
        <v>0</v>
      </c>
      <c r="V58" s="155"/>
      <c r="W58" s="170">
        <f>SUM(W59:W66)</f>
        <v>0</v>
      </c>
      <c r="X58" s="170">
        <f>SUM(X59:X66)</f>
        <v>0</v>
      </c>
      <c r="Y58" s="170">
        <f>SUM(Y59:Y66)</f>
        <v>0</v>
      </c>
      <c r="Z58" s="155"/>
      <c r="AA58" s="170">
        <f>SUM(AA59:AA66)</f>
        <v>0</v>
      </c>
      <c r="AB58" s="170">
        <f>SUM(AB59:AB66)</f>
        <v>0</v>
      </c>
      <c r="AC58" s="155"/>
      <c r="AD58" s="170">
        <f>SUM(AD59:AD66)</f>
        <v>0</v>
      </c>
      <c r="AE58" s="170">
        <f>SUM(AE59:AE66)</f>
        <v>0</v>
      </c>
      <c r="AF58" s="155"/>
      <c r="AG58" s="170">
        <f>SUM(AG59:AG66)</f>
        <v>0</v>
      </c>
      <c r="AH58" s="170">
        <f>SUM(AH59:AH66)</f>
        <v>0</v>
      </c>
      <c r="AI58" s="155"/>
      <c r="AJ58" s="170">
        <f t="shared" si="55"/>
        <v>0</v>
      </c>
      <c r="AK58" s="170">
        <f t="shared" si="55"/>
        <v>0</v>
      </c>
      <c r="AL58" s="155"/>
      <c r="AM58" s="170">
        <f t="shared" si="55"/>
        <v>0</v>
      </c>
      <c r="AN58" s="170">
        <f t="shared" si="55"/>
        <v>0</v>
      </c>
      <c r="AO58" s="155"/>
      <c r="AP58" s="170">
        <f t="shared" si="55"/>
        <v>0</v>
      </c>
      <c r="AQ58" s="170">
        <f t="shared" si="55"/>
        <v>0</v>
      </c>
      <c r="AR58" s="155"/>
      <c r="AS58" s="170">
        <f t="shared" si="55"/>
        <v>0</v>
      </c>
      <c r="AT58" s="170">
        <f t="shared" si="55"/>
        <v>0</v>
      </c>
      <c r="AU58" s="170"/>
      <c r="AV58" s="170">
        <f t="shared" si="55"/>
        <v>0</v>
      </c>
      <c r="AW58" s="170">
        <f t="shared" si="55"/>
        <v>0</v>
      </c>
      <c r="AX58" s="170"/>
      <c r="AY58" s="170">
        <f t="shared" si="55"/>
        <v>0</v>
      </c>
      <c r="AZ58" s="170">
        <f t="shared" si="55"/>
        <v>0</v>
      </c>
      <c r="BA58" s="170"/>
      <c r="BB58" s="170">
        <f t="shared" si="55"/>
        <v>0</v>
      </c>
      <c r="BC58" s="170">
        <f t="shared" si="55"/>
        <v>0</v>
      </c>
      <c r="BD58" s="155"/>
      <c r="BE58" s="170">
        <f t="shared" si="55"/>
        <v>0</v>
      </c>
      <c r="BF58" s="170">
        <f t="shared" si="55"/>
        <v>0</v>
      </c>
      <c r="BG58" s="155"/>
      <c r="BH58" s="170">
        <f t="shared" si="55"/>
        <v>0</v>
      </c>
      <c r="BI58" s="170">
        <f t="shared" si="55"/>
        <v>0</v>
      </c>
      <c r="BJ58" s="155"/>
      <c r="BK58" s="170">
        <f t="shared" si="55"/>
        <v>0</v>
      </c>
      <c r="BL58" s="170">
        <f t="shared" si="55"/>
        <v>0</v>
      </c>
      <c r="BM58" s="155"/>
      <c r="BN58" s="170">
        <f t="shared" si="55"/>
        <v>0</v>
      </c>
      <c r="BO58" s="170">
        <f t="shared" si="55"/>
        <v>0</v>
      </c>
      <c r="BP58" s="155"/>
      <c r="BQ58" s="170">
        <f t="shared" si="55"/>
        <v>0</v>
      </c>
      <c r="BR58" s="170">
        <f t="shared" si="55"/>
        <v>0</v>
      </c>
      <c r="BS58" s="155"/>
      <c r="BT58" s="170">
        <f t="shared" si="55"/>
        <v>0</v>
      </c>
      <c r="BU58" s="170">
        <f t="shared" si="55"/>
        <v>0</v>
      </c>
      <c r="BV58" s="155"/>
      <c r="BW58" s="170">
        <f t="shared" si="55"/>
        <v>0</v>
      </c>
      <c r="BX58" s="170">
        <f t="shared" si="55"/>
        <v>0</v>
      </c>
      <c r="BY58" s="155"/>
      <c r="BZ58" s="170">
        <f t="shared" si="55"/>
        <v>0</v>
      </c>
      <c r="CA58" s="170">
        <f t="shared" si="55"/>
        <v>0</v>
      </c>
      <c r="CB58" s="155"/>
      <c r="CC58" s="170">
        <f t="shared" si="55"/>
        <v>0</v>
      </c>
      <c r="CD58" s="170">
        <f t="shared" si="55"/>
        <v>0</v>
      </c>
      <c r="CE58" s="155"/>
      <c r="CF58" s="170">
        <f t="shared" ref="CF58:CM58" si="58">SUM(CF59:CF66)</f>
        <v>0</v>
      </c>
      <c r="CG58" s="170">
        <f t="shared" si="58"/>
        <v>0</v>
      </c>
      <c r="CH58" s="155"/>
      <c r="CI58" s="170">
        <f t="shared" si="58"/>
        <v>0</v>
      </c>
      <c r="CJ58" s="170">
        <f t="shared" si="58"/>
        <v>0</v>
      </c>
      <c r="CK58" s="155"/>
      <c r="CL58" s="170">
        <f t="shared" si="58"/>
        <v>0</v>
      </c>
      <c r="CM58" s="170">
        <f t="shared" si="58"/>
        <v>0</v>
      </c>
      <c r="CN58" s="155"/>
      <c r="CO58" s="170">
        <f>SUM(CO59:CO66)</f>
        <v>0</v>
      </c>
      <c r="CP58" s="170">
        <f>SUM(CP59:CP66)</f>
        <v>0</v>
      </c>
      <c r="CQ58" s="155"/>
      <c r="CR58" s="170">
        <f>SUM(CR59:CR66)</f>
        <v>0</v>
      </c>
      <c r="CS58" s="170">
        <f>SUM(CS59:CS66)</f>
        <v>0</v>
      </c>
      <c r="CT58" s="155"/>
      <c r="CU58" s="170">
        <f>SUM(CU59:CU66)</f>
        <v>0</v>
      </c>
      <c r="CV58" s="170">
        <f>SUM(CV59:CV66)</f>
        <v>0</v>
      </c>
      <c r="CW58" s="155"/>
      <c r="CX58" s="170">
        <f>SUM(CX59:CX66)</f>
        <v>0</v>
      </c>
      <c r="CY58" s="170">
        <f>SUM(CY59:CY66)</f>
        <v>0</v>
      </c>
      <c r="CZ58" s="155"/>
      <c r="DA58" s="170">
        <f>SUM(DA59:DA66)</f>
        <v>0</v>
      </c>
      <c r="DB58" s="170">
        <f>SUM(DB59:DB66)</f>
        <v>0</v>
      </c>
      <c r="DC58" s="155"/>
      <c r="DD58" s="40"/>
      <c r="DE58" s="41"/>
      <c r="DG58" s="72"/>
      <c r="DI58" s="54"/>
    </row>
    <row r="59" spans="1:113" ht="15.75" customHeight="1">
      <c r="A59" s="36" t="s">
        <v>101</v>
      </c>
      <c r="B59" s="153">
        <f t="shared" ref="B59:B66" si="59">H59+N59+Q59+AJ59+AM59+AP59+AS59+AV59+AY59+BB59+BE59+BH59+BK59+BN59+E59+BQ59+BT59+BW59+BZ59+CC59+CF59+CI59+CL59+T59+W59+CO59+AG59+CR59+CU59+CX59+DA59+K59</f>
        <v>138.6</v>
      </c>
      <c r="C59" s="153">
        <f t="shared" ref="C59:C66" si="60">I59+O59+R59+AK59+AN59+AQ59+AT59+AW59+AZ59+BC59+BF59+BI59+BL59+BO59+F59+BR59+BU59+BX59+CA59+CD59+CG59+CJ59+CM59+U59+Y59+CP59+AH59+CS59+CV59+CY59+DB59+L59</f>
        <v>138.6</v>
      </c>
      <c r="D59" s="153">
        <f t="shared" si="1"/>
        <v>100</v>
      </c>
      <c r="E59" s="153"/>
      <c r="F59" s="153"/>
      <c r="G59" s="110"/>
      <c r="H59" s="153"/>
      <c r="I59" s="153"/>
      <c r="J59" s="110"/>
      <c r="K59" s="153"/>
      <c r="L59" s="153"/>
      <c r="M59" s="110"/>
      <c r="N59" s="153"/>
      <c r="O59" s="153"/>
      <c r="P59" s="110"/>
      <c r="Q59" s="153">
        <v>138.6</v>
      </c>
      <c r="R59" s="153">
        <v>138.6</v>
      </c>
      <c r="S59" s="110">
        <f t="shared" si="57"/>
        <v>100</v>
      </c>
      <c r="T59" s="153"/>
      <c r="U59" s="153"/>
      <c r="V59" s="110"/>
      <c r="W59" s="153"/>
      <c r="X59" s="153">
        <f t="shared" ref="X59:Y66" si="61">AA59+AD59</f>
        <v>0</v>
      </c>
      <c r="Y59" s="153">
        <f t="shared" si="61"/>
        <v>0</v>
      </c>
      <c r="Z59" s="110"/>
      <c r="AA59" s="153"/>
      <c r="AB59" s="153"/>
      <c r="AC59" s="110"/>
      <c r="AD59" s="153"/>
      <c r="AE59" s="153"/>
      <c r="AF59" s="110"/>
      <c r="AG59" s="153"/>
      <c r="AH59" s="153"/>
      <c r="AI59" s="110"/>
      <c r="AJ59" s="153"/>
      <c r="AK59" s="153"/>
      <c r="AL59" s="110"/>
      <c r="AM59" s="153"/>
      <c r="AN59" s="153"/>
      <c r="AO59" s="110"/>
      <c r="AP59" s="153"/>
      <c r="AQ59" s="153"/>
      <c r="AR59" s="110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10"/>
      <c r="BE59" s="153"/>
      <c r="BF59" s="153"/>
      <c r="BG59" s="110"/>
      <c r="BH59" s="153"/>
      <c r="BI59" s="153"/>
      <c r="BJ59" s="110"/>
      <c r="BK59" s="153"/>
      <c r="BL59" s="153"/>
      <c r="BM59" s="110"/>
      <c r="BN59" s="153"/>
      <c r="BO59" s="153"/>
      <c r="BP59" s="110"/>
      <c r="BQ59" s="153"/>
      <c r="BR59" s="153"/>
      <c r="BS59" s="110"/>
      <c r="BT59" s="153"/>
      <c r="BU59" s="153"/>
      <c r="BV59" s="110"/>
      <c r="BW59" s="153"/>
      <c r="BX59" s="153"/>
      <c r="BY59" s="110"/>
      <c r="BZ59" s="153"/>
      <c r="CA59" s="153"/>
      <c r="CB59" s="110"/>
      <c r="CC59" s="153"/>
      <c r="CD59" s="153"/>
      <c r="CE59" s="110"/>
      <c r="CF59" s="153"/>
      <c r="CG59" s="153"/>
      <c r="CH59" s="110"/>
      <c r="CI59" s="153"/>
      <c r="CJ59" s="153"/>
      <c r="CK59" s="110"/>
      <c r="CL59" s="153"/>
      <c r="CM59" s="153"/>
      <c r="CN59" s="110"/>
      <c r="CO59" s="153"/>
      <c r="CP59" s="153"/>
      <c r="CQ59" s="110"/>
      <c r="CR59" s="153"/>
      <c r="CS59" s="153"/>
      <c r="CT59" s="110"/>
      <c r="CU59" s="153"/>
      <c r="CV59" s="153"/>
      <c r="CW59" s="110"/>
      <c r="CX59" s="153"/>
      <c r="CY59" s="153"/>
      <c r="CZ59" s="110"/>
      <c r="DA59" s="153"/>
      <c r="DB59" s="153"/>
      <c r="DC59" s="110"/>
      <c r="DD59" s="40"/>
      <c r="DE59" s="41"/>
      <c r="DG59" s="72"/>
      <c r="DI59" s="54"/>
    </row>
    <row r="60" spans="1:113" ht="15.75" customHeight="1">
      <c r="A60" s="36" t="s">
        <v>115</v>
      </c>
      <c r="B60" s="153">
        <f t="shared" si="59"/>
        <v>138.6</v>
      </c>
      <c r="C60" s="153">
        <f t="shared" si="60"/>
        <v>138.6</v>
      </c>
      <c r="D60" s="153">
        <f t="shared" si="1"/>
        <v>100</v>
      </c>
      <c r="E60" s="153"/>
      <c r="F60" s="153"/>
      <c r="G60" s="110"/>
      <c r="H60" s="153"/>
      <c r="I60" s="153"/>
      <c r="J60" s="110"/>
      <c r="K60" s="153"/>
      <c r="L60" s="153"/>
      <c r="M60" s="110"/>
      <c r="N60" s="153"/>
      <c r="O60" s="153"/>
      <c r="P60" s="110"/>
      <c r="Q60" s="153">
        <v>138.6</v>
      </c>
      <c r="R60" s="153">
        <v>138.6</v>
      </c>
      <c r="S60" s="110">
        <f t="shared" si="57"/>
        <v>100</v>
      </c>
      <c r="T60" s="153"/>
      <c r="U60" s="153"/>
      <c r="V60" s="110"/>
      <c r="W60" s="153"/>
      <c r="X60" s="153">
        <f t="shared" si="61"/>
        <v>0</v>
      </c>
      <c r="Y60" s="153">
        <f t="shared" si="61"/>
        <v>0</v>
      </c>
      <c r="Z60" s="110"/>
      <c r="AA60" s="153"/>
      <c r="AB60" s="153"/>
      <c r="AC60" s="110"/>
      <c r="AD60" s="153"/>
      <c r="AE60" s="153"/>
      <c r="AF60" s="110"/>
      <c r="AG60" s="153"/>
      <c r="AH60" s="153"/>
      <c r="AI60" s="110"/>
      <c r="AJ60" s="153"/>
      <c r="AK60" s="153"/>
      <c r="AL60" s="110"/>
      <c r="AM60" s="153"/>
      <c r="AN60" s="153"/>
      <c r="AO60" s="110"/>
      <c r="AP60" s="153"/>
      <c r="AQ60" s="153"/>
      <c r="AR60" s="110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10"/>
      <c r="BE60" s="153"/>
      <c r="BF60" s="153"/>
      <c r="BG60" s="110"/>
      <c r="BH60" s="153"/>
      <c r="BI60" s="153"/>
      <c r="BJ60" s="110"/>
      <c r="BK60" s="153"/>
      <c r="BL60" s="153"/>
      <c r="BM60" s="110"/>
      <c r="BN60" s="153"/>
      <c r="BO60" s="153"/>
      <c r="BP60" s="110"/>
      <c r="BQ60" s="153"/>
      <c r="BR60" s="153"/>
      <c r="BS60" s="110"/>
      <c r="BT60" s="153"/>
      <c r="BU60" s="153"/>
      <c r="BV60" s="110"/>
      <c r="BW60" s="153"/>
      <c r="BX60" s="153"/>
      <c r="BY60" s="110"/>
      <c r="BZ60" s="153"/>
      <c r="CA60" s="153"/>
      <c r="CB60" s="110"/>
      <c r="CC60" s="153"/>
      <c r="CD60" s="153"/>
      <c r="CE60" s="110"/>
      <c r="CF60" s="153"/>
      <c r="CG60" s="153"/>
      <c r="CH60" s="110"/>
      <c r="CI60" s="153"/>
      <c r="CJ60" s="153"/>
      <c r="CK60" s="110"/>
      <c r="CL60" s="153"/>
      <c r="CM60" s="153"/>
      <c r="CN60" s="110"/>
      <c r="CO60" s="153"/>
      <c r="CP60" s="153"/>
      <c r="CQ60" s="110"/>
      <c r="CR60" s="153"/>
      <c r="CS60" s="153"/>
      <c r="CT60" s="110"/>
      <c r="CU60" s="153"/>
      <c r="CV60" s="153"/>
      <c r="CW60" s="110"/>
      <c r="CX60" s="153"/>
      <c r="CY60" s="153"/>
      <c r="CZ60" s="110"/>
      <c r="DA60" s="153"/>
      <c r="DB60" s="153"/>
      <c r="DC60" s="110"/>
      <c r="DD60" s="40"/>
      <c r="DE60" s="41"/>
      <c r="DG60" s="69"/>
      <c r="DI60" s="54"/>
    </row>
    <row r="61" spans="1:113" ht="15.75" customHeight="1">
      <c r="A61" s="36" t="s">
        <v>261</v>
      </c>
      <c r="B61" s="153">
        <f t="shared" si="59"/>
        <v>138.6</v>
      </c>
      <c r="C61" s="153">
        <f t="shared" si="60"/>
        <v>138.6</v>
      </c>
      <c r="D61" s="153">
        <f t="shared" si="1"/>
        <v>100</v>
      </c>
      <c r="E61" s="153"/>
      <c r="F61" s="153"/>
      <c r="G61" s="110"/>
      <c r="H61" s="153"/>
      <c r="I61" s="153"/>
      <c r="J61" s="110"/>
      <c r="K61" s="153"/>
      <c r="L61" s="153"/>
      <c r="M61" s="110"/>
      <c r="N61" s="153"/>
      <c r="O61" s="153"/>
      <c r="P61" s="110"/>
      <c r="Q61" s="153">
        <v>138.6</v>
      </c>
      <c r="R61" s="153">
        <v>138.6</v>
      </c>
      <c r="S61" s="110">
        <f t="shared" si="57"/>
        <v>100</v>
      </c>
      <c r="T61" s="153"/>
      <c r="U61" s="153"/>
      <c r="V61" s="110"/>
      <c r="W61" s="153"/>
      <c r="X61" s="153">
        <f t="shared" si="61"/>
        <v>0</v>
      </c>
      <c r="Y61" s="153">
        <f t="shared" si="61"/>
        <v>0</v>
      </c>
      <c r="Z61" s="110"/>
      <c r="AA61" s="153"/>
      <c r="AB61" s="153"/>
      <c r="AC61" s="110"/>
      <c r="AD61" s="153"/>
      <c r="AE61" s="153"/>
      <c r="AF61" s="110"/>
      <c r="AG61" s="153"/>
      <c r="AH61" s="153"/>
      <c r="AI61" s="110"/>
      <c r="AJ61" s="153"/>
      <c r="AK61" s="153"/>
      <c r="AL61" s="110"/>
      <c r="AM61" s="153"/>
      <c r="AN61" s="153"/>
      <c r="AO61" s="110"/>
      <c r="AP61" s="153"/>
      <c r="AQ61" s="153"/>
      <c r="AR61" s="110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10"/>
      <c r="BE61" s="153"/>
      <c r="BF61" s="153"/>
      <c r="BG61" s="110"/>
      <c r="BH61" s="153"/>
      <c r="BI61" s="153"/>
      <c r="BJ61" s="110"/>
      <c r="BK61" s="153"/>
      <c r="BL61" s="153"/>
      <c r="BM61" s="110"/>
      <c r="BN61" s="153"/>
      <c r="BO61" s="153"/>
      <c r="BP61" s="110"/>
      <c r="BQ61" s="153"/>
      <c r="BR61" s="153"/>
      <c r="BS61" s="110"/>
      <c r="BT61" s="153"/>
      <c r="BU61" s="153"/>
      <c r="BV61" s="110"/>
      <c r="BW61" s="153"/>
      <c r="BX61" s="153"/>
      <c r="BY61" s="110"/>
      <c r="BZ61" s="153"/>
      <c r="CA61" s="153"/>
      <c r="CB61" s="110"/>
      <c r="CC61" s="153"/>
      <c r="CD61" s="153"/>
      <c r="CE61" s="110"/>
      <c r="CF61" s="153"/>
      <c r="CG61" s="153"/>
      <c r="CH61" s="110"/>
      <c r="CI61" s="153"/>
      <c r="CJ61" s="153"/>
      <c r="CK61" s="110"/>
      <c r="CL61" s="153"/>
      <c r="CM61" s="153"/>
      <c r="CN61" s="110"/>
      <c r="CO61" s="153"/>
      <c r="CP61" s="153"/>
      <c r="CQ61" s="110"/>
      <c r="CR61" s="153"/>
      <c r="CS61" s="153"/>
      <c r="CT61" s="110"/>
      <c r="CU61" s="153"/>
      <c r="CV61" s="153"/>
      <c r="CW61" s="110"/>
      <c r="CX61" s="153"/>
      <c r="CY61" s="153"/>
      <c r="CZ61" s="110"/>
      <c r="DA61" s="153"/>
      <c r="DB61" s="153"/>
      <c r="DC61" s="110"/>
      <c r="DD61" s="40"/>
      <c r="DE61" s="41"/>
      <c r="DG61" s="69"/>
      <c r="DI61" s="54"/>
    </row>
    <row r="62" spans="1:113" ht="15.75" customHeight="1">
      <c r="A62" s="36" t="s">
        <v>63</v>
      </c>
      <c r="B62" s="153">
        <f t="shared" si="59"/>
        <v>138.6</v>
      </c>
      <c r="C62" s="153">
        <f t="shared" si="60"/>
        <v>138.6</v>
      </c>
      <c r="D62" s="153">
        <f t="shared" si="1"/>
        <v>100</v>
      </c>
      <c r="E62" s="153"/>
      <c r="F62" s="153"/>
      <c r="G62" s="110"/>
      <c r="H62" s="153"/>
      <c r="I62" s="153"/>
      <c r="J62" s="110"/>
      <c r="K62" s="153"/>
      <c r="L62" s="153"/>
      <c r="M62" s="110"/>
      <c r="N62" s="153"/>
      <c r="O62" s="153"/>
      <c r="P62" s="110"/>
      <c r="Q62" s="153">
        <v>138.6</v>
      </c>
      <c r="R62" s="153">
        <v>138.6</v>
      </c>
      <c r="S62" s="110">
        <f t="shared" si="57"/>
        <v>100</v>
      </c>
      <c r="T62" s="153"/>
      <c r="U62" s="153"/>
      <c r="V62" s="110"/>
      <c r="W62" s="153"/>
      <c r="X62" s="153">
        <f t="shared" si="61"/>
        <v>0</v>
      </c>
      <c r="Y62" s="153">
        <f t="shared" si="61"/>
        <v>0</v>
      </c>
      <c r="Z62" s="110"/>
      <c r="AA62" s="153"/>
      <c r="AB62" s="153"/>
      <c r="AC62" s="110"/>
      <c r="AD62" s="153"/>
      <c r="AE62" s="153"/>
      <c r="AF62" s="110"/>
      <c r="AG62" s="153"/>
      <c r="AH62" s="153"/>
      <c r="AI62" s="110"/>
      <c r="AJ62" s="153"/>
      <c r="AK62" s="153"/>
      <c r="AL62" s="110"/>
      <c r="AM62" s="153"/>
      <c r="AN62" s="153"/>
      <c r="AO62" s="110"/>
      <c r="AP62" s="153"/>
      <c r="AQ62" s="153"/>
      <c r="AR62" s="110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10"/>
      <c r="BE62" s="153"/>
      <c r="BF62" s="153"/>
      <c r="BG62" s="110"/>
      <c r="BH62" s="153"/>
      <c r="BI62" s="153"/>
      <c r="BJ62" s="110"/>
      <c r="BK62" s="153"/>
      <c r="BL62" s="153"/>
      <c r="BM62" s="110"/>
      <c r="BN62" s="153"/>
      <c r="BO62" s="153"/>
      <c r="BP62" s="110"/>
      <c r="BQ62" s="153"/>
      <c r="BR62" s="153"/>
      <c r="BS62" s="110"/>
      <c r="BT62" s="153"/>
      <c r="BU62" s="153"/>
      <c r="BV62" s="110"/>
      <c r="BW62" s="153"/>
      <c r="BX62" s="153"/>
      <c r="BY62" s="110"/>
      <c r="BZ62" s="153"/>
      <c r="CA62" s="153"/>
      <c r="CB62" s="110"/>
      <c r="CC62" s="153"/>
      <c r="CD62" s="153"/>
      <c r="CE62" s="110"/>
      <c r="CF62" s="153"/>
      <c r="CG62" s="153"/>
      <c r="CH62" s="110"/>
      <c r="CI62" s="153"/>
      <c r="CJ62" s="153"/>
      <c r="CK62" s="110"/>
      <c r="CL62" s="153"/>
      <c r="CM62" s="153"/>
      <c r="CN62" s="110"/>
      <c r="CO62" s="153"/>
      <c r="CP62" s="153"/>
      <c r="CQ62" s="110"/>
      <c r="CR62" s="153"/>
      <c r="CS62" s="153"/>
      <c r="CT62" s="110"/>
      <c r="CU62" s="153"/>
      <c r="CV62" s="153"/>
      <c r="CW62" s="110"/>
      <c r="CX62" s="153"/>
      <c r="CY62" s="153"/>
      <c r="CZ62" s="110"/>
      <c r="DA62" s="153"/>
      <c r="DB62" s="153"/>
      <c r="DC62" s="110"/>
      <c r="DD62" s="40"/>
      <c r="DE62" s="41"/>
      <c r="DG62" s="69"/>
      <c r="DI62" s="54"/>
    </row>
    <row r="63" spans="1:113" ht="15.75" customHeight="1">
      <c r="A63" s="36" t="s">
        <v>123</v>
      </c>
      <c r="B63" s="153">
        <f t="shared" si="59"/>
        <v>138.6</v>
      </c>
      <c r="C63" s="153">
        <f t="shared" si="60"/>
        <v>138.6</v>
      </c>
      <c r="D63" s="153">
        <f t="shared" si="1"/>
        <v>100</v>
      </c>
      <c r="E63" s="153"/>
      <c r="F63" s="153"/>
      <c r="G63" s="110"/>
      <c r="H63" s="153"/>
      <c r="I63" s="153"/>
      <c r="J63" s="110"/>
      <c r="K63" s="153"/>
      <c r="L63" s="153"/>
      <c r="M63" s="110"/>
      <c r="N63" s="153"/>
      <c r="O63" s="153"/>
      <c r="P63" s="110"/>
      <c r="Q63" s="153">
        <v>138.6</v>
      </c>
      <c r="R63" s="153">
        <v>138.6</v>
      </c>
      <c r="S63" s="110">
        <f t="shared" si="57"/>
        <v>100</v>
      </c>
      <c r="T63" s="153"/>
      <c r="U63" s="153"/>
      <c r="V63" s="110"/>
      <c r="W63" s="153"/>
      <c r="X63" s="153">
        <f t="shared" si="61"/>
        <v>0</v>
      </c>
      <c r="Y63" s="153">
        <f t="shared" si="61"/>
        <v>0</v>
      </c>
      <c r="Z63" s="110"/>
      <c r="AA63" s="153"/>
      <c r="AB63" s="153"/>
      <c r="AC63" s="110"/>
      <c r="AD63" s="153"/>
      <c r="AE63" s="153"/>
      <c r="AF63" s="110"/>
      <c r="AG63" s="153"/>
      <c r="AH63" s="153"/>
      <c r="AI63" s="110"/>
      <c r="AJ63" s="153"/>
      <c r="AK63" s="153"/>
      <c r="AL63" s="110"/>
      <c r="AM63" s="153"/>
      <c r="AN63" s="153"/>
      <c r="AO63" s="110"/>
      <c r="AP63" s="153"/>
      <c r="AQ63" s="153"/>
      <c r="AR63" s="110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10"/>
      <c r="BE63" s="153"/>
      <c r="BF63" s="153"/>
      <c r="BG63" s="110"/>
      <c r="BH63" s="153"/>
      <c r="BI63" s="153"/>
      <c r="BJ63" s="110"/>
      <c r="BK63" s="153"/>
      <c r="BL63" s="153"/>
      <c r="BM63" s="110"/>
      <c r="BN63" s="153"/>
      <c r="BO63" s="153"/>
      <c r="BP63" s="110"/>
      <c r="BQ63" s="153"/>
      <c r="BR63" s="153"/>
      <c r="BS63" s="110"/>
      <c r="BT63" s="153"/>
      <c r="BU63" s="153"/>
      <c r="BV63" s="110"/>
      <c r="BW63" s="153"/>
      <c r="BX63" s="153"/>
      <c r="BY63" s="110"/>
      <c r="BZ63" s="153"/>
      <c r="CA63" s="153"/>
      <c r="CB63" s="110"/>
      <c r="CC63" s="153"/>
      <c r="CD63" s="153"/>
      <c r="CE63" s="110"/>
      <c r="CF63" s="153"/>
      <c r="CG63" s="153"/>
      <c r="CH63" s="110"/>
      <c r="CI63" s="153"/>
      <c r="CJ63" s="153"/>
      <c r="CK63" s="110"/>
      <c r="CL63" s="153"/>
      <c r="CM63" s="153"/>
      <c r="CN63" s="110"/>
      <c r="CO63" s="153"/>
      <c r="CP63" s="153"/>
      <c r="CQ63" s="110"/>
      <c r="CR63" s="153"/>
      <c r="CS63" s="153"/>
      <c r="CT63" s="110"/>
      <c r="CU63" s="153"/>
      <c r="CV63" s="153"/>
      <c r="CW63" s="110"/>
      <c r="CX63" s="153"/>
      <c r="CY63" s="153"/>
      <c r="CZ63" s="110"/>
      <c r="DA63" s="153"/>
      <c r="DB63" s="153"/>
      <c r="DC63" s="110"/>
      <c r="DD63" s="40"/>
      <c r="DE63" s="41"/>
      <c r="DG63" s="69"/>
      <c r="DI63" s="54"/>
    </row>
    <row r="64" spans="1:113" ht="15.75" customHeight="1">
      <c r="A64" s="36" t="s">
        <v>71</v>
      </c>
      <c r="B64" s="153">
        <f t="shared" si="59"/>
        <v>138.6</v>
      </c>
      <c r="C64" s="153">
        <f t="shared" si="60"/>
        <v>138.6</v>
      </c>
      <c r="D64" s="153">
        <f t="shared" si="1"/>
        <v>100</v>
      </c>
      <c r="E64" s="153"/>
      <c r="F64" s="153"/>
      <c r="G64" s="110"/>
      <c r="H64" s="153"/>
      <c r="I64" s="153"/>
      <c r="J64" s="110"/>
      <c r="K64" s="153"/>
      <c r="L64" s="153"/>
      <c r="M64" s="110"/>
      <c r="N64" s="153"/>
      <c r="O64" s="153"/>
      <c r="P64" s="110"/>
      <c r="Q64" s="153">
        <v>138.6</v>
      </c>
      <c r="R64" s="153">
        <v>138.6</v>
      </c>
      <c r="S64" s="110">
        <f t="shared" si="57"/>
        <v>100</v>
      </c>
      <c r="T64" s="153"/>
      <c r="U64" s="153"/>
      <c r="V64" s="110"/>
      <c r="W64" s="153"/>
      <c r="X64" s="153">
        <f t="shared" si="61"/>
        <v>0</v>
      </c>
      <c r="Y64" s="153">
        <f t="shared" si="61"/>
        <v>0</v>
      </c>
      <c r="Z64" s="110"/>
      <c r="AA64" s="153"/>
      <c r="AB64" s="153"/>
      <c r="AC64" s="110"/>
      <c r="AD64" s="153"/>
      <c r="AE64" s="153"/>
      <c r="AF64" s="110"/>
      <c r="AG64" s="153"/>
      <c r="AH64" s="153"/>
      <c r="AI64" s="110"/>
      <c r="AJ64" s="153"/>
      <c r="AK64" s="153"/>
      <c r="AL64" s="110"/>
      <c r="AM64" s="153"/>
      <c r="AN64" s="153"/>
      <c r="AO64" s="110"/>
      <c r="AP64" s="153"/>
      <c r="AQ64" s="153"/>
      <c r="AR64" s="110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10"/>
      <c r="BE64" s="153"/>
      <c r="BF64" s="153"/>
      <c r="BG64" s="110"/>
      <c r="BH64" s="153"/>
      <c r="BI64" s="153"/>
      <c r="BJ64" s="110"/>
      <c r="BK64" s="153"/>
      <c r="BL64" s="153"/>
      <c r="BM64" s="110"/>
      <c r="BN64" s="153"/>
      <c r="BO64" s="153"/>
      <c r="BP64" s="110"/>
      <c r="BQ64" s="153"/>
      <c r="BR64" s="153"/>
      <c r="BS64" s="110"/>
      <c r="BT64" s="153"/>
      <c r="BU64" s="153"/>
      <c r="BV64" s="110"/>
      <c r="BW64" s="153"/>
      <c r="BX64" s="153"/>
      <c r="BY64" s="110"/>
      <c r="BZ64" s="153"/>
      <c r="CA64" s="153"/>
      <c r="CB64" s="110"/>
      <c r="CC64" s="153"/>
      <c r="CD64" s="153"/>
      <c r="CE64" s="110"/>
      <c r="CF64" s="153"/>
      <c r="CG64" s="153"/>
      <c r="CH64" s="110"/>
      <c r="CI64" s="153"/>
      <c r="CJ64" s="153"/>
      <c r="CK64" s="110"/>
      <c r="CL64" s="153"/>
      <c r="CM64" s="153"/>
      <c r="CN64" s="110"/>
      <c r="CO64" s="153"/>
      <c r="CP64" s="153"/>
      <c r="CQ64" s="110"/>
      <c r="CR64" s="153"/>
      <c r="CS64" s="153"/>
      <c r="CT64" s="110"/>
      <c r="CU64" s="153"/>
      <c r="CV64" s="153"/>
      <c r="CW64" s="110"/>
      <c r="CX64" s="153"/>
      <c r="CY64" s="153"/>
      <c r="CZ64" s="110"/>
      <c r="DA64" s="153"/>
      <c r="DB64" s="153"/>
      <c r="DC64" s="110"/>
      <c r="DD64" s="40"/>
      <c r="DE64" s="41"/>
      <c r="DG64" s="69"/>
      <c r="DI64" s="54"/>
    </row>
    <row r="65" spans="1:113" ht="15.75" customHeight="1">
      <c r="A65" s="36" t="s">
        <v>126</v>
      </c>
      <c r="B65" s="153">
        <f t="shared" si="59"/>
        <v>138.6</v>
      </c>
      <c r="C65" s="153">
        <f t="shared" si="60"/>
        <v>138.6</v>
      </c>
      <c r="D65" s="153">
        <f t="shared" si="1"/>
        <v>100</v>
      </c>
      <c r="E65" s="153"/>
      <c r="F65" s="153"/>
      <c r="G65" s="110"/>
      <c r="H65" s="153"/>
      <c r="I65" s="153"/>
      <c r="J65" s="110"/>
      <c r="K65" s="153"/>
      <c r="L65" s="153"/>
      <c r="M65" s="110"/>
      <c r="N65" s="153"/>
      <c r="O65" s="153"/>
      <c r="P65" s="110"/>
      <c r="Q65" s="153">
        <v>138.6</v>
      </c>
      <c r="R65" s="153">
        <v>138.6</v>
      </c>
      <c r="S65" s="110">
        <f t="shared" si="57"/>
        <v>100</v>
      </c>
      <c r="T65" s="153"/>
      <c r="U65" s="153"/>
      <c r="V65" s="110"/>
      <c r="W65" s="153"/>
      <c r="X65" s="153">
        <f t="shared" si="61"/>
        <v>0</v>
      </c>
      <c r="Y65" s="153">
        <f t="shared" si="61"/>
        <v>0</v>
      </c>
      <c r="Z65" s="110"/>
      <c r="AA65" s="153"/>
      <c r="AB65" s="153"/>
      <c r="AC65" s="110"/>
      <c r="AD65" s="153"/>
      <c r="AE65" s="153"/>
      <c r="AF65" s="110"/>
      <c r="AG65" s="153"/>
      <c r="AH65" s="153"/>
      <c r="AI65" s="110"/>
      <c r="AJ65" s="153"/>
      <c r="AK65" s="153"/>
      <c r="AL65" s="110"/>
      <c r="AM65" s="153"/>
      <c r="AN65" s="153"/>
      <c r="AO65" s="110"/>
      <c r="AP65" s="153"/>
      <c r="AQ65" s="153"/>
      <c r="AR65" s="110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10"/>
      <c r="BE65" s="153"/>
      <c r="BF65" s="153"/>
      <c r="BG65" s="110"/>
      <c r="BH65" s="153"/>
      <c r="BI65" s="153"/>
      <c r="BJ65" s="110"/>
      <c r="BK65" s="153"/>
      <c r="BL65" s="153"/>
      <c r="BM65" s="110"/>
      <c r="BN65" s="153"/>
      <c r="BO65" s="153"/>
      <c r="BP65" s="110"/>
      <c r="BQ65" s="153"/>
      <c r="BR65" s="153"/>
      <c r="BS65" s="110"/>
      <c r="BT65" s="153"/>
      <c r="BU65" s="153"/>
      <c r="BV65" s="110"/>
      <c r="BW65" s="153"/>
      <c r="BX65" s="153"/>
      <c r="BY65" s="110"/>
      <c r="BZ65" s="153"/>
      <c r="CA65" s="153"/>
      <c r="CB65" s="110"/>
      <c r="CC65" s="153"/>
      <c r="CD65" s="153"/>
      <c r="CE65" s="110"/>
      <c r="CF65" s="153"/>
      <c r="CG65" s="153"/>
      <c r="CH65" s="110"/>
      <c r="CI65" s="153"/>
      <c r="CJ65" s="153"/>
      <c r="CK65" s="110"/>
      <c r="CL65" s="153"/>
      <c r="CM65" s="153"/>
      <c r="CN65" s="110"/>
      <c r="CO65" s="153"/>
      <c r="CP65" s="153"/>
      <c r="CQ65" s="110"/>
      <c r="CR65" s="153"/>
      <c r="CS65" s="153"/>
      <c r="CT65" s="110"/>
      <c r="CU65" s="153"/>
      <c r="CV65" s="153"/>
      <c r="CW65" s="110"/>
      <c r="CX65" s="153"/>
      <c r="CY65" s="153"/>
      <c r="CZ65" s="110"/>
      <c r="DA65" s="153"/>
      <c r="DB65" s="153"/>
      <c r="DC65" s="110"/>
      <c r="DD65" s="40"/>
      <c r="DE65" s="41"/>
      <c r="DG65" s="69"/>
      <c r="DI65" s="54"/>
    </row>
    <row r="66" spans="1:113" ht="15.75" customHeight="1">
      <c r="A66" s="36" t="s">
        <v>127</v>
      </c>
      <c r="B66" s="153">
        <f t="shared" si="59"/>
        <v>273.60000000000002</v>
      </c>
      <c r="C66" s="153">
        <f t="shared" si="60"/>
        <v>273.60000000000002</v>
      </c>
      <c r="D66" s="153">
        <f t="shared" si="1"/>
        <v>100</v>
      </c>
      <c r="E66" s="153"/>
      <c r="F66" s="153"/>
      <c r="G66" s="110"/>
      <c r="H66" s="153"/>
      <c r="I66" s="153"/>
      <c r="J66" s="110"/>
      <c r="K66" s="153"/>
      <c r="L66" s="153"/>
      <c r="M66" s="110"/>
      <c r="N66" s="153"/>
      <c r="O66" s="153"/>
      <c r="P66" s="110"/>
      <c r="Q66" s="153">
        <v>273.60000000000002</v>
      </c>
      <c r="R66" s="153">
        <v>273.60000000000002</v>
      </c>
      <c r="S66" s="110">
        <f t="shared" si="57"/>
        <v>100</v>
      </c>
      <c r="T66" s="153"/>
      <c r="U66" s="153"/>
      <c r="V66" s="110"/>
      <c r="W66" s="153"/>
      <c r="X66" s="153">
        <f t="shared" si="61"/>
        <v>0</v>
      </c>
      <c r="Y66" s="153">
        <f t="shared" si="61"/>
        <v>0</v>
      </c>
      <c r="Z66" s="110"/>
      <c r="AA66" s="153"/>
      <c r="AB66" s="153"/>
      <c r="AC66" s="110"/>
      <c r="AD66" s="153"/>
      <c r="AE66" s="153"/>
      <c r="AF66" s="110"/>
      <c r="AG66" s="153"/>
      <c r="AH66" s="153"/>
      <c r="AI66" s="110"/>
      <c r="AJ66" s="153"/>
      <c r="AK66" s="153"/>
      <c r="AL66" s="110"/>
      <c r="AM66" s="153"/>
      <c r="AN66" s="153"/>
      <c r="AO66" s="110"/>
      <c r="AP66" s="153"/>
      <c r="AQ66" s="153"/>
      <c r="AR66" s="110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10"/>
      <c r="BE66" s="153"/>
      <c r="BF66" s="153"/>
      <c r="BG66" s="110"/>
      <c r="BH66" s="153"/>
      <c r="BI66" s="153"/>
      <c r="BJ66" s="110"/>
      <c r="BK66" s="153"/>
      <c r="BL66" s="153"/>
      <c r="BM66" s="110"/>
      <c r="BN66" s="153"/>
      <c r="BO66" s="153"/>
      <c r="BP66" s="110"/>
      <c r="BQ66" s="153"/>
      <c r="BR66" s="153"/>
      <c r="BS66" s="110"/>
      <c r="BT66" s="153"/>
      <c r="BU66" s="153"/>
      <c r="BV66" s="110"/>
      <c r="BW66" s="153"/>
      <c r="BX66" s="153"/>
      <c r="BY66" s="110"/>
      <c r="BZ66" s="153"/>
      <c r="CA66" s="153"/>
      <c r="CB66" s="110"/>
      <c r="CC66" s="153"/>
      <c r="CD66" s="153"/>
      <c r="CE66" s="110"/>
      <c r="CF66" s="153"/>
      <c r="CG66" s="153"/>
      <c r="CH66" s="110"/>
      <c r="CI66" s="153"/>
      <c r="CJ66" s="153"/>
      <c r="CK66" s="110"/>
      <c r="CL66" s="153"/>
      <c r="CM66" s="153"/>
      <c r="CN66" s="110"/>
      <c r="CO66" s="153"/>
      <c r="CP66" s="153"/>
      <c r="CQ66" s="110"/>
      <c r="CR66" s="153"/>
      <c r="CS66" s="153"/>
      <c r="CT66" s="110"/>
      <c r="CU66" s="153"/>
      <c r="CV66" s="153"/>
      <c r="CW66" s="110"/>
      <c r="CX66" s="153"/>
      <c r="CY66" s="153"/>
      <c r="CZ66" s="110"/>
      <c r="DA66" s="153"/>
      <c r="DB66" s="153"/>
      <c r="DC66" s="110"/>
      <c r="DD66" s="40"/>
      <c r="DE66" s="41"/>
      <c r="DG66" s="69"/>
      <c r="DI66" s="54"/>
    </row>
    <row r="67" spans="1:113" s="77" customFormat="1" ht="15.75" customHeight="1">
      <c r="A67" s="73" t="s">
        <v>146</v>
      </c>
      <c r="B67" s="171">
        <f>B68+B69</f>
        <v>343054.22625000007</v>
      </c>
      <c r="C67" s="171">
        <f>C68+C69</f>
        <v>331782.91910999996</v>
      </c>
      <c r="D67" s="171">
        <f t="shared" si="1"/>
        <v>96.714424053826946</v>
      </c>
      <c r="E67" s="171">
        <f>E68+E69</f>
        <v>360.4</v>
      </c>
      <c r="F67" s="171">
        <f>F68+F69</f>
        <v>360.4</v>
      </c>
      <c r="G67" s="158">
        <f>F67/E67*100</f>
        <v>100</v>
      </c>
      <c r="H67" s="171">
        <f>H68+H69</f>
        <v>1288.8</v>
      </c>
      <c r="I67" s="171">
        <f>I68+I69</f>
        <v>1288.8</v>
      </c>
      <c r="J67" s="158">
        <f>I67/H67*100</f>
        <v>100</v>
      </c>
      <c r="K67" s="171">
        <f>K68+K69</f>
        <v>176.4</v>
      </c>
      <c r="L67" s="171">
        <f>L68+L69</f>
        <v>176.4</v>
      </c>
      <c r="M67" s="158">
        <f>L67/K67*100</f>
        <v>100</v>
      </c>
      <c r="N67" s="171">
        <f>N68+N69</f>
        <v>4.1399999999999997</v>
      </c>
      <c r="O67" s="171">
        <f>O68+O69</f>
        <v>4.1399999999999997</v>
      </c>
      <c r="P67" s="158">
        <f>O67/N67*100</f>
        <v>100</v>
      </c>
      <c r="Q67" s="171">
        <f>Q68+Q69</f>
        <v>1368</v>
      </c>
      <c r="R67" s="171">
        <f>R68+R69</f>
        <v>1091.11924</v>
      </c>
      <c r="S67" s="158">
        <f t="shared" ref="S67" si="62">R67/Q67*100</f>
        <v>79.7601783625731</v>
      </c>
      <c r="T67" s="171">
        <f>T68+T69</f>
        <v>0</v>
      </c>
      <c r="U67" s="171">
        <f>U68+U69</f>
        <v>0</v>
      </c>
      <c r="V67" s="158" t="e">
        <f>U67/T67*100</f>
        <v>#DIV/0!</v>
      </c>
      <c r="W67" s="171">
        <f>W68+W69</f>
        <v>2299.77</v>
      </c>
      <c r="X67" s="171">
        <f>X68+X69</f>
        <v>2299.77</v>
      </c>
      <c r="Y67" s="171">
        <f>Y68+Y69</f>
        <v>2299.77</v>
      </c>
      <c r="Z67" s="158"/>
      <c r="AA67" s="171">
        <f>AA68+AA69</f>
        <v>2276.7722699999999</v>
      </c>
      <c r="AB67" s="171">
        <f>AB68+AB69</f>
        <v>2276.7722699999999</v>
      </c>
      <c r="AC67" s="158"/>
      <c r="AD67" s="171">
        <f>AD68+AD69</f>
        <v>22.997730000000001</v>
      </c>
      <c r="AE67" s="171">
        <f>AE68+AE69</f>
        <v>22.997730000000001</v>
      </c>
      <c r="AF67" s="158"/>
      <c r="AG67" s="171">
        <f>AG68+AG69</f>
        <v>10609.68477</v>
      </c>
      <c r="AH67" s="171">
        <f>AH68+AH69</f>
        <v>10609.68477</v>
      </c>
      <c r="AI67" s="158">
        <f>AH67/AG67*100</f>
        <v>100</v>
      </c>
      <c r="AJ67" s="171">
        <f>AJ68+AJ69</f>
        <v>170270.3</v>
      </c>
      <c r="AK67" s="171">
        <f>AK68+AK69</f>
        <v>170270.3</v>
      </c>
      <c r="AL67" s="158">
        <f>AK67/AJ67*100</f>
        <v>100</v>
      </c>
      <c r="AM67" s="171">
        <f>AM68+AM69</f>
        <v>59367.7</v>
      </c>
      <c r="AN67" s="171">
        <f>AN68+AN69</f>
        <v>59367.7</v>
      </c>
      <c r="AO67" s="158">
        <f>AN67/AM67*100</f>
        <v>100</v>
      </c>
      <c r="AP67" s="171">
        <f>AP68+AP69</f>
        <v>0</v>
      </c>
      <c r="AQ67" s="171">
        <f>AQ68+AQ69</f>
        <v>0</v>
      </c>
      <c r="AR67" s="158" t="e">
        <f>AQ67/AP67*100</f>
        <v>#DIV/0!</v>
      </c>
      <c r="AS67" s="171">
        <f>AS68+AS69</f>
        <v>179.1</v>
      </c>
      <c r="AT67" s="171">
        <f>AT68+AT69</f>
        <v>157.22707</v>
      </c>
      <c r="AU67" s="171">
        <f>AT67/AS67*100</f>
        <v>87.78730876605249</v>
      </c>
      <c r="AV67" s="171">
        <f>AV68+AV69</f>
        <v>17977</v>
      </c>
      <c r="AW67" s="171">
        <f>AW68+AW69</f>
        <v>17977</v>
      </c>
      <c r="AX67" s="171">
        <f>AW67/AV67*100</f>
        <v>100</v>
      </c>
      <c r="AY67" s="171">
        <f>AY68+AY69</f>
        <v>6994.1</v>
      </c>
      <c r="AZ67" s="171">
        <f>AZ68+AZ69</f>
        <v>6861.8149999999996</v>
      </c>
      <c r="BA67" s="171">
        <f>AZ67/AY67*100</f>
        <v>98.108620122674822</v>
      </c>
      <c r="BB67" s="171">
        <f>BB68+BB69</f>
        <v>48779.773000000001</v>
      </c>
      <c r="BC67" s="171">
        <f>BC68+BC69</f>
        <v>38320.956559999999</v>
      </c>
      <c r="BD67" s="158">
        <f>BC67/BB67*100</f>
        <v>78.559112113949354</v>
      </c>
      <c r="BE67" s="171">
        <f>BE68+BE69</f>
        <v>87.4</v>
      </c>
      <c r="BF67" s="171">
        <f>BF68+BF69</f>
        <v>80.7</v>
      </c>
      <c r="BG67" s="158">
        <f>BF67/BE67*100</f>
        <v>92.33409610983982</v>
      </c>
      <c r="BH67" s="171">
        <f>BH68+BH69</f>
        <v>0</v>
      </c>
      <c r="BI67" s="171">
        <f>BI68+BI69</f>
        <v>0</v>
      </c>
      <c r="BJ67" s="158" t="e">
        <f>BI67/BH67*100</f>
        <v>#DIV/0!</v>
      </c>
      <c r="BK67" s="171">
        <f>BK68+BK69</f>
        <v>569</v>
      </c>
      <c r="BL67" s="171">
        <f>BL68+BL69</f>
        <v>569</v>
      </c>
      <c r="BM67" s="158">
        <f>BL67/BK67*100</f>
        <v>100</v>
      </c>
      <c r="BN67" s="171">
        <f>BN68+BN69</f>
        <v>3</v>
      </c>
      <c r="BO67" s="171">
        <f>BO68+BO69</f>
        <v>3</v>
      </c>
      <c r="BP67" s="158">
        <f>BO67/BN67*100</f>
        <v>100</v>
      </c>
      <c r="BQ67" s="171">
        <f>BQ68+BQ69</f>
        <v>506</v>
      </c>
      <c r="BR67" s="171">
        <f>BR68+BR69</f>
        <v>506</v>
      </c>
      <c r="BS67" s="158">
        <f>BR67/BQ67*100</f>
        <v>100</v>
      </c>
      <c r="BT67" s="171">
        <f>BT68+BT69</f>
        <v>23</v>
      </c>
      <c r="BU67" s="171">
        <f>BU68+BU69</f>
        <v>23</v>
      </c>
      <c r="BV67" s="158">
        <f>BU67/BT67*100</f>
        <v>100</v>
      </c>
      <c r="BW67" s="171">
        <f>BW68+BW69</f>
        <v>148.67099999999999</v>
      </c>
      <c r="BX67" s="171">
        <f>BX68+BX69</f>
        <v>148.67099999999999</v>
      </c>
      <c r="BY67" s="158"/>
      <c r="BZ67" s="171">
        <f>BZ68+BZ69</f>
        <v>365</v>
      </c>
      <c r="CA67" s="171">
        <f>CA68+CA69</f>
        <v>358.72899999999998</v>
      </c>
      <c r="CB67" s="158">
        <f>CA67/BZ67*100</f>
        <v>98.281917808219177</v>
      </c>
      <c r="CC67" s="171">
        <f>CC68+CC69</f>
        <v>1.1000000000000001</v>
      </c>
      <c r="CD67" s="171">
        <f>CD68+CD69</f>
        <v>1.1000000000000001</v>
      </c>
      <c r="CE67" s="158">
        <f>CD67/CC67*100</f>
        <v>100</v>
      </c>
      <c r="CF67" s="171">
        <f>CF68+CF69</f>
        <v>14488.4</v>
      </c>
      <c r="CG67" s="171">
        <f>CG68+CG69</f>
        <v>14169.01391</v>
      </c>
      <c r="CH67" s="158">
        <f>CG67/CF67*100</f>
        <v>97.795573769360317</v>
      </c>
      <c r="CI67" s="171">
        <f>CI68+CI69</f>
        <v>54</v>
      </c>
      <c r="CJ67" s="171">
        <f>CJ68+CJ69</f>
        <v>54</v>
      </c>
      <c r="CK67" s="158">
        <f>CJ67/CI67*100</f>
        <v>100</v>
      </c>
      <c r="CL67" s="171">
        <f>CL68+CL69</f>
        <v>0</v>
      </c>
      <c r="CM67" s="171">
        <f>CM68+CM69</f>
        <v>0</v>
      </c>
      <c r="CN67" s="158"/>
      <c r="CO67" s="171">
        <f>CO68+CO69</f>
        <v>30.998000000000001</v>
      </c>
      <c r="CP67" s="171">
        <f>CP68+CP69</f>
        <v>10.43662</v>
      </c>
      <c r="CQ67" s="158">
        <f>CP67/CO67*100</f>
        <v>33.668688302471125</v>
      </c>
      <c r="CR67" s="171">
        <f>CR68+CR69</f>
        <v>4520.6850000000004</v>
      </c>
      <c r="CS67" s="171">
        <f>CS68+CS69</f>
        <v>4520.6850000000004</v>
      </c>
      <c r="CT67" s="158"/>
      <c r="CU67" s="171">
        <f>CU68+CU69</f>
        <v>2175.75</v>
      </c>
      <c r="CV67" s="171">
        <f>CV68+CV69</f>
        <v>1870.3357000000001</v>
      </c>
      <c r="CW67" s="158"/>
      <c r="CX67" s="171">
        <f>CX68+CX69</f>
        <v>0</v>
      </c>
      <c r="CY67" s="171">
        <f>CY68+CY69</f>
        <v>0</v>
      </c>
      <c r="CZ67" s="158"/>
      <c r="DA67" s="171">
        <f>DA68+DA69</f>
        <v>406.05448000000001</v>
      </c>
      <c r="DB67" s="171">
        <f>DB68+DB69</f>
        <v>406.05448000000001</v>
      </c>
      <c r="DC67" s="158">
        <f t="shared" ref="DC67" si="63">DB67/DA67*100</f>
        <v>100</v>
      </c>
      <c r="DD67" s="92"/>
      <c r="DE67" s="97"/>
      <c r="DF67" s="92"/>
      <c r="DG67" s="98"/>
      <c r="DH67" s="75"/>
      <c r="DI67" s="76"/>
    </row>
    <row r="68" spans="1:113" ht="15.75" customHeight="1">
      <c r="A68" s="36" t="s">
        <v>151</v>
      </c>
      <c r="B68" s="153">
        <f>H68+N68+Q68+AJ68+AM68+AP68+AS68+AV68+AY68+BB68+BE68+BH68+BK68+BN68+E68+BQ68+BT68+BW68+BZ68+CC68+CF68+CI68+CL68+T68+W68+CO68+AG68+CR68+CU68+CX68+DA68+K68</f>
        <v>341686.22625000007</v>
      </c>
      <c r="C68" s="153">
        <f>I68+O68+R68+AK68+AN68+AQ68+AT68+AW68+AZ68+BC68+BF68+BI68+BL68+BO68+F68+BR68+BU68+BX68+CA68+CD68+CG68+CJ68+CM68+U68+Y68+CP68+AH68+CS68+CV68+CY68+DB68+L68</f>
        <v>330414.91910999996</v>
      </c>
      <c r="D68" s="153">
        <f t="shared" si="1"/>
        <v>96.701269681338204</v>
      </c>
      <c r="E68" s="153">
        <v>360.4</v>
      </c>
      <c r="F68" s="153">
        <v>360.4</v>
      </c>
      <c r="G68" s="110">
        <v>0</v>
      </c>
      <c r="H68" s="153">
        <v>1288.8</v>
      </c>
      <c r="I68" s="153">
        <v>1288.8</v>
      </c>
      <c r="J68" s="110">
        <v>100</v>
      </c>
      <c r="K68" s="153">
        <v>176.4</v>
      </c>
      <c r="L68" s="153">
        <v>176.4</v>
      </c>
      <c r="M68" s="110">
        <v>100</v>
      </c>
      <c r="N68" s="153">
        <v>4.1399999999999997</v>
      </c>
      <c r="O68" s="153">
        <v>4.1399999999999997</v>
      </c>
      <c r="P68" s="110">
        <v>100</v>
      </c>
      <c r="Q68" s="153"/>
      <c r="R68" s="153"/>
      <c r="S68" s="110"/>
      <c r="T68" s="153"/>
      <c r="U68" s="153"/>
      <c r="V68" s="110" t="e">
        <f>#DIV/0!</f>
        <v>#DIV/0!</v>
      </c>
      <c r="W68" s="153">
        <v>2299.77</v>
      </c>
      <c r="X68" s="153">
        <v>2299.77</v>
      </c>
      <c r="Y68" s="153">
        <v>2299.77</v>
      </c>
      <c r="Z68" s="110"/>
      <c r="AA68" s="153">
        <v>2276.7722699999999</v>
      </c>
      <c r="AB68" s="153">
        <v>2276.7722699999999</v>
      </c>
      <c r="AC68" s="110"/>
      <c r="AD68" s="153">
        <v>22.997730000000001</v>
      </c>
      <c r="AE68" s="153">
        <v>22.997730000000001</v>
      </c>
      <c r="AF68" s="110"/>
      <c r="AG68" s="153">
        <v>10609.68477</v>
      </c>
      <c r="AH68" s="153">
        <v>10609.68477</v>
      </c>
      <c r="AI68" s="110">
        <f>AH68/AG68*100</f>
        <v>100</v>
      </c>
      <c r="AJ68" s="153">
        <v>170270.3</v>
      </c>
      <c r="AK68" s="153">
        <v>170270.3</v>
      </c>
      <c r="AL68" s="110">
        <v>88.2476179169239</v>
      </c>
      <c r="AM68" s="153">
        <v>59367.7</v>
      </c>
      <c r="AN68" s="153">
        <v>59367.7</v>
      </c>
      <c r="AO68" s="110">
        <v>79.362373425139793</v>
      </c>
      <c r="AP68" s="153"/>
      <c r="AQ68" s="153"/>
      <c r="AR68" s="110" t="e">
        <f>#DIV/0!</f>
        <v>#DIV/0!</v>
      </c>
      <c r="AS68" s="153">
        <v>179.1</v>
      </c>
      <c r="AT68" s="153">
        <v>157.22707</v>
      </c>
      <c r="AU68" s="153">
        <v>80.840457844779493</v>
      </c>
      <c r="AV68" s="153">
        <v>17977</v>
      </c>
      <c r="AW68" s="153">
        <v>17977</v>
      </c>
      <c r="AX68" s="153">
        <v>91.498610257595701</v>
      </c>
      <c r="AY68" s="153">
        <v>6994.1</v>
      </c>
      <c r="AZ68" s="153">
        <v>6861.8149999999996</v>
      </c>
      <c r="BA68" s="153">
        <v>84.483893567435402</v>
      </c>
      <c r="BB68" s="153">
        <v>48779.773000000001</v>
      </c>
      <c r="BC68" s="153">
        <v>38320.956559999999</v>
      </c>
      <c r="BD68" s="110">
        <v>67.796461865454006</v>
      </c>
      <c r="BE68" s="153">
        <v>87.4</v>
      </c>
      <c r="BF68" s="153">
        <v>80.7</v>
      </c>
      <c r="BG68" s="110">
        <v>81.350114416476003</v>
      </c>
      <c r="BH68" s="153"/>
      <c r="BI68" s="153"/>
      <c r="BJ68" s="110" t="e">
        <f>#DIV/0!</f>
        <v>#DIV/0!</v>
      </c>
      <c r="BK68" s="153">
        <v>569</v>
      </c>
      <c r="BL68" s="153">
        <v>569</v>
      </c>
      <c r="BM68" s="110">
        <v>64.5280492091388</v>
      </c>
      <c r="BN68" s="153">
        <v>3</v>
      </c>
      <c r="BO68" s="153">
        <v>3</v>
      </c>
      <c r="BP68" s="110">
        <v>43.026666666666699</v>
      </c>
      <c r="BQ68" s="153">
        <v>506</v>
      </c>
      <c r="BR68" s="153">
        <v>506</v>
      </c>
      <c r="BS68" s="110">
        <v>80.297266798419002</v>
      </c>
      <c r="BT68" s="153">
        <v>23</v>
      </c>
      <c r="BU68" s="153">
        <v>23</v>
      </c>
      <c r="BV68" s="110">
        <v>100</v>
      </c>
      <c r="BW68" s="153">
        <v>148.67099999999999</v>
      </c>
      <c r="BX68" s="153">
        <v>148.67099999999999</v>
      </c>
      <c r="BY68" s="110"/>
      <c r="BZ68" s="153">
        <v>365</v>
      </c>
      <c r="CA68" s="153">
        <v>358.72899999999998</v>
      </c>
      <c r="CB68" s="110">
        <v>64.1841095890411</v>
      </c>
      <c r="CC68" s="153">
        <v>1.1000000000000001</v>
      </c>
      <c r="CD68" s="153">
        <v>1.1000000000000001</v>
      </c>
      <c r="CE68" s="110">
        <v>100</v>
      </c>
      <c r="CF68" s="153">
        <v>14488.4</v>
      </c>
      <c r="CG68" s="153">
        <v>14169.01391</v>
      </c>
      <c r="CH68" s="110">
        <v>89.926195508130604</v>
      </c>
      <c r="CI68" s="153">
        <v>54</v>
      </c>
      <c r="CJ68" s="153">
        <v>54</v>
      </c>
      <c r="CK68" s="110">
        <v>100</v>
      </c>
      <c r="CL68" s="153"/>
      <c r="CM68" s="153"/>
      <c r="CN68" s="110"/>
      <c r="CO68" s="153">
        <v>30.998000000000001</v>
      </c>
      <c r="CP68" s="153">
        <v>10.43662</v>
      </c>
      <c r="CQ68" s="110">
        <v>31.0368088263759</v>
      </c>
      <c r="CR68" s="153">
        <v>4520.6850000000004</v>
      </c>
      <c r="CS68" s="153">
        <v>4520.6850000000004</v>
      </c>
      <c r="CT68" s="110"/>
      <c r="CU68" s="153">
        <v>2175.75</v>
      </c>
      <c r="CV68" s="153">
        <v>1870.3357000000001</v>
      </c>
      <c r="CW68" s="110"/>
      <c r="CX68" s="153"/>
      <c r="CY68" s="153"/>
      <c r="CZ68" s="110"/>
      <c r="DA68" s="153">
        <v>406.05448000000001</v>
      </c>
      <c r="DB68" s="153">
        <v>406.05448000000001</v>
      </c>
      <c r="DC68" s="110">
        <f>DB68/DA68*100</f>
        <v>100</v>
      </c>
      <c r="DD68" s="40"/>
      <c r="DE68" s="41"/>
      <c r="DG68" s="69"/>
      <c r="DI68" s="54"/>
    </row>
    <row r="69" spans="1:113" s="83" customFormat="1" ht="15.75" customHeight="1">
      <c r="A69" s="78" t="s">
        <v>159</v>
      </c>
      <c r="B69" s="172">
        <f>SUM(B70:B74)</f>
        <v>1368</v>
      </c>
      <c r="C69" s="172">
        <f>SUM(C70:C74)</f>
        <v>1368</v>
      </c>
      <c r="D69" s="172">
        <f t="shared" si="1"/>
        <v>100</v>
      </c>
      <c r="E69" s="172">
        <v>0</v>
      </c>
      <c r="F69" s="172">
        <v>0</v>
      </c>
      <c r="G69" s="159"/>
      <c r="H69" s="172">
        <v>0</v>
      </c>
      <c r="I69" s="172">
        <v>0</v>
      </c>
      <c r="J69" s="159"/>
      <c r="K69" s="172">
        <v>0</v>
      </c>
      <c r="L69" s="172">
        <v>0</v>
      </c>
      <c r="M69" s="159"/>
      <c r="N69" s="172">
        <v>0</v>
      </c>
      <c r="O69" s="172">
        <v>0</v>
      </c>
      <c r="P69" s="159"/>
      <c r="Q69" s="172">
        <v>1368</v>
      </c>
      <c r="R69" s="172">
        <v>1091.11924</v>
      </c>
      <c r="S69" s="159">
        <v>79.7601783625731</v>
      </c>
      <c r="T69" s="172">
        <v>0</v>
      </c>
      <c r="U69" s="172">
        <v>0</v>
      </c>
      <c r="V69" s="159"/>
      <c r="W69" s="172">
        <v>0</v>
      </c>
      <c r="X69" s="172">
        <v>0</v>
      </c>
      <c r="Y69" s="172">
        <v>0</v>
      </c>
      <c r="Z69" s="159"/>
      <c r="AA69" s="172">
        <v>0</v>
      </c>
      <c r="AB69" s="172">
        <v>0</v>
      </c>
      <c r="AC69" s="159"/>
      <c r="AD69" s="172">
        <v>0</v>
      </c>
      <c r="AE69" s="172">
        <v>0</v>
      </c>
      <c r="AF69" s="159"/>
      <c r="AG69" s="172">
        <v>0</v>
      </c>
      <c r="AH69" s="172">
        <v>0</v>
      </c>
      <c r="AI69" s="159"/>
      <c r="AJ69" s="172">
        <v>0</v>
      </c>
      <c r="AK69" s="172">
        <v>0</v>
      </c>
      <c r="AL69" s="159"/>
      <c r="AM69" s="172">
        <v>0</v>
      </c>
      <c r="AN69" s="172">
        <v>0</v>
      </c>
      <c r="AO69" s="159"/>
      <c r="AP69" s="172">
        <v>0</v>
      </c>
      <c r="AQ69" s="172">
        <v>0</v>
      </c>
      <c r="AR69" s="159"/>
      <c r="AS69" s="172">
        <v>0</v>
      </c>
      <c r="AT69" s="172">
        <v>0</v>
      </c>
      <c r="AU69" s="172"/>
      <c r="AV69" s="172">
        <v>0</v>
      </c>
      <c r="AW69" s="172">
        <v>0</v>
      </c>
      <c r="AX69" s="172"/>
      <c r="AY69" s="172">
        <v>0</v>
      </c>
      <c r="AZ69" s="172">
        <v>0</v>
      </c>
      <c r="BA69" s="172"/>
      <c r="BB69" s="172">
        <v>0</v>
      </c>
      <c r="BC69" s="172">
        <v>0</v>
      </c>
      <c r="BD69" s="159"/>
      <c r="BE69" s="172">
        <v>0</v>
      </c>
      <c r="BF69" s="172">
        <v>0</v>
      </c>
      <c r="BG69" s="159"/>
      <c r="BH69" s="172">
        <v>0</v>
      </c>
      <c r="BI69" s="172">
        <v>0</v>
      </c>
      <c r="BJ69" s="159"/>
      <c r="BK69" s="172">
        <v>0</v>
      </c>
      <c r="BL69" s="172">
        <v>0</v>
      </c>
      <c r="BM69" s="159"/>
      <c r="BN69" s="172">
        <v>0</v>
      </c>
      <c r="BO69" s="172">
        <v>0</v>
      </c>
      <c r="BP69" s="159"/>
      <c r="BQ69" s="172">
        <v>0</v>
      </c>
      <c r="BR69" s="172">
        <v>0</v>
      </c>
      <c r="BS69" s="159"/>
      <c r="BT69" s="172">
        <v>0</v>
      </c>
      <c r="BU69" s="172">
        <v>0</v>
      </c>
      <c r="BV69" s="159"/>
      <c r="BW69" s="172">
        <v>0</v>
      </c>
      <c r="BX69" s="172">
        <v>0</v>
      </c>
      <c r="BY69" s="159"/>
      <c r="BZ69" s="172">
        <v>0</v>
      </c>
      <c r="CA69" s="172">
        <v>0</v>
      </c>
      <c r="CB69" s="159"/>
      <c r="CC69" s="172">
        <v>0</v>
      </c>
      <c r="CD69" s="172">
        <v>0</v>
      </c>
      <c r="CE69" s="159"/>
      <c r="CF69" s="172">
        <v>0</v>
      </c>
      <c r="CG69" s="172">
        <v>0</v>
      </c>
      <c r="CH69" s="159"/>
      <c r="CI69" s="172">
        <v>0</v>
      </c>
      <c r="CJ69" s="172">
        <v>0</v>
      </c>
      <c r="CK69" s="159"/>
      <c r="CL69" s="172">
        <v>0</v>
      </c>
      <c r="CM69" s="172">
        <v>0</v>
      </c>
      <c r="CN69" s="159"/>
      <c r="CO69" s="172">
        <v>0</v>
      </c>
      <c r="CP69" s="172">
        <v>0</v>
      </c>
      <c r="CQ69" s="159"/>
      <c r="CR69" s="172">
        <v>0</v>
      </c>
      <c r="CS69" s="172">
        <v>0</v>
      </c>
      <c r="CT69" s="159"/>
      <c r="CU69" s="172">
        <v>0</v>
      </c>
      <c r="CV69" s="172">
        <v>0</v>
      </c>
      <c r="CW69" s="159"/>
      <c r="CX69" s="172">
        <v>0</v>
      </c>
      <c r="CY69" s="172">
        <v>0</v>
      </c>
      <c r="CZ69" s="159"/>
      <c r="DA69" s="172">
        <v>0</v>
      </c>
      <c r="DB69" s="172">
        <v>0</v>
      </c>
      <c r="DC69" s="159"/>
      <c r="DD69" s="49"/>
      <c r="DE69" s="80"/>
      <c r="DF69" s="81"/>
      <c r="DG69" s="82"/>
      <c r="DI69" s="76"/>
    </row>
    <row r="70" spans="1:113" ht="15.75" customHeight="1">
      <c r="A70" s="36" t="s">
        <v>54</v>
      </c>
      <c r="B70" s="153">
        <f t="shared" ref="B70:B74" si="64">H70+N70+Q70+AJ70+AM70+AP70+AS70+AV70+AY70+BB70+BE70+BH70+BK70+BN70+E70+BQ70+BT70+BW70+BZ70+CC70+CF70+CI70+CL70+T70+W70+CO70+AG70+CR70+CU70+CX70+DA70+K70</f>
        <v>273.60000000000002</v>
      </c>
      <c r="C70" s="153">
        <f t="shared" ref="C70:C74" si="65">I70+O70+R70+AK70+AN70+AQ70+AT70+AW70+AZ70+BC70+BF70+BI70+BL70+BO70+F70+BR70+BU70+BX70+CA70+CD70+CG70+CJ70+CM70+U70+Y70+CP70+AH70+CS70+CV70+CY70+DB70+L70</f>
        <v>273.60000000000002</v>
      </c>
      <c r="D70" s="153">
        <f t="shared" si="1"/>
        <v>100</v>
      </c>
      <c r="E70" s="153"/>
      <c r="F70" s="153"/>
      <c r="G70" s="110"/>
      <c r="H70" s="153"/>
      <c r="I70" s="153"/>
      <c r="J70" s="110"/>
      <c r="K70" s="153"/>
      <c r="L70" s="153"/>
      <c r="M70" s="110"/>
      <c r="N70" s="153"/>
      <c r="O70" s="153"/>
      <c r="P70" s="110"/>
      <c r="Q70" s="153">
        <v>273.60000000000002</v>
      </c>
      <c r="R70" s="153">
        <v>273.60000000000002</v>
      </c>
      <c r="S70" s="110">
        <v>79.983044590643303</v>
      </c>
      <c r="T70" s="153"/>
      <c r="U70" s="153"/>
      <c r="V70" s="110"/>
      <c r="W70" s="153"/>
      <c r="X70" s="153">
        <v>0</v>
      </c>
      <c r="Y70" s="153">
        <v>0</v>
      </c>
      <c r="Z70" s="110"/>
      <c r="AA70" s="153"/>
      <c r="AB70" s="153"/>
      <c r="AC70" s="110"/>
      <c r="AD70" s="153"/>
      <c r="AE70" s="153"/>
      <c r="AF70" s="110"/>
      <c r="AG70" s="153"/>
      <c r="AH70" s="153"/>
      <c r="AI70" s="110"/>
      <c r="AJ70" s="153"/>
      <c r="AK70" s="153"/>
      <c r="AL70" s="110"/>
      <c r="AM70" s="153"/>
      <c r="AN70" s="153"/>
      <c r="AO70" s="110"/>
      <c r="AP70" s="153"/>
      <c r="AQ70" s="153"/>
      <c r="AR70" s="110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10"/>
      <c r="BE70" s="153"/>
      <c r="BF70" s="153"/>
      <c r="BG70" s="110"/>
      <c r="BH70" s="153"/>
      <c r="BI70" s="153"/>
      <c r="BJ70" s="110"/>
      <c r="BK70" s="153"/>
      <c r="BL70" s="153"/>
      <c r="BM70" s="110"/>
      <c r="BN70" s="153"/>
      <c r="BO70" s="153"/>
      <c r="BP70" s="110"/>
      <c r="BQ70" s="153"/>
      <c r="BR70" s="153"/>
      <c r="BS70" s="110"/>
      <c r="BT70" s="153"/>
      <c r="BU70" s="153"/>
      <c r="BV70" s="110"/>
      <c r="BW70" s="153"/>
      <c r="BX70" s="153"/>
      <c r="BY70" s="110"/>
      <c r="BZ70" s="153"/>
      <c r="CA70" s="153"/>
      <c r="CB70" s="110"/>
      <c r="CC70" s="153"/>
      <c r="CD70" s="153"/>
      <c r="CE70" s="110"/>
      <c r="CF70" s="153"/>
      <c r="CG70" s="153"/>
      <c r="CH70" s="110"/>
      <c r="CI70" s="153"/>
      <c r="CJ70" s="153"/>
      <c r="CK70" s="110"/>
      <c r="CL70" s="153"/>
      <c r="CM70" s="153"/>
      <c r="CN70" s="110"/>
      <c r="CO70" s="153"/>
      <c r="CP70" s="153"/>
      <c r="CQ70" s="110"/>
      <c r="CR70" s="153"/>
      <c r="CS70" s="153"/>
      <c r="CT70" s="110"/>
      <c r="CU70" s="153"/>
      <c r="CV70" s="153"/>
      <c r="CW70" s="110"/>
      <c r="CX70" s="153"/>
      <c r="CY70" s="153"/>
      <c r="CZ70" s="110"/>
      <c r="DA70" s="153"/>
      <c r="DB70" s="153"/>
      <c r="DC70" s="110"/>
      <c r="DD70" s="40"/>
      <c r="DE70" s="41"/>
      <c r="DG70" s="69"/>
      <c r="DI70" s="54"/>
    </row>
    <row r="71" spans="1:113" ht="15.75" customHeight="1">
      <c r="A71" s="36" t="s">
        <v>244</v>
      </c>
      <c r="B71" s="153">
        <f t="shared" si="64"/>
        <v>273.60000000000002</v>
      </c>
      <c r="C71" s="153">
        <f t="shared" si="65"/>
        <v>273.60000000000002</v>
      </c>
      <c r="D71" s="153">
        <f t="shared" ref="D71:D74" si="66">C71/B71*100</f>
        <v>100</v>
      </c>
      <c r="E71" s="153"/>
      <c r="F71" s="153"/>
      <c r="G71" s="110"/>
      <c r="H71" s="153"/>
      <c r="I71" s="153"/>
      <c r="J71" s="110"/>
      <c r="K71" s="153"/>
      <c r="L71" s="153"/>
      <c r="M71" s="110"/>
      <c r="N71" s="153"/>
      <c r="O71" s="153"/>
      <c r="P71" s="110"/>
      <c r="Q71" s="153">
        <v>273.60000000000002</v>
      </c>
      <c r="R71" s="153">
        <v>273.60000000000002</v>
      </c>
      <c r="S71" s="110">
        <v>83.217573099415205</v>
      </c>
      <c r="T71" s="153"/>
      <c r="U71" s="153"/>
      <c r="V71" s="110"/>
      <c r="W71" s="153"/>
      <c r="X71" s="153">
        <v>0</v>
      </c>
      <c r="Y71" s="153">
        <v>0</v>
      </c>
      <c r="Z71" s="110"/>
      <c r="AA71" s="153"/>
      <c r="AB71" s="153"/>
      <c r="AC71" s="110"/>
      <c r="AD71" s="153"/>
      <c r="AE71" s="153"/>
      <c r="AF71" s="110"/>
      <c r="AG71" s="153"/>
      <c r="AH71" s="153"/>
      <c r="AI71" s="110"/>
      <c r="AJ71" s="153"/>
      <c r="AK71" s="153"/>
      <c r="AL71" s="110"/>
      <c r="AM71" s="153"/>
      <c r="AN71" s="153"/>
      <c r="AO71" s="110"/>
      <c r="AP71" s="153"/>
      <c r="AQ71" s="153"/>
      <c r="AR71" s="110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10"/>
      <c r="BE71" s="153"/>
      <c r="BF71" s="153"/>
      <c r="BG71" s="110"/>
      <c r="BH71" s="153"/>
      <c r="BI71" s="153"/>
      <c r="BJ71" s="110"/>
      <c r="BK71" s="153"/>
      <c r="BL71" s="153"/>
      <c r="BM71" s="110"/>
      <c r="BN71" s="153"/>
      <c r="BO71" s="153"/>
      <c r="BP71" s="110"/>
      <c r="BQ71" s="153"/>
      <c r="BR71" s="153"/>
      <c r="BS71" s="110"/>
      <c r="BT71" s="153"/>
      <c r="BU71" s="153"/>
      <c r="BV71" s="110"/>
      <c r="BW71" s="153"/>
      <c r="BX71" s="153"/>
      <c r="BY71" s="110"/>
      <c r="BZ71" s="153"/>
      <c r="CA71" s="153"/>
      <c r="CB71" s="110"/>
      <c r="CC71" s="153"/>
      <c r="CD71" s="153"/>
      <c r="CE71" s="110"/>
      <c r="CF71" s="153"/>
      <c r="CG71" s="153"/>
      <c r="CH71" s="110"/>
      <c r="CI71" s="153"/>
      <c r="CJ71" s="153"/>
      <c r="CK71" s="110"/>
      <c r="CL71" s="153"/>
      <c r="CM71" s="153"/>
      <c r="CN71" s="110"/>
      <c r="CO71" s="153"/>
      <c r="CP71" s="153"/>
      <c r="CQ71" s="110"/>
      <c r="CR71" s="153"/>
      <c r="CS71" s="153"/>
      <c r="CT71" s="110"/>
      <c r="CU71" s="153"/>
      <c r="CV71" s="153"/>
      <c r="CW71" s="110"/>
      <c r="CX71" s="153"/>
      <c r="CY71" s="153"/>
      <c r="CZ71" s="110"/>
      <c r="DA71" s="153"/>
      <c r="DB71" s="153"/>
      <c r="DC71" s="110"/>
      <c r="DD71" s="40"/>
      <c r="DE71" s="41"/>
      <c r="DG71" s="69"/>
      <c r="DI71" s="54"/>
    </row>
    <row r="72" spans="1:113" ht="15.75" customHeight="1">
      <c r="A72" s="36" t="s">
        <v>23</v>
      </c>
      <c r="B72" s="153">
        <f t="shared" si="64"/>
        <v>273.60000000000002</v>
      </c>
      <c r="C72" s="153">
        <f t="shared" si="65"/>
        <v>273.60000000000002</v>
      </c>
      <c r="D72" s="153">
        <f t="shared" si="66"/>
        <v>100</v>
      </c>
      <c r="E72" s="153"/>
      <c r="F72" s="153"/>
      <c r="G72" s="110"/>
      <c r="H72" s="153"/>
      <c r="I72" s="153"/>
      <c r="J72" s="110"/>
      <c r="K72" s="153"/>
      <c r="L72" s="153"/>
      <c r="M72" s="110"/>
      <c r="N72" s="153"/>
      <c r="O72" s="153"/>
      <c r="P72" s="110"/>
      <c r="Q72" s="153">
        <v>273.60000000000002</v>
      </c>
      <c r="R72" s="153">
        <v>273.60000000000002</v>
      </c>
      <c r="S72" s="110">
        <v>74.094396929824597</v>
      </c>
      <c r="T72" s="153"/>
      <c r="U72" s="153"/>
      <c r="V72" s="110"/>
      <c r="W72" s="153"/>
      <c r="X72" s="153">
        <v>0</v>
      </c>
      <c r="Y72" s="153">
        <v>0</v>
      </c>
      <c r="Z72" s="110"/>
      <c r="AA72" s="153"/>
      <c r="AB72" s="153"/>
      <c r="AC72" s="110"/>
      <c r="AD72" s="153"/>
      <c r="AE72" s="153"/>
      <c r="AF72" s="110"/>
      <c r="AG72" s="153"/>
      <c r="AH72" s="153"/>
      <c r="AI72" s="110"/>
      <c r="AJ72" s="153"/>
      <c r="AK72" s="153"/>
      <c r="AL72" s="110"/>
      <c r="AM72" s="153"/>
      <c r="AN72" s="153"/>
      <c r="AO72" s="110"/>
      <c r="AP72" s="153"/>
      <c r="AQ72" s="153"/>
      <c r="AR72" s="110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10"/>
      <c r="BE72" s="153"/>
      <c r="BF72" s="153"/>
      <c r="BG72" s="110"/>
      <c r="BH72" s="153"/>
      <c r="BI72" s="153"/>
      <c r="BJ72" s="110"/>
      <c r="BK72" s="153"/>
      <c r="BL72" s="153"/>
      <c r="BM72" s="110"/>
      <c r="BN72" s="153"/>
      <c r="BO72" s="153"/>
      <c r="BP72" s="110"/>
      <c r="BQ72" s="153"/>
      <c r="BR72" s="153"/>
      <c r="BS72" s="110"/>
      <c r="BT72" s="153"/>
      <c r="BU72" s="153"/>
      <c r="BV72" s="110"/>
      <c r="BW72" s="153"/>
      <c r="BX72" s="153"/>
      <c r="BY72" s="110"/>
      <c r="BZ72" s="153"/>
      <c r="CA72" s="153"/>
      <c r="CB72" s="110"/>
      <c r="CC72" s="153"/>
      <c r="CD72" s="153"/>
      <c r="CE72" s="110"/>
      <c r="CF72" s="153"/>
      <c r="CG72" s="153"/>
      <c r="CH72" s="110"/>
      <c r="CI72" s="153"/>
      <c r="CJ72" s="153"/>
      <c r="CK72" s="110"/>
      <c r="CL72" s="153"/>
      <c r="CM72" s="153"/>
      <c r="CN72" s="110"/>
      <c r="CO72" s="153"/>
      <c r="CP72" s="153"/>
      <c r="CQ72" s="110"/>
      <c r="CR72" s="153"/>
      <c r="CS72" s="153"/>
      <c r="CT72" s="110"/>
      <c r="CU72" s="153"/>
      <c r="CV72" s="153"/>
      <c r="CW72" s="110"/>
      <c r="CX72" s="153"/>
      <c r="CY72" s="153"/>
      <c r="CZ72" s="110"/>
      <c r="DA72" s="153"/>
      <c r="DB72" s="153"/>
      <c r="DC72" s="110"/>
      <c r="DD72" s="40"/>
      <c r="DE72" s="41"/>
      <c r="DG72" s="69"/>
      <c r="DI72" s="54"/>
    </row>
    <row r="73" spans="1:113" ht="15.75" customHeight="1">
      <c r="A73" s="36" t="s">
        <v>105</v>
      </c>
      <c r="B73" s="153">
        <f t="shared" si="64"/>
        <v>273.60000000000002</v>
      </c>
      <c r="C73" s="153">
        <f t="shared" si="65"/>
        <v>273.60000000000002</v>
      </c>
      <c r="D73" s="153">
        <f t="shared" si="66"/>
        <v>100</v>
      </c>
      <c r="E73" s="153"/>
      <c r="F73" s="153"/>
      <c r="G73" s="110"/>
      <c r="H73" s="153"/>
      <c r="I73" s="153"/>
      <c r="J73" s="110"/>
      <c r="K73" s="153"/>
      <c r="L73" s="153"/>
      <c r="M73" s="110"/>
      <c r="N73" s="153"/>
      <c r="O73" s="153"/>
      <c r="P73" s="110"/>
      <c r="Q73" s="153">
        <v>273.60000000000002</v>
      </c>
      <c r="R73" s="153">
        <v>273.60000000000002</v>
      </c>
      <c r="S73" s="110">
        <v>75.275771198830398</v>
      </c>
      <c r="T73" s="153"/>
      <c r="U73" s="153"/>
      <c r="V73" s="110"/>
      <c r="W73" s="153"/>
      <c r="X73" s="153">
        <v>0</v>
      </c>
      <c r="Y73" s="153">
        <v>0</v>
      </c>
      <c r="Z73" s="110"/>
      <c r="AA73" s="153"/>
      <c r="AB73" s="153"/>
      <c r="AC73" s="110"/>
      <c r="AD73" s="153"/>
      <c r="AE73" s="153"/>
      <c r="AF73" s="110"/>
      <c r="AG73" s="153"/>
      <c r="AH73" s="153"/>
      <c r="AI73" s="110"/>
      <c r="AJ73" s="153"/>
      <c r="AK73" s="153"/>
      <c r="AL73" s="110"/>
      <c r="AM73" s="153"/>
      <c r="AN73" s="153"/>
      <c r="AO73" s="110"/>
      <c r="AP73" s="153"/>
      <c r="AQ73" s="153"/>
      <c r="AR73" s="110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10"/>
      <c r="BE73" s="153"/>
      <c r="BF73" s="153"/>
      <c r="BG73" s="110"/>
      <c r="BH73" s="153"/>
      <c r="BI73" s="153"/>
      <c r="BJ73" s="110"/>
      <c r="BK73" s="153"/>
      <c r="BL73" s="153"/>
      <c r="BM73" s="110"/>
      <c r="BN73" s="153"/>
      <c r="BO73" s="153"/>
      <c r="BP73" s="110"/>
      <c r="BQ73" s="153"/>
      <c r="BR73" s="153"/>
      <c r="BS73" s="110"/>
      <c r="BT73" s="153"/>
      <c r="BU73" s="153"/>
      <c r="BV73" s="110"/>
      <c r="BW73" s="153"/>
      <c r="BX73" s="153"/>
      <c r="BY73" s="110"/>
      <c r="BZ73" s="153"/>
      <c r="CA73" s="153"/>
      <c r="CB73" s="110"/>
      <c r="CC73" s="153"/>
      <c r="CD73" s="153"/>
      <c r="CE73" s="110"/>
      <c r="CF73" s="153"/>
      <c r="CG73" s="153"/>
      <c r="CH73" s="110"/>
      <c r="CI73" s="153"/>
      <c r="CJ73" s="153"/>
      <c r="CK73" s="110"/>
      <c r="CL73" s="153"/>
      <c r="CM73" s="153"/>
      <c r="CN73" s="110"/>
      <c r="CO73" s="153"/>
      <c r="CP73" s="153"/>
      <c r="CQ73" s="110"/>
      <c r="CR73" s="153"/>
      <c r="CS73" s="153"/>
      <c r="CT73" s="110"/>
      <c r="CU73" s="153"/>
      <c r="CV73" s="153"/>
      <c r="CW73" s="110"/>
      <c r="CX73" s="153"/>
      <c r="CY73" s="153"/>
      <c r="CZ73" s="110"/>
      <c r="DA73" s="153"/>
      <c r="DB73" s="153"/>
      <c r="DC73" s="110"/>
      <c r="DD73" s="40"/>
      <c r="DE73" s="41"/>
      <c r="DG73" s="69"/>
      <c r="DI73" s="54"/>
    </row>
    <row r="74" spans="1:113" ht="15.75" customHeight="1">
      <c r="A74" s="36" t="s">
        <v>72</v>
      </c>
      <c r="B74" s="153">
        <f t="shared" si="64"/>
        <v>273.60000000000002</v>
      </c>
      <c r="C74" s="153">
        <f t="shared" si="65"/>
        <v>273.60000000000002</v>
      </c>
      <c r="D74" s="153">
        <f t="shared" si="66"/>
        <v>100</v>
      </c>
      <c r="E74" s="153"/>
      <c r="F74" s="153"/>
      <c r="G74" s="110"/>
      <c r="H74" s="153"/>
      <c r="I74" s="153"/>
      <c r="J74" s="110"/>
      <c r="K74" s="153"/>
      <c r="L74" s="153"/>
      <c r="M74" s="110"/>
      <c r="N74" s="153"/>
      <c r="O74" s="153"/>
      <c r="P74" s="110"/>
      <c r="Q74" s="153">
        <v>273.60000000000002</v>
      </c>
      <c r="R74" s="153">
        <v>273.60000000000002</v>
      </c>
      <c r="S74" s="110">
        <v>86.230105994151998</v>
      </c>
      <c r="T74" s="153"/>
      <c r="U74" s="153"/>
      <c r="V74" s="110"/>
      <c r="W74" s="153"/>
      <c r="X74" s="153">
        <v>0</v>
      </c>
      <c r="Y74" s="153">
        <v>0</v>
      </c>
      <c r="Z74" s="110"/>
      <c r="AA74" s="153"/>
      <c r="AB74" s="153"/>
      <c r="AC74" s="110"/>
      <c r="AD74" s="153"/>
      <c r="AE74" s="153"/>
      <c r="AF74" s="110"/>
      <c r="AG74" s="153"/>
      <c r="AH74" s="153"/>
      <c r="AI74" s="110"/>
      <c r="AJ74" s="153"/>
      <c r="AK74" s="153"/>
      <c r="AL74" s="110"/>
      <c r="AM74" s="153"/>
      <c r="AN74" s="153"/>
      <c r="AO74" s="110"/>
      <c r="AP74" s="153"/>
      <c r="AQ74" s="153"/>
      <c r="AR74" s="110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10"/>
      <c r="BE74" s="153"/>
      <c r="BF74" s="153"/>
      <c r="BG74" s="110"/>
      <c r="BH74" s="153"/>
      <c r="BI74" s="153"/>
      <c r="BJ74" s="110"/>
      <c r="BK74" s="153"/>
      <c r="BL74" s="153"/>
      <c r="BM74" s="110"/>
      <c r="BN74" s="153"/>
      <c r="BO74" s="153"/>
      <c r="BP74" s="110"/>
      <c r="BQ74" s="153"/>
      <c r="BR74" s="153"/>
      <c r="BS74" s="110"/>
      <c r="BT74" s="153"/>
      <c r="BU74" s="153"/>
      <c r="BV74" s="110"/>
      <c r="BW74" s="153"/>
      <c r="BX74" s="153"/>
      <c r="BY74" s="110"/>
      <c r="BZ74" s="153"/>
      <c r="CA74" s="153"/>
      <c r="CB74" s="110"/>
      <c r="CC74" s="153"/>
      <c r="CD74" s="153"/>
      <c r="CE74" s="110"/>
      <c r="CF74" s="153"/>
      <c r="CG74" s="153"/>
      <c r="CH74" s="110"/>
      <c r="CI74" s="153"/>
      <c r="CJ74" s="153"/>
      <c r="CK74" s="110"/>
      <c r="CL74" s="153"/>
      <c r="CM74" s="153"/>
      <c r="CN74" s="110"/>
      <c r="CO74" s="153"/>
      <c r="CP74" s="153"/>
      <c r="CQ74" s="110"/>
      <c r="CR74" s="153"/>
      <c r="CS74" s="153"/>
      <c r="CT74" s="110"/>
      <c r="CU74" s="153"/>
      <c r="CV74" s="153"/>
      <c r="CW74" s="110"/>
      <c r="CX74" s="153"/>
      <c r="CY74" s="153"/>
      <c r="CZ74" s="110"/>
      <c r="DA74" s="153"/>
      <c r="DB74" s="153"/>
      <c r="DC74" s="110"/>
      <c r="DD74" s="40"/>
      <c r="DE74" s="41"/>
      <c r="DG74" s="69"/>
      <c r="DI74" s="54"/>
    </row>
    <row r="75" spans="1:113" s="65" customFormat="1" ht="17.25" customHeight="1">
      <c r="A75" s="62" t="s">
        <v>147</v>
      </c>
      <c r="B75" s="170">
        <f>B76+B77</f>
        <v>1153037.2071399998</v>
      </c>
      <c r="C75" s="170">
        <f t="shared" ref="C75:CD75" si="67">C76+C77</f>
        <v>1141857.0538199998</v>
      </c>
      <c r="D75" s="170">
        <f t="shared" ref="D75:D106" si="68">C75/B75*100</f>
        <v>99.030373586318916</v>
      </c>
      <c r="E75" s="170">
        <f>E76+E77</f>
        <v>1571.5</v>
      </c>
      <c r="F75" s="170">
        <f>F76+F77</f>
        <v>1571.5</v>
      </c>
      <c r="G75" s="155">
        <f>F75/E75*100</f>
        <v>100</v>
      </c>
      <c r="H75" s="170">
        <f t="shared" si="67"/>
        <v>2806</v>
      </c>
      <c r="I75" s="170">
        <f t="shared" si="67"/>
        <v>2806</v>
      </c>
      <c r="J75" s="155">
        <f>I75/H75*100</f>
        <v>100</v>
      </c>
      <c r="K75" s="170">
        <f t="shared" ref="K75:L75" si="69">K76+K77</f>
        <v>336.7</v>
      </c>
      <c r="L75" s="170">
        <f t="shared" si="69"/>
        <v>336.7</v>
      </c>
      <c r="M75" s="155">
        <f>L75/K75*100</f>
        <v>100</v>
      </c>
      <c r="N75" s="170">
        <f t="shared" si="67"/>
        <v>1.7</v>
      </c>
      <c r="O75" s="170">
        <f t="shared" si="67"/>
        <v>1.7</v>
      </c>
      <c r="P75" s="155">
        <f>O75/N75*100</f>
        <v>100</v>
      </c>
      <c r="Q75" s="170">
        <f t="shared" si="67"/>
        <v>3976.1999999999994</v>
      </c>
      <c r="R75" s="170">
        <f t="shared" si="67"/>
        <v>3976.1999999999994</v>
      </c>
      <c r="S75" s="155">
        <f>R75/Q75*100</f>
        <v>100</v>
      </c>
      <c r="T75" s="170">
        <f>T76+T77</f>
        <v>0</v>
      </c>
      <c r="U75" s="170">
        <f>U76+U77</f>
        <v>0</v>
      </c>
      <c r="V75" s="155" t="e">
        <f>U75/T75*100</f>
        <v>#DIV/0!</v>
      </c>
      <c r="W75" s="170">
        <f>W76+W77</f>
        <v>7207.9920000000002</v>
      </c>
      <c r="X75" s="170">
        <f>X76+X77</f>
        <v>7207.9920000000002</v>
      </c>
      <c r="Y75" s="170">
        <f>Y76+Y77</f>
        <v>7207.9920000000002</v>
      </c>
      <c r="Z75" s="155">
        <f>Y75/X75*100</f>
        <v>100</v>
      </c>
      <c r="AA75" s="170">
        <f>AA76+AA77</f>
        <v>7135.9120800000001</v>
      </c>
      <c r="AB75" s="170">
        <f>AB76+AB77</f>
        <v>7135.9120800000001</v>
      </c>
      <c r="AC75" s="155">
        <f>AB75/AA75*100</f>
        <v>100</v>
      </c>
      <c r="AD75" s="170">
        <f>AD76+AD77</f>
        <v>72.079920000000001</v>
      </c>
      <c r="AE75" s="170">
        <f>AE76+AE77</f>
        <v>72.079920000000001</v>
      </c>
      <c r="AF75" s="155">
        <f>AE75/AD75*100</f>
        <v>100</v>
      </c>
      <c r="AG75" s="170">
        <f>AG76+AG77</f>
        <v>37481.852319999998</v>
      </c>
      <c r="AH75" s="170">
        <f>AH76+AH77</f>
        <v>37481.852319999998</v>
      </c>
      <c r="AI75" s="155">
        <f>AH75/AG75*100</f>
        <v>100</v>
      </c>
      <c r="AJ75" s="170">
        <f t="shared" si="67"/>
        <v>549608</v>
      </c>
      <c r="AK75" s="170">
        <f t="shared" si="67"/>
        <v>549608</v>
      </c>
      <c r="AL75" s="155">
        <f>AK75/AJ75*100</f>
        <v>100</v>
      </c>
      <c r="AM75" s="170">
        <f t="shared" si="67"/>
        <v>293249.8</v>
      </c>
      <c r="AN75" s="170">
        <f t="shared" si="67"/>
        <v>293249.8</v>
      </c>
      <c r="AO75" s="155">
        <f>AN75/AM75*100</f>
        <v>100</v>
      </c>
      <c r="AP75" s="170">
        <f t="shared" si="67"/>
        <v>521.66268000000002</v>
      </c>
      <c r="AQ75" s="170">
        <f t="shared" si="67"/>
        <v>521.66268000000002</v>
      </c>
      <c r="AR75" s="155">
        <f>AQ75/AP75*100</f>
        <v>100</v>
      </c>
      <c r="AS75" s="170">
        <f t="shared" si="67"/>
        <v>183</v>
      </c>
      <c r="AT75" s="170">
        <f t="shared" si="67"/>
        <v>139.37003000000001</v>
      </c>
      <c r="AU75" s="170">
        <f>AT75/AS75*100</f>
        <v>76.158486338797829</v>
      </c>
      <c r="AV75" s="170">
        <f t="shared" si="67"/>
        <v>48974.400000000001</v>
      </c>
      <c r="AW75" s="170">
        <f t="shared" si="67"/>
        <v>48974.400000000001</v>
      </c>
      <c r="AX75" s="170">
        <f>AW75/AV75*100</f>
        <v>100</v>
      </c>
      <c r="AY75" s="170">
        <f t="shared" si="67"/>
        <v>26761.599999999999</v>
      </c>
      <c r="AZ75" s="170">
        <f t="shared" si="67"/>
        <v>26761.599999999999</v>
      </c>
      <c r="BA75" s="170">
        <f>AZ75/AY75*100</f>
        <v>100</v>
      </c>
      <c r="BB75" s="170">
        <f t="shared" si="67"/>
        <v>78141.275739999997</v>
      </c>
      <c r="BC75" s="170">
        <f t="shared" si="67"/>
        <v>68496.826549999998</v>
      </c>
      <c r="BD75" s="155">
        <f>BC75/BB75*100</f>
        <v>87.65767630657831</v>
      </c>
      <c r="BE75" s="170">
        <f t="shared" si="67"/>
        <v>190.83</v>
      </c>
      <c r="BF75" s="170">
        <f t="shared" si="67"/>
        <v>148.67502999999999</v>
      </c>
      <c r="BG75" s="155">
        <f>BF75/BE75*100</f>
        <v>77.909673531415393</v>
      </c>
      <c r="BH75" s="170">
        <f t="shared" si="67"/>
        <v>17.079999999999998</v>
      </c>
      <c r="BI75" s="170">
        <f t="shared" si="67"/>
        <v>17.075500000000002</v>
      </c>
      <c r="BJ75" s="155"/>
      <c r="BK75" s="170">
        <f t="shared" si="67"/>
        <v>1119</v>
      </c>
      <c r="BL75" s="170">
        <f t="shared" si="67"/>
        <v>1119</v>
      </c>
      <c r="BM75" s="155">
        <f>BL75/BK75*100</f>
        <v>100</v>
      </c>
      <c r="BN75" s="170">
        <f t="shared" si="67"/>
        <v>515</v>
      </c>
      <c r="BO75" s="170">
        <f t="shared" si="67"/>
        <v>515</v>
      </c>
      <c r="BP75" s="155">
        <f>BO75/BN75*100</f>
        <v>100</v>
      </c>
      <c r="BQ75" s="170">
        <f t="shared" si="67"/>
        <v>1089</v>
      </c>
      <c r="BR75" s="170">
        <f t="shared" si="67"/>
        <v>1089</v>
      </c>
      <c r="BS75" s="155">
        <f>BR75/BQ75*100</f>
        <v>100</v>
      </c>
      <c r="BT75" s="170">
        <f t="shared" si="67"/>
        <v>13</v>
      </c>
      <c r="BU75" s="170">
        <f t="shared" si="67"/>
        <v>13</v>
      </c>
      <c r="BV75" s="155">
        <f>BU75/BT75*100</f>
        <v>100</v>
      </c>
      <c r="BW75" s="170">
        <f t="shared" si="67"/>
        <v>492.76123999999999</v>
      </c>
      <c r="BX75" s="170">
        <f t="shared" si="67"/>
        <v>492.76123999999999</v>
      </c>
      <c r="BY75" s="155">
        <f>BX75/BW75*100</f>
        <v>100</v>
      </c>
      <c r="BZ75" s="170">
        <f t="shared" si="67"/>
        <v>999.3</v>
      </c>
      <c r="CA75" s="170">
        <f t="shared" si="67"/>
        <v>991.22</v>
      </c>
      <c r="CB75" s="155">
        <f>CA75/BZ75*100</f>
        <v>99.191434003802669</v>
      </c>
      <c r="CC75" s="170">
        <f t="shared" si="67"/>
        <v>1.1000000000000001</v>
      </c>
      <c r="CD75" s="170">
        <f t="shared" si="67"/>
        <v>1.1000000000000001</v>
      </c>
      <c r="CE75" s="155">
        <f>CD75/CC75*100</f>
        <v>100</v>
      </c>
      <c r="CF75" s="170">
        <f t="shared" ref="CF75:CM75" si="70">CF76+CF77</f>
        <v>31584.5</v>
      </c>
      <c r="CG75" s="170">
        <f t="shared" si="70"/>
        <v>30940.903689999999</v>
      </c>
      <c r="CH75" s="155">
        <f>CG75/CF75*100</f>
        <v>97.962303313334061</v>
      </c>
      <c r="CI75" s="170">
        <f t="shared" si="70"/>
        <v>103.8</v>
      </c>
      <c r="CJ75" s="170">
        <f t="shared" si="70"/>
        <v>103.8</v>
      </c>
      <c r="CK75" s="155"/>
      <c r="CL75" s="170">
        <f t="shared" si="70"/>
        <v>0</v>
      </c>
      <c r="CM75" s="170">
        <f t="shared" si="70"/>
        <v>0</v>
      </c>
      <c r="CN75" s="155"/>
      <c r="CO75" s="170">
        <f>CO76+CO77</f>
        <v>75.296999999999997</v>
      </c>
      <c r="CP75" s="170">
        <f>CP76+CP77</f>
        <v>8.6328600000000009</v>
      </c>
      <c r="CQ75" s="155">
        <f>CP75/CO75*100</f>
        <v>11.465078289971714</v>
      </c>
      <c r="CR75" s="170">
        <f>CR76+CR77</f>
        <v>59632.667350000003</v>
      </c>
      <c r="CS75" s="170">
        <f>CS76+CS77</f>
        <v>59632.667350000003</v>
      </c>
      <c r="CT75" s="155">
        <f>CS75/CR75*100</f>
        <v>100</v>
      </c>
      <c r="CU75" s="170">
        <f>CU76+CU77</f>
        <v>4676.76</v>
      </c>
      <c r="CV75" s="170">
        <f>CV76+CV77</f>
        <v>3945.1857599999998</v>
      </c>
      <c r="CW75" s="155">
        <f>CV75/CU75*100</f>
        <v>84.357242193313311</v>
      </c>
      <c r="CX75" s="170">
        <f>CX76+CX77</f>
        <v>0</v>
      </c>
      <c r="CY75" s="170">
        <f>CY76+CY77</f>
        <v>0</v>
      </c>
      <c r="CZ75" s="155" t="e">
        <f>CY75/CX75*100</f>
        <v>#DIV/0!</v>
      </c>
      <c r="DA75" s="170">
        <f>DA76+DA77</f>
        <v>1705.4288100000001</v>
      </c>
      <c r="DB75" s="170">
        <f>DB76+DB77</f>
        <v>1705.4288100000001</v>
      </c>
      <c r="DC75" s="155">
        <f>DB75/DA75*100</f>
        <v>100</v>
      </c>
      <c r="DD75" s="92"/>
      <c r="DE75" s="93"/>
      <c r="DF75" s="92"/>
      <c r="DG75" s="94"/>
      <c r="DI75" s="54"/>
    </row>
    <row r="76" spans="1:113" ht="15.95" customHeight="1">
      <c r="A76" s="36" t="s">
        <v>152</v>
      </c>
      <c r="B76" s="153">
        <f>H76+N76+Q76+AJ76+AM76+AP76+AS76+AV76+AY76+BB76+BE76+BH76+BK76+BN76+E76+BQ76+BT76+BW76+BZ76+CC76+CF76+CI76+CL76+T76+W76+CO76+AG76+CR76+CU76+CX76+DA76+K76</f>
        <v>1149061.0071399999</v>
      </c>
      <c r="C76" s="153">
        <f>I76+O76+R76+AK76+AN76+AQ76+AT76+AW76+AZ76+BC76+BF76+BI76+BL76+BO76+F76+BR76+BU76+BX76+CA76+CD76+CG76+CJ76+CM76+U76+Y76+CP76+AH76+CS76+CV76+CY76+DB76+L76</f>
        <v>1137880.8538199998</v>
      </c>
      <c r="D76" s="153">
        <f t="shared" si="68"/>
        <v>99.027018300113824</v>
      </c>
      <c r="E76" s="153">
        <v>1571.5</v>
      </c>
      <c r="F76" s="153">
        <v>1571.5</v>
      </c>
      <c r="G76" s="110">
        <f>F76/E76*100</f>
        <v>100</v>
      </c>
      <c r="H76" s="153">
        <v>2806</v>
      </c>
      <c r="I76" s="153">
        <v>2806</v>
      </c>
      <c r="J76" s="110">
        <f>I76/H76*100</f>
        <v>100</v>
      </c>
      <c r="K76" s="153">
        <v>336.7</v>
      </c>
      <c r="L76" s="153">
        <v>336.7</v>
      </c>
      <c r="M76" s="110">
        <f>L76/K76*100</f>
        <v>100</v>
      </c>
      <c r="N76" s="153">
        <v>1.7</v>
      </c>
      <c r="O76" s="153">
        <v>1.7</v>
      </c>
      <c r="P76" s="110">
        <f>O76/N76*100</f>
        <v>100</v>
      </c>
      <c r="Q76" s="153"/>
      <c r="R76" s="153"/>
      <c r="S76" s="110"/>
      <c r="T76" s="153"/>
      <c r="U76" s="153"/>
      <c r="V76" s="110" t="e">
        <f>U76/T76*100</f>
        <v>#DIV/0!</v>
      </c>
      <c r="W76" s="153">
        <v>7207.9920000000002</v>
      </c>
      <c r="X76" s="153">
        <f>AA76+AD76</f>
        <v>7207.9920000000002</v>
      </c>
      <c r="Y76" s="153">
        <f>AB76+AE76</f>
        <v>7207.9920000000002</v>
      </c>
      <c r="Z76" s="110">
        <f>Y76/X76*100</f>
        <v>100</v>
      </c>
      <c r="AA76" s="153">
        <f>4564.67514+787.25892+1783.97802</f>
        <v>7135.9120800000001</v>
      </c>
      <c r="AB76" s="153">
        <v>7135.9120800000001</v>
      </c>
      <c r="AC76" s="110">
        <f>AB76/AA76*100</f>
        <v>100</v>
      </c>
      <c r="AD76" s="153">
        <f>46.10783+7.95211+18.01998</f>
        <v>72.079920000000001</v>
      </c>
      <c r="AE76" s="153">
        <v>72.079920000000001</v>
      </c>
      <c r="AF76" s="110">
        <f>AE76/AD76*100</f>
        <v>100</v>
      </c>
      <c r="AG76" s="153">
        <v>37481.852319999998</v>
      </c>
      <c r="AH76" s="153">
        <v>37481.852319999998</v>
      </c>
      <c r="AI76" s="110">
        <f>AH76/AG76*100</f>
        <v>100</v>
      </c>
      <c r="AJ76" s="153">
        <v>549608</v>
      </c>
      <c r="AK76" s="153">
        <v>549608</v>
      </c>
      <c r="AL76" s="110">
        <f>AK76/AJ76*100</f>
        <v>100</v>
      </c>
      <c r="AM76" s="153">
        <v>293249.8</v>
      </c>
      <c r="AN76" s="153">
        <v>293249.8</v>
      </c>
      <c r="AO76" s="110">
        <f>AN76/AM76*100</f>
        <v>100</v>
      </c>
      <c r="AP76" s="153">
        <v>521.66268000000002</v>
      </c>
      <c r="AQ76" s="153">
        <v>521.66268000000002</v>
      </c>
      <c r="AR76" s="110">
        <f>AQ76/AP76*100</f>
        <v>100</v>
      </c>
      <c r="AS76" s="153">
        <v>183</v>
      </c>
      <c r="AT76" s="153">
        <v>139.37003000000001</v>
      </c>
      <c r="AU76" s="110">
        <f>AT76/AS76*100</f>
        <v>76.158486338797829</v>
      </c>
      <c r="AV76" s="153">
        <v>48974.400000000001</v>
      </c>
      <c r="AW76" s="153">
        <v>48974.400000000001</v>
      </c>
      <c r="AX76" s="110">
        <f>AW76/AV76*100</f>
        <v>100</v>
      </c>
      <c r="AY76" s="153">
        <v>26761.599999999999</v>
      </c>
      <c r="AZ76" s="153">
        <v>26761.599999999999</v>
      </c>
      <c r="BA76" s="110">
        <f>AZ76/AY76*100</f>
        <v>100</v>
      </c>
      <c r="BB76" s="153">
        <v>78141.275739999997</v>
      </c>
      <c r="BC76" s="153">
        <v>68496.826549999998</v>
      </c>
      <c r="BD76" s="110">
        <f>BC76/BB76*100</f>
        <v>87.65767630657831</v>
      </c>
      <c r="BE76" s="153">
        <v>190.83</v>
      </c>
      <c r="BF76" s="153">
        <v>148.67502999999999</v>
      </c>
      <c r="BG76" s="110">
        <f>BF76/BE76*100</f>
        <v>77.909673531415393</v>
      </c>
      <c r="BH76" s="153">
        <v>17.079999999999998</v>
      </c>
      <c r="BI76" s="153">
        <v>17.075500000000002</v>
      </c>
      <c r="BJ76" s="110"/>
      <c r="BK76" s="153">
        <v>1119</v>
      </c>
      <c r="BL76" s="153">
        <v>1119</v>
      </c>
      <c r="BM76" s="110">
        <f>BL76/BK76*100</f>
        <v>100</v>
      </c>
      <c r="BN76" s="153">
        <v>515</v>
      </c>
      <c r="BO76" s="153">
        <v>515</v>
      </c>
      <c r="BP76" s="110">
        <f>BO76/BN76*100</f>
        <v>100</v>
      </c>
      <c r="BQ76" s="153">
        <v>1089</v>
      </c>
      <c r="BR76" s="153">
        <v>1089</v>
      </c>
      <c r="BS76" s="110">
        <f>BR76/BQ76*100</f>
        <v>100</v>
      </c>
      <c r="BT76" s="153">
        <v>13</v>
      </c>
      <c r="BU76" s="153">
        <v>13</v>
      </c>
      <c r="BV76" s="110">
        <f>BU76/BT76*100</f>
        <v>100</v>
      </c>
      <c r="BW76" s="153">
        <v>492.76123999999999</v>
      </c>
      <c r="BX76" s="153">
        <v>492.76123999999999</v>
      </c>
      <c r="BY76" s="110">
        <f>BX76/BW76*100</f>
        <v>100</v>
      </c>
      <c r="BZ76" s="153">
        <v>999.3</v>
      </c>
      <c r="CA76" s="153">
        <v>991.22</v>
      </c>
      <c r="CB76" s="110">
        <f>CA76/BZ76*100</f>
        <v>99.191434003802669</v>
      </c>
      <c r="CC76" s="153">
        <v>1.1000000000000001</v>
      </c>
      <c r="CD76" s="153">
        <v>1.1000000000000001</v>
      </c>
      <c r="CE76" s="110">
        <f>CD76/CC76*100</f>
        <v>100</v>
      </c>
      <c r="CF76" s="153">
        <v>31584.5</v>
      </c>
      <c r="CG76" s="153">
        <v>30940.903689999999</v>
      </c>
      <c r="CH76" s="110">
        <f>CG76/CF76*100</f>
        <v>97.962303313334061</v>
      </c>
      <c r="CI76" s="153">
        <v>103.8</v>
      </c>
      <c r="CJ76" s="153">
        <v>103.8</v>
      </c>
      <c r="CK76" s="110"/>
      <c r="CL76" s="153"/>
      <c r="CM76" s="153"/>
      <c r="CN76" s="110"/>
      <c r="CO76" s="153">
        <v>75.296999999999997</v>
      </c>
      <c r="CP76" s="153">
        <v>8.6328600000000009</v>
      </c>
      <c r="CQ76" s="110">
        <f>CP76/CO76*100</f>
        <v>11.465078289971714</v>
      </c>
      <c r="CR76" s="153">
        <v>59632.667350000003</v>
      </c>
      <c r="CS76" s="153">
        <v>59632.667350000003</v>
      </c>
      <c r="CT76" s="110">
        <f>CS76/CR76*100</f>
        <v>100</v>
      </c>
      <c r="CU76" s="153">
        <v>4676.76</v>
      </c>
      <c r="CV76" s="153">
        <v>3945.1857599999998</v>
      </c>
      <c r="CW76" s="110">
        <f>CV76/CU76*100</f>
        <v>84.357242193313311</v>
      </c>
      <c r="CX76" s="153"/>
      <c r="CY76" s="153"/>
      <c r="CZ76" s="110" t="e">
        <f>CY76/CX76*100</f>
        <v>#DIV/0!</v>
      </c>
      <c r="DA76" s="153">
        <v>1705.4288100000001</v>
      </c>
      <c r="DB76" s="153">
        <v>1705.4288100000001</v>
      </c>
      <c r="DC76" s="110">
        <f>DB76/DA76*100</f>
        <v>100</v>
      </c>
      <c r="DD76" s="68"/>
      <c r="DE76" s="41"/>
      <c r="DG76" s="69"/>
      <c r="DI76" s="54"/>
    </row>
    <row r="77" spans="1:113" s="65" customFormat="1" ht="15.95" customHeight="1">
      <c r="A77" s="62" t="s">
        <v>159</v>
      </c>
      <c r="B77" s="170">
        <f>SUM(B78:B94)</f>
        <v>3976.1999999999994</v>
      </c>
      <c r="C77" s="170">
        <f>SUM(C78:C94)</f>
        <v>3976.1999999999994</v>
      </c>
      <c r="D77" s="170">
        <f t="shared" si="68"/>
        <v>100</v>
      </c>
      <c r="E77" s="170">
        <f>SUM(E78:E94)</f>
        <v>0</v>
      </c>
      <c r="F77" s="170">
        <f>SUM(F78:F94)</f>
        <v>0</v>
      </c>
      <c r="G77" s="155"/>
      <c r="H77" s="170">
        <f t="shared" ref="H77:CD77" si="71">SUM(H78:H94)</f>
        <v>0</v>
      </c>
      <c r="I77" s="170">
        <f t="shared" si="71"/>
        <v>0</v>
      </c>
      <c r="J77" s="155"/>
      <c r="K77" s="170">
        <f t="shared" ref="K77:L77" si="72">SUM(K78:K94)</f>
        <v>0</v>
      </c>
      <c r="L77" s="170">
        <f t="shared" si="72"/>
        <v>0</v>
      </c>
      <c r="M77" s="155"/>
      <c r="N77" s="170">
        <f t="shared" si="71"/>
        <v>0</v>
      </c>
      <c r="O77" s="170">
        <f t="shared" si="71"/>
        <v>0</v>
      </c>
      <c r="P77" s="155"/>
      <c r="Q77" s="170">
        <f t="shared" si="71"/>
        <v>3976.1999999999994</v>
      </c>
      <c r="R77" s="170">
        <f t="shared" si="71"/>
        <v>3976.1999999999994</v>
      </c>
      <c r="S77" s="155">
        <f t="shared" ref="S77:S94" si="73">R77/Q77*100</f>
        <v>100</v>
      </c>
      <c r="T77" s="170">
        <f>SUM(T78:T94)</f>
        <v>0</v>
      </c>
      <c r="U77" s="170">
        <f>SUM(U78:U94)</f>
        <v>0</v>
      </c>
      <c r="V77" s="155"/>
      <c r="W77" s="170">
        <f>SUM(W78:W94)</f>
        <v>0</v>
      </c>
      <c r="X77" s="170">
        <f>SUM(X78:X94)</f>
        <v>0</v>
      </c>
      <c r="Y77" s="170">
        <f>SUM(Y78:Y94)</f>
        <v>0</v>
      </c>
      <c r="Z77" s="155"/>
      <c r="AA77" s="170">
        <f>SUM(AA78:AA94)</f>
        <v>0</v>
      </c>
      <c r="AB77" s="170">
        <f>SUM(AB78:AB94)</f>
        <v>0</v>
      </c>
      <c r="AC77" s="155"/>
      <c r="AD77" s="170">
        <f>SUM(AD78:AD94)</f>
        <v>0</v>
      </c>
      <c r="AE77" s="170">
        <f>SUM(AE78:AE94)</f>
        <v>0</v>
      </c>
      <c r="AF77" s="155"/>
      <c r="AG77" s="170">
        <f>SUM(AG78:AG94)</f>
        <v>0</v>
      </c>
      <c r="AH77" s="170">
        <f>SUM(AH78:AH94)</f>
        <v>0</v>
      </c>
      <c r="AI77" s="155"/>
      <c r="AJ77" s="170">
        <f t="shared" si="71"/>
        <v>0</v>
      </c>
      <c r="AK77" s="170">
        <f t="shared" si="71"/>
        <v>0</v>
      </c>
      <c r="AL77" s="155"/>
      <c r="AM77" s="170">
        <f t="shared" si="71"/>
        <v>0</v>
      </c>
      <c r="AN77" s="170">
        <f t="shared" si="71"/>
        <v>0</v>
      </c>
      <c r="AO77" s="155"/>
      <c r="AP77" s="170">
        <f t="shared" si="71"/>
        <v>0</v>
      </c>
      <c r="AQ77" s="170">
        <f t="shared" si="71"/>
        <v>0</v>
      </c>
      <c r="AR77" s="155"/>
      <c r="AS77" s="170">
        <f t="shared" si="71"/>
        <v>0</v>
      </c>
      <c r="AT77" s="170">
        <f t="shared" si="71"/>
        <v>0</v>
      </c>
      <c r="AU77" s="170"/>
      <c r="AV77" s="170">
        <f t="shared" si="71"/>
        <v>0</v>
      </c>
      <c r="AW77" s="170">
        <f t="shared" si="71"/>
        <v>0</v>
      </c>
      <c r="AX77" s="170"/>
      <c r="AY77" s="170">
        <f t="shared" si="71"/>
        <v>0</v>
      </c>
      <c r="AZ77" s="170">
        <f t="shared" si="71"/>
        <v>0</v>
      </c>
      <c r="BA77" s="170"/>
      <c r="BB77" s="170">
        <f t="shared" si="71"/>
        <v>0</v>
      </c>
      <c r="BC77" s="170">
        <f t="shared" si="71"/>
        <v>0</v>
      </c>
      <c r="BD77" s="155"/>
      <c r="BE77" s="170">
        <f t="shared" si="71"/>
        <v>0</v>
      </c>
      <c r="BF77" s="170">
        <f t="shared" si="71"/>
        <v>0</v>
      </c>
      <c r="BG77" s="155"/>
      <c r="BH77" s="170">
        <f t="shared" si="71"/>
        <v>0</v>
      </c>
      <c r="BI77" s="170">
        <f t="shared" si="71"/>
        <v>0</v>
      </c>
      <c r="BJ77" s="155"/>
      <c r="BK77" s="170">
        <f t="shared" si="71"/>
        <v>0</v>
      </c>
      <c r="BL77" s="170">
        <f t="shared" si="71"/>
        <v>0</v>
      </c>
      <c r="BM77" s="155"/>
      <c r="BN77" s="170">
        <f t="shared" si="71"/>
        <v>0</v>
      </c>
      <c r="BO77" s="170">
        <f t="shared" si="71"/>
        <v>0</v>
      </c>
      <c r="BP77" s="155"/>
      <c r="BQ77" s="170">
        <f t="shared" si="71"/>
        <v>0</v>
      </c>
      <c r="BR77" s="170">
        <f t="shared" si="71"/>
        <v>0</v>
      </c>
      <c r="BS77" s="155"/>
      <c r="BT77" s="170">
        <f t="shared" si="71"/>
        <v>0</v>
      </c>
      <c r="BU77" s="170">
        <f t="shared" si="71"/>
        <v>0</v>
      </c>
      <c r="BV77" s="155"/>
      <c r="BW77" s="170">
        <f t="shared" si="71"/>
        <v>0</v>
      </c>
      <c r="BX77" s="170">
        <f t="shared" si="71"/>
        <v>0</v>
      </c>
      <c r="BY77" s="155"/>
      <c r="BZ77" s="170">
        <f t="shared" si="71"/>
        <v>0</v>
      </c>
      <c r="CA77" s="170">
        <f t="shared" si="71"/>
        <v>0</v>
      </c>
      <c r="CB77" s="155"/>
      <c r="CC77" s="170">
        <f t="shared" si="71"/>
        <v>0</v>
      </c>
      <c r="CD77" s="170">
        <f t="shared" si="71"/>
        <v>0</v>
      </c>
      <c r="CE77" s="155"/>
      <c r="CF77" s="170">
        <f t="shared" ref="CF77:CM77" si="74">SUM(CF78:CF94)</f>
        <v>0</v>
      </c>
      <c r="CG77" s="170">
        <f t="shared" si="74"/>
        <v>0</v>
      </c>
      <c r="CH77" s="155"/>
      <c r="CI77" s="170">
        <f t="shared" si="74"/>
        <v>0</v>
      </c>
      <c r="CJ77" s="170">
        <f t="shared" si="74"/>
        <v>0</v>
      </c>
      <c r="CK77" s="155"/>
      <c r="CL77" s="170">
        <f t="shared" si="74"/>
        <v>0</v>
      </c>
      <c r="CM77" s="170">
        <f t="shared" si="74"/>
        <v>0</v>
      </c>
      <c r="CN77" s="155"/>
      <c r="CO77" s="170">
        <f>SUM(CO78:CO94)</f>
        <v>0</v>
      </c>
      <c r="CP77" s="170">
        <f>SUM(CP78:CP94)</f>
        <v>0</v>
      </c>
      <c r="CQ77" s="155"/>
      <c r="CR77" s="170">
        <f>SUM(CR78:CR94)</f>
        <v>0</v>
      </c>
      <c r="CS77" s="170">
        <f>SUM(CS78:CS94)</f>
        <v>0</v>
      </c>
      <c r="CT77" s="155"/>
      <c r="CU77" s="170">
        <f>SUM(CU78:CU94)</f>
        <v>0</v>
      </c>
      <c r="CV77" s="170">
        <f>SUM(CV78:CV94)</f>
        <v>0</v>
      </c>
      <c r="CW77" s="155"/>
      <c r="CX77" s="170">
        <f>SUM(CX78:CX94)</f>
        <v>0</v>
      </c>
      <c r="CY77" s="170">
        <f>SUM(CY78:CY94)</f>
        <v>0</v>
      </c>
      <c r="CZ77" s="155"/>
      <c r="DA77" s="170">
        <f>SUM(DA78:DA94)</f>
        <v>0</v>
      </c>
      <c r="DB77" s="170">
        <f>SUM(DB78:DB94)</f>
        <v>0</v>
      </c>
      <c r="DC77" s="155"/>
      <c r="DD77" s="68"/>
      <c r="DE77" s="41"/>
      <c r="DG77" s="69"/>
      <c r="DI77" s="54"/>
    </row>
    <row r="78" spans="1:113" ht="15.95" customHeight="1">
      <c r="A78" s="36" t="s">
        <v>14</v>
      </c>
      <c r="B78" s="153">
        <f t="shared" ref="B78:B94" si="75">H78+N78+Q78+AJ78+AM78+AP78+AS78+AV78+AY78+BB78+BE78+BH78+BK78+BN78+E78+BQ78+BT78+BW78+BZ78+CC78+CF78+CI78+CL78+T78+W78+CO78+AG78+CR78+CU78+CX78+DA78+K78</f>
        <v>300.10000000000002</v>
      </c>
      <c r="C78" s="153">
        <f t="shared" ref="C78:C94" si="76">I78+O78+R78+AK78+AN78+AQ78+AT78+AW78+AZ78+BC78+BF78+BI78+BL78+BO78+F78+BR78+BU78+BX78+CA78+CD78+CG78+CJ78+CM78+U78+Y78+CP78+AH78+CS78+CV78+CY78+DB78+L78</f>
        <v>300.10000000000002</v>
      </c>
      <c r="D78" s="153">
        <f t="shared" si="68"/>
        <v>100</v>
      </c>
      <c r="E78" s="153"/>
      <c r="F78" s="153"/>
      <c r="G78" s="110"/>
      <c r="H78" s="153"/>
      <c r="I78" s="153"/>
      <c r="J78" s="110"/>
      <c r="K78" s="153"/>
      <c r="L78" s="153"/>
      <c r="M78" s="110"/>
      <c r="N78" s="153"/>
      <c r="O78" s="153"/>
      <c r="P78" s="110"/>
      <c r="Q78" s="153">
        <v>300.10000000000002</v>
      </c>
      <c r="R78" s="173">
        <v>300.10000000000002</v>
      </c>
      <c r="S78" s="110">
        <f t="shared" si="73"/>
        <v>100</v>
      </c>
      <c r="T78" s="153"/>
      <c r="U78" s="153"/>
      <c r="V78" s="110"/>
      <c r="W78" s="153"/>
      <c r="X78" s="153">
        <f t="shared" ref="X78:Y94" si="77">AA78+AD78</f>
        <v>0</v>
      </c>
      <c r="Y78" s="153">
        <f t="shared" si="77"/>
        <v>0</v>
      </c>
      <c r="Z78" s="110"/>
      <c r="AA78" s="153"/>
      <c r="AB78" s="153"/>
      <c r="AC78" s="110"/>
      <c r="AD78" s="153"/>
      <c r="AE78" s="153"/>
      <c r="AF78" s="110"/>
      <c r="AG78" s="153"/>
      <c r="AH78" s="153"/>
      <c r="AI78" s="110"/>
      <c r="AJ78" s="153"/>
      <c r="AK78" s="153"/>
      <c r="AL78" s="110"/>
      <c r="AM78" s="153"/>
      <c r="AN78" s="153"/>
      <c r="AO78" s="110"/>
      <c r="AP78" s="153"/>
      <c r="AQ78" s="153"/>
      <c r="AR78" s="110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10"/>
      <c r="BE78" s="153"/>
      <c r="BF78" s="153"/>
      <c r="BG78" s="110"/>
      <c r="BH78" s="153"/>
      <c r="BI78" s="153"/>
      <c r="BJ78" s="110"/>
      <c r="BK78" s="153"/>
      <c r="BL78" s="153"/>
      <c r="BM78" s="110"/>
      <c r="BN78" s="153"/>
      <c r="BO78" s="153"/>
      <c r="BP78" s="110"/>
      <c r="BQ78" s="153"/>
      <c r="BR78" s="153"/>
      <c r="BS78" s="110"/>
      <c r="BT78" s="153"/>
      <c r="BU78" s="153"/>
      <c r="BV78" s="110"/>
      <c r="BW78" s="153"/>
      <c r="BX78" s="153"/>
      <c r="BY78" s="110"/>
      <c r="BZ78" s="153"/>
      <c r="CA78" s="153"/>
      <c r="CB78" s="110"/>
      <c r="CC78" s="153"/>
      <c r="CD78" s="153"/>
      <c r="CE78" s="110"/>
      <c r="CF78" s="153"/>
      <c r="CG78" s="153"/>
      <c r="CH78" s="110"/>
      <c r="CI78" s="153"/>
      <c r="CJ78" s="153"/>
      <c r="CK78" s="110"/>
      <c r="CL78" s="153"/>
      <c r="CM78" s="153"/>
      <c r="CN78" s="110"/>
      <c r="CO78" s="153"/>
      <c r="CP78" s="153"/>
      <c r="CQ78" s="110"/>
      <c r="CR78" s="153"/>
      <c r="CS78" s="153"/>
      <c r="CT78" s="110"/>
      <c r="CU78" s="153"/>
      <c r="CV78" s="153"/>
      <c r="CW78" s="110"/>
      <c r="CX78" s="153"/>
      <c r="CY78" s="153"/>
      <c r="CZ78" s="110"/>
      <c r="DA78" s="153"/>
      <c r="DB78" s="153"/>
      <c r="DC78" s="110"/>
      <c r="DD78" s="68"/>
      <c r="DE78" s="41"/>
      <c r="DG78" s="69"/>
      <c r="DI78" s="54"/>
    </row>
    <row r="79" spans="1:113" ht="16.5" customHeight="1">
      <c r="A79" s="36" t="s">
        <v>73</v>
      </c>
      <c r="B79" s="153">
        <f t="shared" si="75"/>
        <v>130</v>
      </c>
      <c r="C79" s="153">
        <f t="shared" si="76"/>
        <v>130</v>
      </c>
      <c r="D79" s="153">
        <f t="shared" si="68"/>
        <v>100</v>
      </c>
      <c r="E79" s="153"/>
      <c r="F79" s="153"/>
      <c r="G79" s="110"/>
      <c r="H79" s="153"/>
      <c r="I79" s="153"/>
      <c r="J79" s="110"/>
      <c r="K79" s="153"/>
      <c r="L79" s="153"/>
      <c r="M79" s="110"/>
      <c r="N79" s="153"/>
      <c r="O79" s="153"/>
      <c r="P79" s="110"/>
      <c r="Q79" s="153">
        <v>130</v>
      </c>
      <c r="R79" s="173">
        <v>130</v>
      </c>
      <c r="S79" s="110">
        <f t="shared" si="73"/>
        <v>100</v>
      </c>
      <c r="T79" s="153"/>
      <c r="U79" s="153"/>
      <c r="V79" s="110"/>
      <c r="W79" s="153"/>
      <c r="X79" s="153">
        <f t="shared" si="77"/>
        <v>0</v>
      </c>
      <c r="Y79" s="153">
        <f t="shared" si="77"/>
        <v>0</v>
      </c>
      <c r="Z79" s="110"/>
      <c r="AA79" s="153"/>
      <c r="AB79" s="153"/>
      <c r="AC79" s="110"/>
      <c r="AD79" s="153"/>
      <c r="AE79" s="153"/>
      <c r="AF79" s="110"/>
      <c r="AG79" s="153"/>
      <c r="AH79" s="153"/>
      <c r="AI79" s="110"/>
      <c r="AJ79" s="153"/>
      <c r="AK79" s="153"/>
      <c r="AL79" s="110"/>
      <c r="AM79" s="153"/>
      <c r="AN79" s="153"/>
      <c r="AO79" s="110"/>
      <c r="AP79" s="153"/>
      <c r="AQ79" s="153"/>
      <c r="AR79" s="110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10"/>
      <c r="BE79" s="153"/>
      <c r="BF79" s="153"/>
      <c r="BG79" s="110"/>
      <c r="BH79" s="153"/>
      <c r="BI79" s="153"/>
      <c r="BJ79" s="110"/>
      <c r="BK79" s="153"/>
      <c r="BL79" s="153"/>
      <c r="BM79" s="110"/>
      <c r="BN79" s="153"/>
      <c r="BO79" s="153"/>
      <c r="BP79" s="110"/>
      <c r="BQ79" s="153"/>
      <c r="BR79" s="153"/>
      <c r="BS79" s="110"/>
      <c r="BT79" s="153"/>
      <c r="BU79" s="153"/>
      <c r="BV79" s="110"/>
      <c r="BW79" s="153"/>
      <c r="BX79" s="153"/>
      <c r="BY79" s="110"/>
      <c r="BZ79" s="153"/>
      <c r="CA79" s="153"/>
      <c r="CB79" s="110"/>
      <c r="CC79" s="153"/>
      <c r="CD79" s="153"/>
      <c r="CE79" s="110"/>
      <c r="CF79" s="153"/>
      <c r="CG79" s="153"/>
      <c r="CH79" s="110"/>
      <c r="CI79" s="153"/>
      <c r="CJ79" s="153"/>
      <c r="CK79" s="110"/>
      <c r="CL79" s="153"/>
      <c r="CM79" s="153"/>
      <c r="CN79" s="110"/>
      <c r="CO79" s="153"/>
      <c r="CP79" s="153"/>
      <c r="CQ79" s="110"/>
      <c r="CR79" s="153"/>
      <c r="CS79" s="153"/>
      <c r="CT79" s="110"/>
      <c r="CU79" s="153"/>
      <c r="CV79" s="153"/>
      <c r="CW79" s="110"/>
      <c r="CX79" s="153"/>
      <c r="CY79" s="153"/>
      <c r="CZ79" s="110"/>
      <c r="DA79" s="153"/>
      <c r="DB79" s="153"/>
      <c r="DC79" s="110"/>
      <c r="DD79" s="68"/>
      <c r="DE79" s="41"/>
      <c r="DG79" s="69"/>
      <c r="DI79" s="54"/>
    </row>
    <row r="80" spans="1:113" ht="14.25" customHeight="1">
      <c r="A80" s="36" t="s">
        <v>21</v>
      </c>
      <c r="B80" s="153">
        <f t="shared" si="75"/>
        <v>147.30000000000001</v>
      </c>
      <c r="C80" s="153">
        <f t="shared" si="76"/>
        <v>147.30000000000001</v>
      </c>
      <c r="D80" s="153">
        <f t="shared" si="68"/>
        <v>100</v>
      </c>
      <c r="E80" s="153"/>
      <c r="F80" s="153"/>
      <c r="G80" s="110"/>
      <c r="H80" s="153"/>
      <c r="I80" s="153"/>
      <c r="J80" s="110"/>
      <c r="K80" s="153"/>
      <c r="L80" s="153"/>
      <c r="M80" s="110"/>
      <c r="N80" s="153"/>
      <c r="O80" s="153"/>
      <c r="P80" s="110"/>
      <c r="Q80" s="153">
        <v>147.30000000000001</v>
      </c>
      <c r="R80" s="174">
        <v>147.30000000000001</v>
      </c>
      <c r="S80" s="110">
        <f t="shared" si="73"/>
        <v>100</v>
      </c>
      <c r="T80" s="153"/>
      <c r="U80" s="153"/>
      <c r="V80" s="110"/>
      <c r="W80" s="153"/>
      <c r="X80" s="153">
        <f t="shared" si="77"/>
        <v>0</v>
      </c>
      <c r="Y80" s="153">
        <f t="shared" si="77"/>
        <v>0</v>
      </c>
      <c r="Z80" s="110"/>
      <c r="AA80" s="153"/>
      <c r="AB80" s="153"/>
      <c r="AC80" s="110"/>
      <c r="AD80" s="153"/>
      <c r="AE80" s="153"/>
      <c r="AF80" s="110"/>
      <c r="AG80" s="153"/>
      <c r="AH80" s="153"/>
      <c r="AI80" s="110"/>
      <c r="AJ80" s="153"/>
      <c r="AK80" s="153"/>
      <c r="AL80" s="110"/>
      <c r="AM80" s="153"/>
      <c r="AN80" s="153"/>
      <c r="AO80" s="110"/>
      <c r="AP80" s="153"/>
      <c r="AQ80" s="153"/>
      <c r="AR80" s="110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10"/>
      <c r="BE80" s="153"/>
      <c r="BF80" s="153"/>
      <c r="BG80" s="110"/>
      <c r="BH80" s="153"/>
      <c r="BI80" s="153"/>
      <c r="BJ80" s="110"/>
      <c r="BK80" s="153"/>
      <c r="BL80" s="153"/>
      <c r="BM80" s="110"/>
      <c r="BN80" s="153"/>
      <c r="BO80" s="153"/>
      <c r="BP80" s="110"/>
      <c r="BQ80" s="153"/>
      <c r="BR80" s="153"/>
      <c r="BS80" s="110"/>
      <c r="BT80" s="153"/>
      <c r="BU80" s="153"/>
      <c r="BV80" s="110"/>
      <c r="BW80" s="153"/>
      <c r="BX80" s="153"/>
      <c r="BY80" s="110"/>
      <c r="BZ80" s="153"/>
      <c r="CA80" s="153"/>
      <c r="CB80" s="110"/>
      <c r="CC80" s="153"/>
      <c r="CD80" s="153"/>
      <c r="CE80" s="110"/>
      <c r="CF80" s="153"/>
      <c r="CG80" s="153"/>
      <c r="CH80" s="110"/>
      <c r="CI80" s="153"/>
      <c r="CJ80" s="153"/>
      <c r="CK80" s="110"/>
      <c r="CL80" s="153"/>
      <c r="CM80" s="153"/>
      <c r="CN80" s="110"/>
      <c r="CO80" s="153"/>
      <c r="CP80" s="153"/>
      <c r="CQ80" s="110"/>
      <c r="CR80" s="153"/>
      <c r="CS80" s="153"/>
      <c r="CT80" s="110"/>
      <c r="CU80" s="153"/>
      <c r="CV80" s="153"/>
      <c r="CW80" s="110"/>
      <c r="CX80" s="153"/>
      <c r="CY80" s="153"/>
      <c r="CZ80" s="110"/>
      <c r="DA80" s="153"/>
      <c r="DB80" s="153"/>
      <c r="DC80" s="110"/>
      <c r="DD80" s="68"/>
      <c r="DE80" s="41"/>
      <c r="DG80" s="69"/>
      <c r="DI80" s="54"/>
    </row>
    <row r="81" spans="1:113" ht="15.95" customHeight="1">
      <c r="A81" s="36" t="s">
        <v>22</v>
      </c>
      <c r="B81" s="153">
        <f t="shared" si="75"/>
        <v>301.8</v>
      </c>
      <c r="C81" s="153">
        <f t="shared" si="76"/>
        <v>301.8</v>
      </c>
      <c r="D81" s="153">
        <f t="shared" si="68"/>
        <v>100</v>
      </c>
      <c r="E81" s="153"/>
      <c r="F81" s="153"/>
      <c r="G81" s="110"/>
      <c r="H81" s="153"/>
      <c r="I81" s="153"/>
      <c r="J81" s="110"/>
      <c r="K81" s="153"/>
      <c r="L81" s="153"/>
      <c r="M81" s="110"/>
      <c r="N81" s="153"/>
      <c r="O81" s="153"/>
      <c r="P81" s="110"/>
      <c r="Q81" s="153">
        <v>301.8</v>
      </c>
      <c r="R81" s="173">
        <v>301.8</v>
      </c>
      <c r="S81" s="110">
        <f t="shared" si="73"/>
        <v>100</v>
      </c>
      <c r="T81" s="153"/>
      <c r="U81" s="153"/>
      <c r="V81" s="110"/>
      <c r="W81" s="153"/>
      <c r="X81" s="153">
        <f t="shared" si="77"/>
        <v>0</v>
      </c>
      <c r="Y81" s="153">
        <f t="shared" si="77"/>
        <v>0</v>
      </c>
      <c r="Z81" s="110"/>
      <c r="AA81" s="153"/>
      <c r="AB81" s="153"/>
      <c r="AC81" s="110"/>
      <c r="AD81" s="153"/>
      <c r="AE81" s="153"/>
      <c r="AF81" s="110"/>
      <c r="AG81" s="153"/>
      <c r="AH81" s="153"/>
      <c r="AI81" s="110"/>
      <c r="AJ81" s="153"/>
      <c r="AK81" s="153"/>
      <c r="AL81" s="110"/>
      <c r="AM81" s="153"/>
      <c r="AN81" s="153"/>
      <c r="AO81" s="110"/>
      <c r="AP81" s="153"/>
      <c r="AQ81" s="153"/>
      <c r="AR81" s="110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10"/>
      <c r="BE81" s="153"/>
      <c r="BF81" s="153"/>
      <c r="BG81" s="110"/>
      <c r="BH81" s="153"/>
      <c r="BI81" s="153"/>
      <c r="BJ81" s="110"/>
      <c r="BK81" s="153"/>
      <c r="BL81" s="153"/>
      <c r="BM81" s="110"/>
      <c r="BN81" s="153"/>
      <c r="BO81" s="153"/>
      <c r="BP81" s="110"/>
      <c r="BQ81" s="153"/>
      <c r="BR81" s="153"/>
      <c r="BS81" s="110"/>
      <c r="BT81" s="153"/>
      <c r="BU81" s="153"/>
      <c r="BV81" s="110"/>
      <c r="BW81" s="153"/>
      <c r="BX81" s="153"/>
      <c r="BY81" s="110"/>
      <c r="BZ81" s="153"/>
      <c r="CA81" s="153"/>
      <c r="CB81" s="110"/>
      <c r="CC81" s="153"/>
      <c r="CD81" s="153"/>
      <c r="CE81" s="110"/>
      <c r="CF81" s="153"/>
      <c r="CG81" s="153"/>
      <c r="CH81" s="110"/>
      <c r="CI81" s="153"/>
      <c r="CJ81" s="153"/>
      <c r="CK81" s="110"/>
      <c r="CL81" s="153"/>
      <c r="CM81" s="153"/>
      <c r="CN81" s="110"/>
      <c r="CO81" s="153"/>
      <c r="CP81" s="153"/>
      <c r="CQ81" s="110"/>
      <c r="CR81" s="153"/>
      <c r="CS81" s="153"/>
      <c r="CT81" s="110"/>
      <c r="CU81" s="153"/>
      <c r="CV81" s="153"/>
      <c r="CW81" s="110"/>
      <c r="CX81" s="153"/>
      <c r="CY81" s="153"/>
      <c r="CZ81" s="110"/>
      <c r="DA81" s="153"/>
      <c r="DB81" s="153"/>
      <c r="DC81" s="110"/>
      <c r="DD81" s="68"/>
      <c r="DE81" s="41"/>
      <c r="DG81" s="69"/>
      <c r="DI81" s="54"/>
    </row>
    <row r="82" spans="1:113" ht="15.95" customHeight="1">
      <c r="A82" s="36" t="s">
        <v>24</v>
      </c>
      <c r="B82" s="153">
        <f t="shared" si="75"/>
        <v>293.5</v>
      </c>
      <c r="C82" s="153">
        <f t="shared" si="76"/>
        <v>293.5</v>
      </c>
      <c r="D82" s="153">
        <f t="shared" si="68"/>
        <v>100</v>
      </c>
      <c r="E82" s="153"/>
      <c r="F82" s="153"/>
      <c r="G82" s="110"/>
      <c r="H82" s="153"/>
      <c r="I82" s="153"/>
      <c r="J82" s="110"/>
      <c r="K82" s="153"/>
      <c r="L82" s="153"/>
      <c r="M82" s="110"/>
      <c r="N82" s="153"/>
      <c r="O82" s="153"/>
      <c r="P82" s="110"/>
      <c r="Q82" s="153">
        <v>293.5</v>
      </c>
      <c r="R82" s="173">
        <v>293.5</v>
      </c>
      <c r="S82" s="110">
        <f t="shared" si="73"/>
        <v>100</v>
      </c>
      <c r="T82" s="153"/>
      <c r="U82" s="153"/>
      <c r="V82" s="110"/>
      <c r="W82" s="153"/>
      <c r="X82" s="153">
        <f t="shared" si="77"/>
        <v>0</v>
      </c>
      <c r="Y82" s="153">
        <f t="shared" si="77"/>
        <v>0</v>
      </c>
      <c r="Z82" s="110"/>
      <c r="AA82" s="153"/>
      <c r="AB82" s="153"/>
      <c r="AC82" s="110"/>
      <c r="AD82" s="153"/>
      <c r="AE82" s="153"/>
      <c r="AF82" s="110"/>
      <c r="AG82" s="153"/>
      <c r="AH82" s="153"/>
      <c r="AI82" s="110"/>
      <c r="AJ82" s="153"/>
      <c r="AK82" s="153"/>
      <c r="AL82" s="110"/>
      <c r="AM82" s="153"/>
      <c r="AN82" s="153"/>
      <c r="AO82" s="110"/>
      <c r="AP82" s="153"/>
      <c r="AQ82" s="153"/>
      <c r="AR82" s="110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10"/>
      <c r="BE82" s="153"/>
      <c r="BF82" s="153"/>
      <c r="BG82" s="110"/>
      <c r="BH82" s="153"/>
      <c r="BI82" s="153"/>
      <c r="BJ82" s="110"/>
      <c r="BK82" s="153"/>
      <c r="BL82" s="153"/>
      <c r="BM82" s="110"/>
      <c r="BN82" s="153"/>
      <c r="BO82" s="153"/>
      <c r="BP82" s="110"/>
      <c r="BQ82" s="153"/>
      <c r="BR82" s="153"/>
      <c r="BS82" s="110"/>
      <c r="BT82" s="153"/>
      <c r="BU82" s="153"/>
      <c r="BV82" s="110"/>
      <c r="BW82" s="153"/>
      <c r="BX82" s="153"/>
      <c r="BY82" s="110"/>
      <c r="BZ82" s="153"/>
      <c r="CA82" s="153"/>
      <c r="CB82" s="110"/>
      <c r="CC82" s="153"/>
      <c r="CD82" s="153"/>
      <c r="CE82" s="110"/>
      <c r="CF82" s="153"/>
      <c r="CG82" s="153"/>
      <c r="CH82" s="110"/>
      <c r="CI82" s="153"/>
      <c r="CJ82" s="153"/>
      <c r="CK82" s="110"/>
      <c r="CL82" s="153"/>
      <c r="CM82" s="153"/>
      <c r="CN82" s="110"/>
      <c r="CO82" s="153"/>
      <c r="CP82" s="153"/>
      <c r="CQ82" s="110"/>
      <c r="CR82" s="153"/>
      <c r="CS82" s="153"/>
      <c r="CT82" s="110"/>
      <c r="CU82" s="153"/>
      <c r="CV82" s="153"/>
      <c r="CW82" s="110"/>
      <c r="CX82" s="153"/>
      <c r="CY82" s="153"/>
      <c r="CZ82" s="110"/>
      <c r="DA82" s="153"/>
      <c r="DB82" s="153"/>
      <c r="DC82" s="110"/>
      <c r="DD82" s="68"/>
      <c r="DE82" s="41"/>
      <c r="DG82" s="69"/>
      <c r="DI82" s="54"/>
    </row>
    <row r="83" spans="1:113" ht="15.95" customHeight="1">
      <c r="A83" s="36" t="s">
        <v>25</v>
      </c>
      <c r="B83" s="153">
        <f t="shared" si="75"/>
        <v>293.7</v>
      </c>
      <c r="C83" s="153">
        <f t="shared" si="76"/>
        <v>293.7</v>
      </c>
      <c r="D83" s="153">
        <f t="shared" si="68"/>
        <v>100</v>
      </c>
      <c r="E83" s="153"/>
      <c r="F83" s="153"/>
      <c r="G83" s="110"/>
      <c r="H83" s="153"/>
      <c r="I83" s="153"/>
      <c r="J83" s="110"/>
      <c r="K83" s="153"/>
      <c r="L83" s="153"/>
      <c r="M83" s="110"/>
      <c r="N83" s="153"/>
      <c r="O83" s="153"/>
      <c r="P83" s="110"/>
      <c r="Q83" s="153">
        <v>293.7</v>
      </c>
      <c r="R83" s="173">
        <v>293.7</v>
      </c>
      <c r="S83" s="110">
        <f t="shared" si="73"/>
        <v>100</v>
      </c>
      <c r="T83" s="153"/>
      <c r="U83" s="153"/>
      <c r="V83" s="110"/>
      <c r="W83" s="153"/>
      <c r="X83" s="153">
        <f t="shared" si="77"/>
        <v>0</v>
      </c>
      <c r="Y83" s="153">
        <f t="shared" si="77"/>
        <v>0</v>
      </c>
      <c r="Z83" s="110"/>
      <c r="AA83" s="153"/>
      <c r="AB83" s="153"/>
      <c r="AC83" s="110"/>
      <c r="AD83" s="153"/>
      <c r="AE83" s="153"/>
      <c r="AF83" s="110"/>
      <c r="AG83" s="153"/>
      <c r="AH83" s="153"/>
      <c r="AI83" s="110"/>
      <c r="AJ83" s="153"/>
      <c r="AK83" s="153"/>
      <c r="AL83" s="110"/>
      <c r="AM83" s="153"/>
      <c r="AN83" s="153"/>
      <c r="AO83" s="110"/>
      <c r="AP83" s="153"/>
      <c r="AQ83" s="153"/>
      <c r="AR83" s="110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10"/>
      <c r="BE83" s="153"/>
      <c r="BF83" s="153"/>
      <c r="BG83" s="110"/>
      <c r="BH83" s="153"/>
      <c r="BI83" s="153"/>
      <c r="BJ83" s="110"/>
      <c r="BK83" s="153"/>
      <c r="BL83" s="153"/>
      <c r="BM83" s="110"/>
      <c r="BN83" s="153"/>
      <c r="BO83" s="153"/>
      <c r="BP83" s="110"/>
      <c r="BQ83" s="153"/>
      <c r="BR83" s="153"/>
      <c r="BS83" s="110"/>
      <c r="BT83" s="153"/>
      <c r="BU83" s="153"/>
      <c r="BV83" s="110"/>
      <c r="BW83" s="153"/>
      <c r="BX83" s="153"/>
      <c r="BY83" s="110"/>
      <c r="BZ83" s="153"/>
      <c r="CA83" s="153"/>
      <c r="CB83" s="110"/>
      <c r="CC83" s="153"/>
      <c r="CD83" s="153"/>
      <c r="CE83" s="110"/>
      <c r="CF83" s="153"/>
      <c r="CG83" s="153"/>
      <c r="CH83" s="110"/>
      <c r="CI83" s="153"/>
      <c r="CJ83" s="153"/>
      <c r="CK83" s="110"/>
      <c r="CL83" s="153"/>
      <c r="CM83" s="153"/>
      <c r="CN83" s="110"/>
      <c r="CO83" s="153"/>
      <c r="CP83" s="153"/>
      <c r="CQ83" s="110"/>
      <c r="CR83" s="153"/>
      <c r="CS83" s="153"/>
      <c r="CT83" s="110"/>
      <c r="CU83" s="153"/>
      <c r="CV83" s="153"/>
      <c r="CW83" s="110"/>
      <c r="CX83" s="153"/>
      <c r="CY83" s="153"/>
      <c r="CZ83" s="110"/>
      <c r="DA83" s="153"/>
      <c r="DB83" s="153"/>
      <c r="DC83" s="110"/>
      <c r="DD83" s="68"/>
      <c r="DE83" s="41"/>
      <c r="DG83" s="69"/>
      <c r="DI83" s="54"/>
    </row>
    <row r="84" spans="1:113" ht="15.95" customHeight="1">
      <c r="A84" s="36" t="s">
        <v>26</v>
      </c>
      <c r="B84" s="153">
        <f t="shared" si="75"/>
        <v>305.10000000000002</v>
      </c>
      <c r="C84" s="153">
        <f t="shared" si="76"/>
        <v>305.10000000000002</v>
      </c>
      <c r="D84" s="153">
        <f t="shared" si="68"/>
        <v>100</v>
      </c>
      <c r="E84" s="153"/>
      <c r="F84" s="153"/>
      <c r="G84" s="110"/>
      <c r="H84" s="153"/>
      <c r="I84" s="153"/>
      <c r="J84" s="110"/>
      <c r="K84" s="153"/>
      <c r="L84" s="153"/>
      <c r="M84" s="110"/>
      <c r="N84" s="153"/>
      <c r="O84" s="153"/>
      <c r="P84" s="110"/>
      <c r="Q84" s="153">
        <v>305.10000000000002</v>
      </c>
      <c r="R84" s="173">
        <v>305.10000000000002</v>
      </c>
      <c r="S84" s="110">
        <f t="shared" si="73"/>
        <v>100</v>
      </c>
      <c r="T84" s="153"/>
      <c r="U84" s="153"/>
      <c r="V84" s="110"/>
      <c r="W84" s="153"/>
      <c r="X84" s="153">
        <f t="shared" si="77"/>
        <v>0</v>
      </c>
      <c r="Y84" s="153">
        <f t="shared" si="77"/>
        <v>0</v>
      </c>
      <c r="Z84" s="110"/>
      <c r="AA84" s="153"/>
      <c r="AB84" s="153"/>
      <c r="AC84" s="110"/>
      <c r="AD84" s="153"/>
      <c r="AE84" s="153"/>
      <c r="AF84" s="110"/>
      <c r="AG84" s="153"/>
      <c r="AH84" s="153"/>
      <c r="AI84" s="110"/>
      <c r="AJ84" s="153"/>
      <c r="AK84" s="153"/>
      <c r="AL84" s="110"/>
      <c r="AM84" s="153"/>
      <c r="AN84" s="153"/>
      <c r="AO84" s="110"/>
      <c r="AP84" s="153"/>
      <c r="AQ84" s="153"/>
      <c r="AR84" s="110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10"/>
      <c r="BE84" s="153"/>
      <c r="BF84" s="153"/>
      <c r="BG84" s="110"/>
      <c r="BH84" s="153"/>
      <c r="BI84" s="153"/>
      <c r="BJ84" s="110"/>
      <c r="BK84" s="153"/>
      <c r="BL84" s="153"/>
      <c r="BM84" s="110"/>
      <c r="BN84" s="153"/>
      <c r="BO84" s="153"/>
      <c r="BP84" s="110"/>
      <c r="BQ84" s="153"/>
      <c r="BR84" s="153"/>
      <c r="BS84" s="110"/>
      <c r="BT84" s="153"/>
      <c r="BU84" s="153"/>
      <c r="BV84" s="110"/>
      <c r="BW84" s="153"/>
      <c r="BX84" s="153"/>
      <c r="BY84" s="110"/>
      <c r="BZ84" s="153"/>
      <c r="CA84" s="153"/>
      <c r="CB84" s="110"/>
      <c r="CC84" s="153"/>
      <c r="CD84" s="153"/>
      <c r="CE84" s="110"/>
      <c r="CF84" s="153"/>
      <c r="CG84" s="153"/>
      <c r="CH84" s="110"/>
      <c r="CI84" s="153"/>
      <c r="CJ84" s="153"/>
      <c r="CK84" s="110"/>
      <c r="CL84" s="153"/>
      <c r="CM84" s="153"/>
      <c r="CN84" s="110"/>
      <c r="CO84" s="153"/>
      <c r="CP84" s="153"/>
      <c r="CQ84" s="110"/>
      <c r="CR84" s="153"/>
      <c r="CS84" s="153"/>
      <c r="CT84" s="110"/>
      <c r="CU84" s="153"/>
      <c r="CV84" s="153"/>
      <c r="CW84" s="110"/>
      <c r="CX84" s="153"/>
      <c r="CY84" s="153"/>
      <c r="CZ84" s="110"/>
      <c r="DA84" s="153"/>
      <c r="DB84" s="153"/>
      <c r="DC84" s="110"/>
      <c r="DD84" s="68"/>
      <c r="DE84" s="41"/>
      <c r="DG84" s="69"/>
      <c r="DI84" s="54"/>
    </row>
    <row r="85" spans="1:113" ht="15.95" customHeight="1">
      <c r="A85" s="36" t="s">
        <v>27</v>
      </c>
      <c r="B85" s="153">
        <f t="shared" si="75"/>
        <v>317.5</v>
      </c>
      <c r="C85" s="153">
        <f t="shared" si="76"/>
        <v>317.5</v>
      </c>
      <c r="D85" s="153">
        <f t="shared" si="68"/>
        <v>100</v>
      </c>
      <c r="E85" s="153"/>
      <c r="F85" s="153"/>
      <c r="G85" s="110"/>
      <c r="H85" s="153"/>
      <c r="I85" s="153"/>
      <c r="J85" s="110"/>
      <c r="K85" s="153"/>
      <c r="L85" s="153"/>
      <c r="M85" s="110"/>
      <c r="N85" s="153"/>
      <c r="O85" s="153"/>
      <c r="P85" s="110"/>
      <c r="Q85" s="153">
        <v>317.5</v>
      </c>
      <c r="R85" s="173">
        <v>317.5</v>
      </c>
      <c r="S85" s="110">
        <f t="shared" si="73"/>
        <v>100</v>
      </c>
      <c r="T85" s="153"/>
      <c r="U85" s="153"/>
      <c r="V85" s="110"/>
      <c r="W85" s="153"/>
      <c r="X85" s="153">
        <f t="shared" si="77"/>
        <v>0</v>
      </c>
      <c r="Y85" s="153">
        <f t="shared" si="77"/>
        <v>0</v>
      </c>
      <c r="Z85" s="110"/>
      <c r="AA85" s="153"/>
      <c r="AB85" s="153"/>
      <c r="AC85" s="110"/>
      <c r="AD85" s="153"/>
      <c r="AE85" s="153"/>
      <c r="AF85" s="110"/>
      <c r="AG85" s="153"/>
      <c r="AH85" s="153"/>
      <c r="AI85" s="110"/>
      <c r="AJ85" s="153"/>
      <c r="AK85" s="153"/>
      <c r="AL85" s="110"/>
      <c r="AM85" s="153"/>
      <c r="AN85" s="153"/>
      <c r="AO85" s="110"/>
      <c r="AP85" s="153"/>
      <c r="AQ85" s="153"/>
      <c r="AR85" s="110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10"/>
      <c r="BE85" s="153"/>
      <c r="BF85" s="153"/>
      <c r="BG85" s="110"/>
      <c r="BH85" s="153"/>
      <c r="BI85" s="153"/>
      <c r="BJ85" s="110"/>
      <c r="BK85" s="153"/>
      <c r="BL85" s="153"/>
      <c r="BM85" s="110"/>
      <c r="BN85" s="153"/>
      <c r="BO85" s="153"/>
      <c r="BP85" s="110"/>
      <c r="BQ85" s="153"/>
      <c r="BR85" s="153"/>
      <c r="BS85" s="110"/>
      <c r="BT85" s="153"/>
      <c r="BU85" s="153"/>
      <c r="BV85" s="110"/>
      <c r="BW85" s="153"/>
      <c r="BX85" s="153"/>
      <c r="BY85" s="110"/>
      <c r="BZ85" s="153"/>
      <c r="CA85" s="153"/>
      <c r="CB85" s="110"/>
      <c r="CC85" s="153"/>
      <c r="CD85" s="153"/>
      <c r="CE85" s="110"/>
      <c r="CF85" s="153"/>
      <c r="CG85" s="153"/>
      <c r="CH85" s="110"/>
      <c r="CI85" s="153"/>
      <c r="CJ85" s="153"/>
      <c r="CK85" s="110"/>
      <c r="CL85" s="153"/>
      <c r="CM85" s="153"/>
      <c r="CN85" s="110"/>
      <c r="CO85" s="153"/>
      <c r="CP85" s="153"/>
      <c r="CQ85" s="110"/>
      <c r="CR85" s="153"/>
      <c r="CS85" s="153"/>
      <c r="CT85" s="110"/>
      <c r="CU85" s="153"/>
      <c r="CV85" s="153"/>
      <c r="CW85" s="110"/>
      <c r="CX85" s="153"/>
      <c r="CY85" s="153"/>
      <c r="CZ85" s="110"/>
      <c r="DA85" s="153"/>
      <c r="DB85" s="153"/>
      <c r="DC85" s="110"/>
      <c r="DD85" s="68"/>
      <c r="DE85" s="41"/>
      <c r="DG85" s="69"/>
      <c r="DI85" s="54"/>
    </row>
    <row r="86" spans="1:113" ht="15" customHeight="1">
      <c r="A86" s="36" t="s">
        <v>28</v>
      </c>
      <c r="B86" s="153">
        <f t="shared" si="75"/>
        <v>286.89999999999998</v>
      </c>
      <c r="C86" s="153">
        <f t="shared" si="76"/>
        <v>286.89999999999998</v>
      </c>
      <c r="D86" s="153">
        <f t="shared" si="68"/>
        <v>100</v>
      </c>
      <c r="E86" s="153"/>
      <c r="F86" s="153"/>
      <c r="G86" s="110"/>
      <c r="H86" s="153"/>
      <c r="I86" s="153"/>
      <c r="J86" s="110"/>
      <c r="K86" s="153"/>
      <c r="L86" s="153"/>
      <c r="M86" s="110"/>
      <c r="N86" s="153"/>
      <c r="O86" s="153"/>
      <c r="P86" s="110"/>
      <c r="Q86" s="153">
        <v>286.89999999999998</v>
      </c>
      <c r="R86" s="173">
        <v>286.89999999999998</v>
      </c>
      <c r="S86" s="110">
        <f t="shared" si="73"/>
        <v>100</v>
      </c>
      <c r="T86" s="153"/>
      <c r="U86" s="153"/>
      <c r="V86" s="110"/>
      <c r="W86" s="153"/>
      <c r="X86" s="153">
        <f t="shared" si="77"/>
        <v>0</v>
      </c>
      <c r="Y86" s="153">
        <f t="shared" si="77"/>
        <v>0</v>
      </c>
      <c r="Z86" s="110"/>
      <c r="AA86" s="153"/>
      <c r="AB86" s="153"/>
      <c r="AC86" s="110"/>
      <c r="AD86" s="153"/>
      <c r="AE86" s="153"/>
      <c r="AF86" s="110"/>
      <c r="AG86" s="153"/>
      <c r="AH86" s="153"/>
      <c r="AI86" s="110"/>
      <c r="AJ86" s="153"/>
      <c r="AK86" s="153"/>
      <c r="AL86" s="110"/>
      <c r="AM86" s="153"/>
      <c r="AN86" s="153"/>
      <c r="AO86" s="110"/>
      <c r="AP86" s="153"/>
      <c r="AQ86" s="153"/>
      <c r="AR86" s="110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10"/>
      <c r="BE86" s="153"/>
      <c r="BF86" s="153"/>
      <c r="BG86" s="110"/>
      <c r="BH86" s="153"/>
      <c r="BI86" s="153"/>
      <c r="BJ86" s="110"/>
      <c r="BK86" s="153"/>
      <c r="BL86" s="153"/>
      <c r="BM86" s="110"/>
      <c r="BN86" s="153"/>
      <c r="BO86" s="153"/>
      <c r="BP86" s="110"/>
      <c r="BQ86" s="153"/>
      <c r="BR86" s="153"/>
      <c r="BS86" s="110"/>
      <c r="BT86" s="153"/>
      <c r="BU86" s="153"/>
      <c r="BV86" s="110"/>
      <c r="BW86" s="153"/>
      <c r="BX86" s="153"/>
      <c r="BY86" s="110"/>
      <c r="BZ86" s="153"/>
      <c r="CA86" s="153"/>
      <c r="CB86" s="110"/>
      <c r="CC86" s="153"/>
      <c r="CD86" s="153"/>
      <c r="CE86" s="110"/>
      <c r="CF86" s="153"/>
      <c r="CG86" s="153"/>
      <c r="CH86" s="110"/>
      <c r="CI86" s="153"/>
      <c r="CJ86" s="153"/>
      <c r="CK86" s="110"/>
      <c r="CL86" s="153"/>
      <c r="CM86" s="153"/>
      <c r="CN86" s="110"/>
      <c r="CO86" s="153"/>
      <c r="CP86" s="153"/>
      <c r="CQ86" s="110"/>
      <c r="CR86" s="153"/>
      <c r="CS86" s="153"/>
      <c r="CT86" s="110"/>
      <c r="CU86" s="153"/>
      <c r="CV86" s="153"/>
      <c r="CW86" s="110"/>
      <c r="CX86" s="153"/>
      <c r="CY86" s="153"/>
      <c r="CZ86" s="110"/>
      <c r="DA86" s="153"/>
      <c r="DB86" s="153"/>
      <c r="DC86" s="110"/>
      <c r="DD86" s="68"/>
      <c r="DE86" s="41"/>
      <c r="DF86" s="40"/>
      <c r="DG86" s="69"/>
      <c r="DI86" s="54"/>
    </row>
    <row r="87" spans="1:113" ht="15.95" customHeight="1">
      <c r="A87" s="36" t="s">
        <v>29</v>
      </c>
      <c r="B87" s="153">
        <f t="shared" si="75"/>
        <v>217.5</v>
      </c>
      <c r="C87" s="153">
        <f t="shared" si="76"/>
        <v>217.5</v>
      </c>
      <c r="D87" s="153">
        <f t="shared" si="68"/>
        <v>100</v>
      </c>
      <c r="E87" s="153"/>
      <c r="F87" s="153"/>
      <c r="G87" s="110"/>
      <c r="H87" s="153"/>
      <c r="I87" s="153"/>
      <c r="J87" s="110"/>
      <c r="K87" s="153"/>
      <c r="L87" s="153"/>
      <c r="M87" s="110"/>
      <c r="N87" s="153"/>
      <c r="O87" s="153"/>
      <c r="P87" s="110"/>
      <c r="Q87" s="153">
        <v>217.5</v>
      </c>
      <c r="R87" s="173">
        <v>217.5</v>
      </c>
      <c r="S87" s="110">
        <f t="shared" si="73"/>
        <v>100</v>
      </c>
      <c r="T87" s="153"/>
      <c r="U87" s="153"/>
      <c r="V87" s="110"/>
      <c r="W87" s="153"/>
      <c r="X87" s="153">
        <f t="shared" si="77"/>
        <v>0</v>
      </c>
      <c r="Y87" s="153">
        <f t="shared" si="77"/>
        <v>0</v>
      </c>
      <c r="Z87" s="110"/>
      <c r="AA87" s="153"/>
      <c r="AB87" s="153"/>
      <c r="AC87" s="110"/>
      <c r="AD87" s="153"/>
      <c r="AE87" s="153"/>
      <c r="AF87" s="110"/>
      <c r="AG87" s="153"/>
      <c r="AH87" s="153"/>
      <c r="AI87" s="110"/>
      <c r="AJ87" s="153"/>
      <c r="AK87" s="153"/>
      <c r="AL87" s="110"/>
      <c r="AM87" s="153"/>
      <c r="AN87" s="153"/>
      <c r="AO87" s="110"/>
      <c r="AP87" s="153"/>
      <c r="AQ87" s="153"/>
      <c r="AR87" s="110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10"/>
      <c r="BE87" s="153"/>
      <c r="BF87" s="153"/>
      <c r="BG87" s="110"/>
      <c r="BH87" s="153"/>
      <c r="BI87" s="153"/>
      <c r="BJ87" s="110"/>
      <c r="BK87" s="153"/>
      <c r="BL87" s="153"/>
      <c r="BM87" s="110"/>
      <c r="BN87" s="153"/>
      <c r="BO87" s="153"/>
      <c r="BP87" s="110"/>
      <c r="BQ87" s="153"/>
      <c r="BR87" s="153"/>
      <c r="BS87" s="110"/>
      <c r="BT87" s="153"/>
      <c r="BU87" s="153"/>
      <c r="BV87" s="110"/>
      <c r="BW87" s="153"/>
      <c r="BX87" s="153"/>
      <c r="BY87" s="110"/>
      <c r="BZ87" s="153"/>
      <c r="CA87" s="153"/>
      <c r="CB87" s="110"/>
      <c r="CC87" s="153"/>
      <c r="CD87" s="153"/>
      <c r="CE87" s="110"/>
      <c r="CF87" s="153"/>
      <c r="CG87" s="153"/>
      <c r="CH87" s="110"/>
      <c r="CI87" s="153"/>
      <c r="CJ87" s="153"/>
      <c r="CK87" s="110"/>
      <c r="CL87" s="153"/>
      <c r="CM87" s="153"/>
      <c r="CN87" s="110"/>
      <c r="CO87" s="153"/>
      <c r="CP87" s="153"/>
      <c r="CQ87" s="110"/>
      <c r="CR87" s="153"/>
      <c r="CS87" s="153"/>
      <c r="CT87" s="110"/>
      <c r="CU87" s="153"/>
      <c r="CV87" s="153"/>
      <c r="CW87" s="110"/>
      <c r="CX87" s="153"/>
      <c r="CY87" s="153"/>
      <c r="CZ87" s="110"/>
      <c r="DA87" s="153"/>
      <c r="DB87" s="153"/>
      <c r="DC87" s="110"/>
      <c r="DD87" s="68"/>
      <c r="DE87" s="41"/>
      <c r="DF87" s="40"/>
      <c r="DG87" s="69"/>
      <c r="DI87" s="54"/>
    </row>
    <row r="88" spans="1:113" ht="15.95" customHeight="1">
      <c r="A88" s="36" t="s">
        <v>83</v>
      </c>
      <c r="B88" s="153">
        <f t="shared" si="75"/>
        <v>139.1</v>
      </c>
      <c r="C88" s="153">
        <f t="shared" si="76"/>
        <v>139.1</v>
      </c>
      <c r="D88" s="153">
        <f t="shared" si="68"/>
        <v>100</v>
      </c>
      <c r="E88" s="153"/>
      <c r="F88" s="153"/>
      <c r="G88" s="110"/>
      <c r="H88" s="153"/>
      <c r="I88" s="153"/>
      <c r="J88" s="110"/>
      <c r="K88" s="153"/>
      <c r="L88" s="153"/>
      <c r="M88" s="110"/>
      <c r="N88" s="153"/>
      <c r="O88" s="153"/>
      <c r="P88" s="110"/>
      <c r="Q88" s="153">
        <v>139.1</v>
      </c>
      <c r="R88" s="173">
        <v>139.1</v>
      </c>
      <c r="S88" s="110">
        <f t="shared" si="73"/>
        <v>100</v>
      </c>
      <c r="T88" s="153"/>
      <c r="U88" s="153"/>
      <c r="V88" s="110"/>
      <c r="W88" s="153"/>
      <c r="X88" s="153">
        <f t="shared" si="77"/>
        <v>0</v>
      </c>
      <c r="Y88" s="153">
        <f t="shared" si="77"/>
        <v>0</v>
      </c>
      <c r="Z88" s="110"/>
      <c r="AA88" s="153"/>
      <c r="AB88" s="153"/>
      <c r="AC88" s="110"/>
      <c r="AD88" s="153"/>
      <c r="AE88" s="153"/>
      <c r="AF88" s="110"/>
      <c r="AG88" s="153"/>
      <c r="AH88" s="153"/>
      <c r="AI88" s="110"/>
      <c r="AJ88" s="153"/>
      <c r="AK88" s="153"/>
      <c r="AL88" s="110"/>
      <c r="AM88" s="153"/>
      <c r="AN88" s="153"/>
      <c r="AO88" s="110"/>
      <c r="AP88" s="153"/>
      <c r="AQ88" s="153"/>
      <c r="AR88" s="110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10"/>
      <c r="BE88" s="153"/>
      <c r="BF88" s="153"/>
      <c r="BG88" s="110"/>
      <c r="BH88" s="153"/>
      <c r="BI88" s="153"/>
      <c r="BJ88" s="110"/>
      <c r="BK88" s="153"/>
      <c r="BL88" s="153"/>
      <c r="BM88" s="110"/>
      <c r="BN88" s="153"/>
      <c r="BO88" s="153"/>
      <c r="BP88" s="110"/>
      <c r="BQ88" s="153"/>
      <c r="BR88" s="153"/>
      <c r="BS88" s="110"/>
      <c r="BT88" s="153"/>
      <c r="BU88" s="153"/>
      <c r="BV88" s="110"/>
      <c r="BW88" s="153"/>
      <c r="BX88" s="153"/>
      <c r="BY88" s="110"/>
      <c r="BZ88" s="153"/>
      <c r="CA88" s="153"/>
      <c r="CB88" s="110"/>
      <c r="CC88" s="153"/>
      <c r="CD88" s="153"/>
      <c r="CE88" s="110"/>
      <c r="CF88" s="153"/>
      <c r="CG88" s="153"/>
      <c r="CH88" s="110"/>
      <c r="CI88" s="153"/>
      <c r="CJ88" s="153"/>
      <c r="CK88" s="110"/>
      <c r="CL88" s="153"/>
      <c r="CM88" s="153"/>
      <c r="CN88" s="110"/>
      <c r="CO88" s="153"/>
      <c r="CP88" s="153"/>
      <c r="CQ88" s="110"/>
      <c r="CR88" s="153"/>
      <c r="CS88" s="153"/>
      <c r="CT88" s="110"/>
      <c r="CU88" s="153"/>
      <c r="CV88" s="153"/>
      <c r="CW88" s="110"/>
      <c r="CX88" s="153"/>
      <c r="CY88" s="153"/>
      <c r="CZ88" s="110"/>
      <c r="DA88" s="153"/>
      <c r="DB88" s="153"/>
      <c r="DC88" s="110"/>
      <c r="DD88" s="68"/>
      <c r="DE88" s="41"/>
      <c r="DF88" s="40"/>
      <c r="DG88" s="69"/>
      <c r="DI88" s="54"/>
    </row>
    <row r="89" spans="1:113" ht="15.95" customHeight="1">
      <c r="A89" s="36" t="s">
        <v>30</v>
      </c>
      <c r="B89" s="153">
        <f t="shared" si="75"/>
        <v>312.60000000000002</v>
      </c>
      <c r="C89" s="153">
        <f t="shared" si="76"/>
        <v>312.60000000000002</v>
      </c>
      <c r="D89" s="153">
        <f t="shared" si="68"/>
        <v>100</v>
      </c>
      <c r="E89" s="153"/>
      <c r="F89" s="153"/>
      <c r="G89" s="110"/>
      <c r="H89" s="153"/>
      <c r="I89" s="153"/>
      <c r="J89" s="110"/>
      <c r="K89" s="153"/>
      <c r="L89" s="153"/>
      <c r="M89" s="110"/>
      <c r="N89" s="153"/>
      <c r="O89" s="153"/>
      <c r="P89" s="110"/>
      <c r="Q89" s="153">
        <v>312.60000000000002</v>
      </c>
      <c r="R89" s="173">
        <v>312.60000000000002</v>
      </c>
      <c r="S89" s="110">
        <f t="shared" si="73"/>
        <v>100</v>
      </c>
      <c r="T89" s="153"/>
      <c r="U89" s="153"/>
      <c r="V89" s="110"/>
      <c r="W89" s="153"/>
      <c r="X89" s="153">
        <f t="shared" si="77"/>
        <v>0</v>
      </c>
      <c r="Y89" s="153">
        <f t="shared" si="77"/>
        <v>0</v>
      </c>
      <c r="Z89" s="110"/>
      <c r="AA89" s="153"/>
      <c r="AB89" s="153"/>
      <c r="AC89" s="110"/>
      <c r="AD89" s="153"/>
      <c r="AE89" s="153"/>
      <c r="AF89" s="110"/>
      <c r="AG89" s="153"/>
      <c r="AH89" s="153"/>
      <c r="AI89" s="110"/>
      <c r="AJ89" s="153"/>
      <c r="AK89" s="153"/>
      <c r="AL89" s="110"/>
      <c r="AM89" s="153"/>
      <c r="AN89" s="153"/>
      <c r="AO89" s="110"/>
      <c r="AP89" s="153"/>
      <c r="AQ89" s="153"/>
      <c r="AR89" s="110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10"/>
      <c r="BE89" s="153"/>
      <c r="BF89" s="153"/>
      <c r="BG89" s="110"/>
      <c r="BH89" s="153"/>
      <c r="BI89" s="153"/>
      <c r="BJ89" s="110"/>
      <c r="BK89" s="153"/>
      <c r="BL89" s="153"/>
      <c r="BM89" s="110"/>
      <c r="BN89" s="153"/>
      <c r="BO89" s="153"/>
      <c r="BP89" s="110"/>
      <c r="BQ89" s="153"/>
      <c r="BR89" s="153"/>
      <c r="BS89" s="110"/>
      <c r="BT89" s="153"/>
      <c r="BU89" s="153"/>
      <c r="BV89" s="110"/>
      <c r="BW89" s="153"/>
      <c r="BX89" s="153"/>
      <c r="BY89" s="110"/>
      <c r="BZ89" s="153"/>
      <c r="CA89" s="153"/>
      <c r="CB89" s="110"/>
      <c r="CC89" s="153"/>
      <c r="CD89" s="153"/>
      <c r="CE89" s="110"/>
      <c r="CF89" s="153"/>
      <c r="CG89" s="153"/>
      <c r="CH89" s="110"/>
      <c r="CI89" s="153"/>
      <c r="CJ89" s="153"/>
      <c r="CK89" s="110"/>
      <c r="CL89" s="153"/>
      <c r="CM89" s="153"/>
      <c r="CN89" s="110"/>
      <c r="CO89" s="153"/>
      <c r="CP89" s="153"/>
      <c r="CQ89" s="110"/>
      <c r="CR89" s="153"/>
      <c r="CS89" s="153"/>
      <c r="CT89" s="110"/>
      <c r="CU89" s="153"/>
      <c r="CV89" s="153"/>
      <c r="CW89" s="110"/>
      <c r="CX89" s="153"/>
      <c r="CY89" s="153"/>
      <c r="CZ89" s="110"/>
      <c r="DA89" s="153"/>
      <c r="DB89" s="153"/>
      <c r="DC89" s="110"/>
      <c r="DD89" s="68"/>
      <c r="DE89" s="41"/>
      <c r="DF89" s="40"/>
      <c r="DG89" s="69"/>
      <c r="DI89" s="54"/>
    </row>
    <row r="90" spans="1:113" ht="15.95" customHeight="1">
      <c r="A90" s="36" t="s">
        <v>85</v>
      </c>
      <c r="B90" s="153">
        <f t="shared" si="75"/>
        <v>152.19999999999999</v>
      </c>
      <c r="C90" s="153">
        <f t="shared" si="76"/>
        <v>152.19999999999999</v>
      </c>
      <c r="D90" s="153">
        <f t="shared" si="68"/>
        <v>100</v>
      </c>
      <c r="E90" s="153"/>
      <c r="F90" s="153"/>
      <c r="G90" s="110"/>
      <c r="H90" s="153"/>
      <c r="I90" s="153"/>
      <c r="J90" s="110"/>
      <c r="K90" s="153"/>
      <c r="L90" s="153"/>
      <c r="M90" s="110"/>
      <c r="N90" s="153"/>
      <c r="O90" s="153"/>
      <c r="P90" s="110"/>
      <c r="Q90" s="153">
        <v>152.19999999999999</v>
      </c>
      <c r="R90" s="173">
        <v>152.19999999999999</v>
      </c>
      <c r="S90" s="110">
        <f t="shared" si="73"/>
        <v>100</v>
      </c>
      <c r="T90" s="153"/>
      <c r="U90" s="153"/>
      <c r="V90" s="110"/>
      <c r="W90" s="153"/>
      <c r="X90" s="153">
        <f t="shared" si="77"/>
        <v>0</v>
      </c>
      <c r="Y90" s="153">
        <f t="shared" si="77"/>
        <v>0</v>
      </c>
      <c r="Z90" s="110"/>
      <c r="AA90" s="153"/>
      <c r="AB90" s="153"/>
      <c r="AC90" s="110"/>
      <c r="AD90" s="153"/>
      <c r="AE90" s="153"/>
      <c r="AF90" s="110"/>
      <c r="AG90" s="153"/>
      <c r="AH90" s="153"/>
      <c r="AI90" s="110"/>
      <c r="AJ90" s="153"/>
      <c r="AK90" s="153"/>
      <c r="AL90" s="110"/>
      <c r="AM90" s="153"/>
      <c r="AN90" s="153"/>
      <c r="AO90" s="110"/>
      <c r="AP90" s="153"/>
      <c r="AQ90" s="153"/>
      <c r="AR90" s="110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10"/>
      <c r="BE90" s="153"/>
      <c r="BF90" s="153"/>
      <c r="BG90" s="110"/>
      <c r="BH90" s="153"/>
      <c r="BI90" s="153"/>
      <c r="BJ90" s="110"/>
      <c r="BK90" s="153"/>
      <c r="BL90" s="153"/>
      <c r="BM90" s="110"/>
      <c r="BN90" s="153"/>
      <c r="BO90" s="153"/>
      <c r="BP90" s="110"/>
      <c r="BQ90" s="153"/>
      <c r="BR90" s="153"/>
      <c r="BS90" s="110"/>
      <c r="BT90" s="153"/>
      <c r="BU90" s="153"/>
      <c r="BV90" s="110"/>
      <c r="BW90" s="153"/>
      <c r="BX90" s="153"/>
      <c r="BY90" s="110"/>
      <c r="BZ90" s="153"/>
      <c r="CA90" s="153"/>
      <c r="CB90" s="110"/>
      <c r="CC90" s="153"/>
      <c r="CD90" s="153"/>
      <c r="CE90" s="110"/>
      <c r="CF90" s="153"/>
      <c r="CG90" s="153"/>
      <c r="CH90" s="110"/>
      <c r="CI90" s="153"/>
      <c r="CJ90" s="153"/>
      <c r="CK90" s="110"/>
      <c r="CL90" s="153"/>
      <c r="CM90" s="153"/>
      <c r="CN90" s="110"/>
      <c r="CO90" s="153"/>
      <c r="CP90" s="153"/>
      <c r="CQ90" s="110"/>
      <c r="CR90" s="153"/>
      <c r="CS90" s="153"/>
      <c r="CT90" s="110"/>
      <c r="CU90" s="153"/>
      <c r="CV90" s="153"/>
      <c r="CW90" s="110"/>
      <c r="CX90" s="153"/>
      <c r="CY90" s="153"/>
      <c r="CZ90" s="110"/>
      <c r="DA90" s="153"/>
      <c r="DB90" s="153"/>
      <c r="DC90" s="110"/>
      <c r="DD90" s="68"/>
      <c r="DE90" s="41"/>
      <c r="DF90" s="40"/>
      <c r="DG90" s="69"/>
      <c r="DI90" s="54"/>
    </row>
    <row r="91" spans="1:113" ht="15.95" customHeight="1">
      <c r="A91" s="36" t="s">
        <v>86</v>
      </c>
      <c r="B91" s="153">
        <f t="shared" si="75"/>
        <v>197.4</v>
      </c>
      <c r="C91" s="153">
        <f t="shared" si="76"/>
        <v>197.4</v>
      </c>
      <c r="D91" s="153">
        <f t="shared" si="68"/>
        <v>100</v>
      </c>
      <c r="E91" s="153"/>
      <c r="F91" s="153"/>
      <c r="G91" s="110"/>
      <c r="H91" s="153"/>
      <c r="I91" s="153"/>
      <c r="J91" s="110"/>
      <c r="K91" s="153"/>
      <c r="L91" s="153"/>
      <c r="M91" s="110"/>
      <c r="N91" s="153"/>
      <c r="O91" s="153"/>
      <c r="P91" s="110"/>
      <c r="Q91" s="153">
        <v>197.4</v>
      </c>
      <c r="R91" s="173">
        <v>197.4</v>
      </c>
      <c r="S91" s="110">
        <f t="shared" si="73"/>
        <v>100</v>
      </c>
      <c r="T91" s="153"/>
      <c r="U91" s="153"/>
      <c r="V91" s="110"/>
      <c r="W91" s="153"/>
      <c r="X91" s="153">
        <f t="shared" si="77"/>
        <v>0</v>
      </c>
      <c r="Y91" s="153">
        <f t="shared" si="77"/>
        <v>0</v>
      </c>
      <c r="Z91" s="110"/>
      <c r="AA91" s="153"/>
      <c r="AB91" s="153"/>
      <c r="AC91" s="110"/>
      <c r="AD91" s="153"/>
      <c r="AE91" s="153"/>
      <c r="AF91" s="110"/>
      <c r="AG91" s="153"/>
      <c r="AH91" s="153"/>
      <c r="AI91" s="110"/>
      <c r="AJ91" s="153"/>
      <c r="AK91" s="153"/>
      <c r="AL91" s="110"/>
      <c r="AM91" s="153"/>
      <c r="AN91" s="153"/>
      <c r="AO91" s="110"/>
      <c r="AP91" s="153"/>
      <c r="AQ91" s="153"/>
      <c r="AR91" s="110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10"/>
      <c r="BE91" s="153"/>
      <c r="BF91" s="153"/>
      <c r="BG91" s="110"/>
      <c r="BH91" s="153"/>
      <c r="BI91" s="153"/>
      <c r="BJ91" s="110"/>
      <c r="BK91" s="153"/>
      <c r="BL91" s="153"/>
      <c r="BM91" s="110"/>
      <c r="BN91" s="153"/>
      <c r="BO91" s="153"/>
      <c r="BP91" s="110"/>
      <c r="BQ91" s="153"/>
      <c r="BR91" s="153"/>
      <c r="BS91" s="110"/>
      <c r="BT91" s="153"/>
      <c r="BU91" s="153"/>
      <c r="BV91" s="110"/>
      <c r="BW91" s="153"/>
      <c r="BX91" s="153"/>
      <c r="BY91" s="110"/>
      <c r="BZ91" s="153"/>
      <c r="CA91" s="153"/>
      <c r="CB91" s="110"/>
      <c r="CC91" s="153"/>
      <c r="CD91" s="153"/>
      <c r="CE91" s="110"/>
      <c r="CF91" s="153"/>
      <c r="CG91" s="153"/>
      <c r="CH91" s="110"/>
      <c r="CI91" s="153"/>
      <c r="CJ91" s="153"/>
      <c r="CK91" s="110"/>
      <c r="CL91" s="153"/>
      <c r="CM91" s="153"/>
      <c r="CN91" s="110"/>
      <c r="CO91" s="153"/>
      <c r="CP91" s="153"/>
      <c r="CQ91" s="110"/>
      <c r="CR91" s="153"/>
      <c r="CS91" s="153"/>
      <c r="CT91" s="110"/>
      <c r="CU91" s="153"/>
      <c r="CV91" s="153"/>
      <c r="CW91" s="110"/>
      <c r="CX91" s="153"/>
      <c r="CY91" s="153"/>
      <c r="CZ91" s="110"/>
      <c r="DA91" s="153"/>
      <c r="DB91" s="153"/>
      <c r="DC91" s="110"/>
      <c r="DD91" s="68"/>
      <c r="DE91" s="41"/>
      <c r="DF91" s="40"/>
      <c r="DG91" s="69"/>
      <c r="DI91" s="54"/>
    </row>
    <row r="92" spans="1:113" ht="15.95" customHeight="1">
      <c r="A92" s="36" t="s">
        <v>90</v>
      </c>
      <c r="B92" s="153">
        <f t="shared" si="75"/>
        <v>288.2</v>
      </c>
      <c r="C92" s="153">
        <f t="shared" si="76"/>
        <v>288.2</v>
      </c>
      <c r="D92" s="153">
        <f t="shared" si="68"/>
        <v>100</v>
      </c>
      <c r="E92" s="153"/>
      <c r="F92" s="153"/>
      <c r="G92" s="110"/>
      <c r="H92" s="153"/>
      <c r="I92" s="153"/>
      <c r="J92" s="110"/>
      <c r="K92" s="153"/>
      <c r="L92" s="153"/>
      <c r="M92" s="110"/>
      <c r="N92" s="153"/>
      <c r="O92" s="153"/>
      <c r="P92" s="110"/>
      <c r="Q92" s="153">
        <v>288.2</v>
      </c>
      <c r="R92" s="173">
        <v>288.2</v>
      </c>
      <c r="S92" s="110">
        <f t="shared" si="73"/>
        <v>100</v>
      </c>
      <c r="T92" s="153"/>
      <c r="U92" s="153"/>
      <c r="V92" s="110"/>
      <c r="W92" s="153"/>
      <c r="X92" s="153">
        <f t="shared" si="77"/>
        <v>0</v>
      </c>
      <c r="Y92" s="153">
        <f t="shared" si="77"/>
        <v>0</v>
      </c>
      <c r="Z92" s="110"/>
      <c r="AA92" s="153"/>
      <c r="AB92" s="153"/>
      <c r="AC92" s="110"/>
      <c r="AD92" s="153"/>
      <c r="AE92" s="153"/>
      <c r="AF92" s="110"/>
      <c r="AG92" s="153"/>
      <c r="AH92" s="153"/>
      <c r="AI92" s="110"/>
      <c r="AJ92" s="153"/>
      <c r="AK92" s="153"/>
      <c r="AL92" s="110"/>
      <c r="AM92" s="153"/>
      <c r="AN92" s="153"/>
      <c r="AO92" s="110"/>
      <c r="AP92" s="153"/>
      <c r="AQ92" s="153"/>
      <c r="AR92" s="110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10"/>
      <c r="BE92" s="153"/>
      <c r="BF92" s="153"/>
      <c r="BG92" s="110"/>
      <c r="BH92" s="153"/>
      <c r="BI92" s="153"/>
      <c r="BJ92" s="110"/>
      <c r="BK92" s="153"/>
      <c r="BL92" s="153"/>
      <c r="BM92" s="110"/>
      <c r="BN92" s="153"/>
      <c r="BO92" s="153"/>
      <c r="BP92" s="110"/>
      <c r="BQ92" s="153"/>
      <c r="BR92" s="153"/>
      <c r="BS92" s="110"/>
      <c r="BT92" s="153"/>
      <c r="BU92" s="153"/>
      <c r="BV92" s="110"/>
      <c r="BW92" s="153"/>
      <c r="BX92" s="153"/>
      <c r="BY92" s="110"/>
      <c r="BZ92" s="153"/>
      <c r="CA92" s="153"/>
      <c r="CB92" s="110"/>
      <c r="CC92" s="153"/>
      <c r="CD92" s="153"/>
      <c r="CE92" s="110"/>
      <c r="CF92" s="153"/>
      <c r="CG92" s="153"/>
      <c r="CH92" s="110"/>
      <c r="CI92" s="153"/>
      <c r="CJ92" s="153"/>
      <c r="CK92" s="110"/>
      <c r="CL92" s="153"/>
      <c r="CM92" s="153"/>
      <c r="CN92" s="110"/>
      <c r="CO92" s="153"/>
      <c r="CP92" s="153"/>
      <c r="CQ92" s="110"/>
      <c r="CR92" s="153"/>
      <c r="CS92" s="153"/>
      <c r="CT92" s="110"/>
      <c r="CU92" s="153"/>
      <c r="CV92" s="153"/>
      <c r="CW92" s="110"/>
      <c r="CX92" s="153"/>
      <c r="CY92" s="153"/>
      <c r="CZ92" s="110"/>
      <c r="DA92" s="153"/>
      <c r="DB92" s="153"/>
      <c r="DC92" s="110"/>
      <c r="DD92" s="68"/>
      <c r="DE92" s="41"/>
      <c r="DF92" s="35"/>
      <c r="DG92" s="69"/>
      <c r="DI92" s="54"/>
    </row>
    <row r="93" spans="1:113" ht="15.95" customHeight="1">
      <c r="A93" s="36" t="s">
        <v>32</v>
      </c>
      <c r="B93" s="153">
        <f t="shared" si="75"/>
        <v>140.6</v>
      </c>
      <c r="C93" s="153">
        <f t="shared" si="76"/>
        <v>140.6</v>
      </c>
      <c r="D93" s="153">
        <f t="shared" si="68"/>
        <v>100</v>
      </c>
      <c r="E93" s="153"/>
      <c r="F93" s="153"/>
      <c r="G93" s="110"/>
      <c r="H93" s="153"/>
      <c r="I93" s="153"/>
      <c r="J93" s="110"/>
      <c r="K93" s="153"/>
      <c r="L93" s="153"/>
      <c r="M93" s="110"/>
      <c r="N93" s="153"/>
      <c r="O93" s="153"/>
      <c r="P93" s="110"/>
      <c r="Q93" s="153">
        <v>140.6</v>
      </c>
      <c r="R93" s="173">
        <v>140.6</v>
      </c>
      <c r="S93" s="110">
        <f t="shared" si="73"/>
        <v>100</v>
      </c>
      <c r="T93" s="153"/>
      <c r="U93" s="153"/>
      <c r="V93" s="110"/>
      <c r="W93" s="153"/>
      <c r="X93" s="153">
        <f t="shared" si="77"/>
        <v>0</v>
      </c>
      <c r="Y93" s="153">
        <f t="shared" si="77"/>
        <v>0</v>
      </c>
      <c r="Z93" s="110"/>
      <c r="AA93" s="153"/>
      <c r="AB93" s="153"/>
      <c r="AC93" s="110"/>
      <c r="AD93" s="153"/>
      <c r="AE93" s="153"/>
      <c r="AF93" s="110"/>
      <c r="AG93" s="153"/>
      <c r="AH93" s="153"/>
      <c r="AI93" s="110"/>
      <c r="AJ93" s="153"/>
      <c r="AK93" s="153"/>
      <c r="AL93" s="110"/>
      <c r="AM93" s="153"/>
      <c r="AN93" s="153"/>
      <c r="AO93" s="110"/>
      <c r="AP93" s="153"/>
      <c r="AQ93" s="153"/>
      <c r="AR93" s="110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10"/>
      <c r="BE93" s="153"/>
      <c r="BF93" s="153"/>
      <c r="BG93" s="110"/>
      <c r="BH93" s="153"/>
      <c r="BI93" s="153"/>
      <c r="BJ93" s="110"/>
      <c r="BK93" s="153"/>
      <c r="BL93" s="153"/>
      <c r="BM93" s="110"/>
      <c r="BN93" s="153"/>
      <c r="BO93" s="153"/>
      <c r="BP93" s="110"/>
      <c r="BQ93" s="153"/>
      <c r="BR93" s="153"/>
      <c r="BS93" s="110"/>
      <c r="BT93" s="153"/>
      <c r="BU93" s="153"/>
      <c r="BV93" s="110"/>
      <c r="BW93" s="153"/>
      <c r="BX93" s="153"/>
      <c r="BY93" s="110"/>
      <c r="BZ93" s="153"/>
      <c r="CA93" s="153"/>
      <c r="CB93" s="110"/>
      <c r="CC93" s="153"/>
      <c r="CD93" s="153"/>
      <c r="CE93" s="110"/>
      <c r="CF93" s="153"/>
      <c r="CG93" s="153"/>
      <c r="CH93" s="110"/>
      <c r="CI93" s="153"/>
      <c r="CJ93" s="153"/>
      <c r="CK93" s="110"/>
      <c r="CL93" s="153"/>
      <c r="CM93" s="153"/>
      <c r="CN93" s="110"/>
      <c r="CO93" s="153"/>
      <c r="CP93" s="153"/>
      <c r="CQ93" s="110"/>
      <c r="CR93" s="153"/>
      <c r="CS93" s="153"/>
      <c r="CT93" s="110"/>
      <c r="CU93" s="153"/>
      <c r="CV93" s="153"/>
      <c r="CW93" s="110"/>
      <c r="CX93" s="153"/>
      <c r="CY93" s="153"/>
      <c r="CZ93" s="110"/>
      <c r="DA93" s="153"/>
      <c r="DB93" s="153"/>
      <c r="DC93" s="110"/>
      <c r="DD93" s="68"/>
      <c r="DE93" s="41"/>
      <c r="DF93" s="40"/>
      <c r="DG93" s="69"/>
      <c r="DI93" s="54"/>
    </row>
    <row r="94" spans="1:113" ht="15.95" customHeight="1">
      <c r="A94" s="36" t="s">
        <v>117</v>
      </c>
      <c r="B94" s="153">
        <f t="shared" si="75"/>
        <v>152.69999999999999</v>
      </c>
      <c r="C94" s="153">
        <f t="shared" si="76"/>
        <v>152.69999999999999</v>
      </c>
      <c r="D94" s="153">
        <f t="shared" si="68"/>
        <v>100</v>
      </c>
      <c r="E94" s="153"/>
      <c r="F94" s="153"/>
      <c r="G94" s="110"/>
      <c r="H94" s="153"/>
      <c r="I94" s="153"/>
      <c r="J94" s="110"/>
      <c r="K94" s="153"/>
      <c r="L94" s="153"/>
      <c r="M94" s="110"/>
      <c r="N94" s="153"/>
      <c r="O94" s="153"/>
      <c r="P94" s="110"/>
      <c r="Q94" s="153">
        <v>152.69999999999999</v>
      </c>
      <c r="R94" s="173">
        <v>152.69999999999999</v>
      </c>
      <c r="S94" s="110">
        <f t="shared" si="73"/>
        <v>100</v>
      </c>
      <c r="T94" s="153"/>
      <c r="U94" s="153"/>
      <c r="V94" s="110"/>
      <c r="W94" s="153"/>
      <c r="X94" s="153">
        <f t="shared" si="77"/>
        <v>0</v>
      </c>
      <c r="Y94" s="153">
        <f t="shared" si="77"/>
        <v>0</v>
      </c>
      <c r="Z94" s="110"/>
      <c r="AA94" s="153"/>
      <c r="AB94" s="153"/>
      <c r="AC94" s="110"/>
      <c r="AD94" s="153"/>
      <c r="AE94" s="153"/>
      <c r="AF94" s="110"/>
      <c r="AG94" s="153"/>
      <c r="AH94" s="153"/>
      <c r="AI94" s="110"/>
      <c r="AJ94" s="153"/>
      <c r="AK94" s="153"/>
      <c r="AL94" s="110"/>
      <c r="AM94" s="153"/>
      <c r="AN94" s="153"/>
      <c r="AO94" s="110"/>
      <c r="AP94" s="153"/>
      <c r="AQ94" s="153"/>
      <c r="AR94" s="110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10"/>
      <c r="BE94" s="153"/>
      <c r="BF94" s="153"/>
      <c r="BG94" s="110"/>
      <c r="BH94" s="153"/>
      <c r="BI94" s="153"/>
      <c r="BJ94" s="110"/>
      <c r="BK94" s="153"/>
      <c r="BL94" s="153"/>
      <c r="BM94" s="110"/>
      <c r="BN94" s="153"/>
      <c r="BO94" s="153"/>
      <c r="BP94" s="110"/>
      <c r="BQ94" s="153"/>
      <c r="BR94" s="153"/>
      <c r="BS94" s="110"/>
      <c r="BT94" s="153"/>
      <c r="BU94" s="153"/>
      <c r="BV94" s="110"/>
      <c r="BW94" s="153"/>
      <c r="BX94" s="153"/>
      <c r="BY94" s="110"/>
      <c r="BZ94" s="153"/>
      <c r="CA94" s="153"/>
      <c r="CB94" s="110"/>
      <c r="CC94" s="153"/>
      <c r="CD94" s="153"/>
      <c r="CE94" s="110"/>
      <c r="CF94" s="153"/>
      <c r="CG94" s="153"/>
      <c r="CH94" s="110"/>
      <c r="CI94" s="153"/>
      <c r="CJ94" s="153"/>
      <c r="CK94" s="110"/>
      <c r="CL94" s="153"/>
      <c r="CM94" s="153"/>
      <c r="CN94" s="110"/>
      <c r="CO94" s="153"/>
      <c r="CP94" s="153"/>
      <c r="CQ94" s="110"/>
      <c r="CR94" s="153"/>
      <c r="CS94" s="153"/>
      <c r="CT94" s="110"/>
      <c r="CU94" s="153"/>
      <c r="CV94" s="153"/>
      <c r="CW94" s="110"/>
      <c r="CX94" s="153"/>
      <c r="CY94" s="153"/>
      <c r="CZ94" s="110"/>
      <c r="DA94" s="153"/>
      <c r="DB94" s="153"/>
      <c r="DC94" s="110"/>
      <c r="DD94" s="68"/>
      <c r="DE94" s="41"/>
      <c r="DF94" s="40"/>
      <c r="DG94" s="69"/>
      <c r="DI94" s="54"/>
    </row>
    <row r="95" spans="1:113" s="65" customFormat="1" ht="15.75" customHeight="1">
      <c r="A95" s="62" t="s">
        <v>148</v>
      </c>
      <c r="B95" s="170">
        <f>B96+B97</f>
        <v>415426.80237999995</v>
      </c>
      <c r="C95" s="170">
        <f t="shared" ref="C95:CD95" si="78">C96+C97</f>
        <v>411155.81812000001</v>
      </c>
      <c r="D95" s="170">
        <f t="shared" si="68"/>
        <v>98.971904500255818</v>
      </c>
      <c r="E95" s="170">
        <f>E96+E97</f>
        <v>533.70000000000005</v>
      </c>
      <c r="F95" s="170">
        <f>F96+F97</f>
        <v>533.70000000000005</v>
      </c>
      <c r="G95" s="155">
        <f>F95/E95*100</f>
        <v>100</v>
      </c>
      <c r="H95" s="170">
        <f t="shared" si="78"/>
        <v>1201.3</v>
      </c>
      <c r="I95" s="170">
        <f t="shared" si="78"/>
        <v>1201.3</v>
      </c>
      <c r="J95" s="155">
        <f>I95/H95*100</f>
        <v>100</v>
      </c>
      <c r="K95" s="170">
        <f t="shared" ref="K95:L95" si="79">K96+K97</f>
        <v>101.3</v>
      </c>
      <c r="L95" s="170">
        <f t="shared" si="79"/>
        <v>101.3</v>
      </c>
      <c r="M95" s="155">
        <f>L95/K95*100</f>
        <v>100</v>
      </c>
      <c r="N95" s="170">
        <f t="shared" si="78"/>
        <v>4.76</v>
      </c>
      <c r="O95" s="170">
        <f t="shared" si="78"/>
        <v>4.76</v>
      </c>
      <c r="P95" s="155">
        <f>O95/N95*100</f>
        <v>100</v>
      </c>
      <c r="Q95" s="170">
        <f t="shared" si="78"/>
        <v>1787.3999999999999</v>
      </c>
      <c r="R95" s="170">
        <f t="shared" si="78"/>
        <v>1787.3999999999999</v>
      </c>
      <c r="S95" s="155">
        <f>R95/Q95*100</f>
        <v>100</v>
      </c>
      <c r="T95" s="170">
        <f>T96+T97</f>
        <v>0</v>
      </c>
      <c r="U95" s="170">
        <f>U96+U97</f>
        <v>0</v>
      </c>
      <c r="V95" s="155"/>
      <c r="W95" s="170">
        <f>W96+W97</f>
        <v>1449.73</v>
      </c>
      <c r="X95" s="170">
        <f>X96+X97</f>
        <v>1449.73</v>
      </c>
      <c r="Y95" s="170">
        <f>Y96+Y97</f>
        <v>1449.73</v>
      </c>
      <c r="Z95" s="155">
        <f>Y95/X95*100</f>
        <v>100</v>
      </c>
      <c r="AA95" s="170">
        <f>AA96+AA97</f>
        <v>1435.2327</v>
      </c>
      <c r="AB95" s="170">
        <f>AB96+AB97</f>
        <v>1435.2327</v>
      </c>
      <c r="AC95" s="155">
        <f>AB95/AA95*100</f>
        <v>100</v>
      </c>
      <c r="AD95" s="170">
        <f>AD96+AD97</f>
        <v>14.497299999999999</v>
      </c>
      <c r="AE95" s="170">
        <f>AE96+AE97</f>
        <v>14.497299999999999</v>
      </c>
      <c r="AF95" s="155">
        <f>AE95/AD95*100</f>
        <v>100</v>
      </c>
      <c r="AG95" s="170">
        <f>AG96+AG97</f>
        <v>17618.080409999999</v>
      </c>
      <c r="AH95" s="170">
        <f>AH96+AH97</f>
        <v>17618.080409999999</v>
      </c>
      <c r="AI95" s="155">
        <f>AH95/AG95*100</f>
        <v>100</v>
      </c>
      <c r="AJ95" s="170">
        <f t="shared" si="78"/>
        <v>254879</v>
      </c>
      <c r="AK95" s="170">
        <f t="shared" si="78"/>
        <v>254879</v>
      </c>
      <c r="AL95" s="155">
        <f>AK95/AJ95*100</f>
        <v>100</v>
      </c>
      <c r="AM95" s="170">
        <f t="shared" si="78"/>
        <v>38539.699999999997</v>
      </c>
      <c r="AN95" s="170">
        <f t="shared" si="78"/>
        <v>38539.699999999997</v>
      </c>
      <c r="AO95" s="155">
        <f>AN95/AM95*100</f>
        <v>100</v>
      </c>
      <c r="AP95" s="170">
        <f t="shared" si="78"/>
        <v>0</v>
      </c>
      <c r="AQ95" s="170">
        <f t="shared" si="78"/>
        <v>0</v>
      </c>
      <c r="AR95" s="155" t="e">
        <f>AQ95/AP95*100</f>
        <v>#DIV/0!</v>
      </c>
      <c r="AS95" s="170">
        <f t="shared" si="78"/>
        <v>174.1</v>
      </c>
      <c r="AT95" s="170">
        <f t="shared" si="78"/>
        <v>166.2621</v>
      </c>
      <c r="AU95" s="170">
        <f>AT95/AS95*100</f>
        <v>95.498047099368193</v>
      </c>
      <c r="AV95" s="170">
        <f t="shared" si="78"/>
        <v>28415</v>
      </c>
      <c r="AW95" s="170">
        <f t="shared" si="78"/>
        <v>28415</v>
      </c>
      <c r="AX95" s="170">
        <f>AW95/AV95*100</f>
        <v>100</v>
      </c>
      <c r="AY95" s="170">
        <f t="shared" si="78"/>
        <v>15975.6</v>
      </c>
      <c r="AZ95" s="170">
        <f t="shared" si="78"/>
        <v>15975.6</v>
      </c>
      <c r="BA95" s="170">
        <f>AZ95/AY95*100</f>
        <v>100</v>
      </c>
      <c r="BB95" s="170">
        <f t="shared" si="78"/>
        <v>18892.812699999999</v>
      </c>
      <c r="BC95" s="170">
        <f t="shared" si="78"/>
        <v>16143.81906</v>
      </c>
      <c r="BD95" s="155">
        <f>BC95/BB95*100</f>
        <v>85.449526845730077</v>
      </c>
      <c r="BE95" s="170">
        <f t="shared" si="78"/>
        <v>115.1</v>
      </c>
      <c r="BF95" s="170">
        <f t="shared" si="78"/>
        <v>83</v>
      </c>
      <c r="BG95" s="155">
        <f>BF95/BE95*100</f>
        <v>72.111207645525639</v>
      </c>
      <c r="BH95" s="170">
        <f t="shared" si="78"/>
        <v>60.17</v>
      </c>
      <c r="BI95" s="170">
        <f t="shared" si="78"/>
        <v>60.169899999999998</v>
      </c>
      <c r="BJ95" s="155">
        <f>BI95/BH95*100</f>
        <v>99.999833804221367</v>
      </c>
      <c r="BK95" s="170">
        <f t="shared" si="78"/>
        <v>547</v>
      </c>
      <c r="BL95" s="170">
        <f t="shared" si="78"/>
        <v>547</v>
      </c>
      <c r="BM95" s="155">
        <f>BL95/BK95*100</f>
        <v>100</v>
      </c>
      <c r="BN95" s="170">
        <f t="shared" si="78"/>
        <v>3</v>
      </c>
      <c r="BO95" s="170">
        <f t="shared" si="78"/>
        <v>3</v>
      </c>
      <c r="BP95" s="155">
        <f>BO95/BN95*100</f>
        <v>100</v>
      </c>
      <c r="BQ95" s="170">
        <f t="shared" si="78"/>
        <v>905</v>
      </c>
      <c r="BR95" s="170">
        <f t="shared" si="78"/>
        <v>905</v>
      </c>
      <c r="BS95" s="155">
        <f>BR95/BQ95*100</f>
        <v>100</v>
      </c>
      <c r="BT95" s="170">
        <f t="shared" si="78"/>
        <v>27</v>
      </c>
      <c r="BU95" s="170">
        <f t="shared" si="78"/>
        <v>27</v>
      </c>
      <c r="BV95" s="155">
        <f>BU95/BT95*100</f>
        <v>100</v>
      </c>
      <c r="BW95" s="170">
        <f t="shared" si="78"/>
        <v>0</v>
      </c>
      <c r="BX95" s="170">
        <f t="shared" si="78"/>
        <v>0</v>
      </c>
      <c r="BY95" s="155"/>
      <c r="BZ95" s="170">
        <f t="shared" si="78"/>
        <v>662</v>
      </c>
      <c r="CA95" s="170">
        <f t="shared" si="78"/>
        <v>515.5</v>
      </c>
      <c r="CB95" s="155">
        <f>CA95/BZ95*100</f>
        <v>77.870090634441098</v>
      </c>
      <c r="CC95" s="170">
        <f t="shared" si="78"/>
        <v>0</v>
      </c>
      <c r="CD95" s="170">
        <f t="shared" si="78"/>
        <v>0</v>
      </c>
      <c r="CE95" s="155"/>
      <c r="CF95" s="170">
        <f t="shared" ref="CF95:CM95" si="80">CF96+CF97</f>
        <v>19338</v>
      </c>
      <c r="CG95" s="170">
        <f t="shared" si="80"/>
        <v>18898.85872</v>
      </c>
      <c r="CH95" s="155">
        <f>CG95/CF95*100</f>
        <v>97.729127727789844</v>
      </c>
      <c r="CI95" s="170">
        <f t="shared" si="80"/>
        <v>152</v>
      </c>
      <c r="CJ95" s="170">
        <f t="shared" si="80"/>
        <v>151.08750000000001</v>
      </c>
      <c r="CK95" s="155"/>
      <c r="CL95" s="170">
        <f t="shared" si="80"/>
        <v>0</v>
      </c>
      <c r="CM95" s="170">
        <f t="shared" si="80"/>
        <v>0</v>
      </c>
      <c r="CN95" s="155"/>
      <c r="CO95" s="170">
        <f>CO96+CO97</f>
        <v>12.454000000000001</v>
      </c>
      <c r="CP95" s="170">
        <f>CP96+CP97</f>
        <v>0</v>
      </c>
      <c r="CQ95" s="155">
        <f>CP95/CO95*100</f>
        <v>0</v>
      </c>
      <c r="CR95" s="170">
        <f>CR96+CR97</f>
        <v>12014.929</v>
      </c>
      <c r="CS95" s="170">
        <f>CS96+CS97</f>
        <v>12014.929</v>
      </c>
      <c r="CT95" s="155">
        <f>CS95/CR95*100</f>
        <v>100</v>
      </c>
      <c r="CU95" s="170">
        <f>CU96+CU97</f>
        <v>1449.19</v>
      </c>
      <c r="CV95" s="170">
        <f>CV96+CV97</f>
        <v>566.14516000000003</v>
      </c>
      <c r="CW95" s="155">
        <f>CV95/CU95*100</f>
        <v>39.066317046074019</v>
      </c>
      <c r="CX95" s="170">
        <f>CX96+CX97</f>
        <v>0</v>
      </c>
      <c r="CY95" s="170">
        <f>CY96+CY97</f>
        <v>0</v>
      </c>
      <c r="CZ95" s="155" t="e">
        <f>CY95/CX95*100</f>
        <v>#DIV/0!</v>
      </c>
      <c r="DA95" s="170">
        <f>DA96+DA97</f>
        <v>568.47627</v>
      </c>
      <c r="DB95" s="170">
        <f>DB96+DB97</f>
        <v>568.47627</v>
      </c>
      <c r="DC95" s="155">
        <f>DB95/DA95*100</f>
        <v>100</v>
      </c>
      <c r="DD95" s="92"/>
      <c r="DE95" s="93"/>
      <c r="DF95" s="92"/>
      <c r="DG95" s="94"/>
      <c r="DI95" s="54"/>
    </row>
    <row r="96" spans="1:113" ht="15.75" customHeight="1">
      <c r="A96" s="36" t="s">
        <v>153</v>
      </c>
      <c r="B96" s="153">
        <f>H96+N96+Q96+AJ96+AM96+AP96+AS96+AV96+AY96+BB96+BE96+BH96+BK96+BN96+E96+BQ96+BT96+BW96+BZ96+CC96+CF96+CI96+CL96+T96+W96+CO96+AG96+CR96+CU96+CX96+DA96+K96</f>
        <v>413639.40237999993</v>
      </c>
      <c r="C96" s="153">
        <f>I96+O96+R96+AK96+AN96+AQ96+AT96+AW96+AZ96+BC96+BF96+BI96+BL96+BO96+F96+BR96+BU96+BX96+CA96+CD96+CG96+CJ96+CM96+U96+Y96+CP96+AH96+CS96+CV96+CY96+DB96+L96</f>
        <v>409368.41811999999</v>
      </c>
      <c r="D96" s="153">
        <f t="shared" si="68"/>
        <v>98.967461940176506</v>
      </c>
      <c r="E96" s="153">
        <v>533.70000000000005</v>
      </c>
      <c r="F96" s="153">
        <v>533.70000000000005</v>
      </c>
      <c r="G96" s="110">
        <f>F96/E96*100</f>
        <v>100</v>
      </c>
      <c r="H96" s="153">
        <v>1201.3</v>
      </c>
      <c r="I96" s="153">
        <v>1201.3</v>
      </c>
      <c r="J96" s="110">
        <f>I96/H96*100</f>
        <v>100</v>
      </c>
      <c r="K96" s="153">
        <v>101.3</v>
      </c>
      <c r="L96" s="153">
        <v>101.3</v>
      </c>
      <c r="M96" s="110">
        <f>L96/K96*100</f>
        <v>100</v>
      </c>
      <c r="N96" s="153">
        <v>4.76</v>
      </c>
      <c r="O96" s="153">
        <v>4.76</v>
      </c>
      <c r="P96" s="110">
        <f>O96/N96*100</f>
        <v>100</v>
      </c>
      <c r="Q96" s="153"/>
      <c r="R96" s="153"/>
      <c r="S96" s="110"/>
      <c r="T96" s="153"/>
      <c r="U96" s="153"/>
      <c r="V96" s="110"/>
      <c r="W96" s="153">
        <f>1392.78323+56.94677</f>
        <v>1449.73</v>
      </c>
      <c r="X96" s="153">
        <f>AA96+AD96</f>
        <v>1449.73</v>
      </c>
      <c r="Y96" s="153">
        <f>AB96+AE96</f>
        <v>1449.73</v>
      </c>
      <c r="Z96" s="110">
        <f>Y96/X96*100</f>
        <v>100</v>
      </c>
      <c r="AA96" s="153">
        <v>1435.2327</v>
      </c>
      <c r="AB96" s="153">
        <v>1435.2327</v>
      </c>
      <c r="AC96" s="110">
        <f>AB96/AA96*100</f>
        <v>100</v>
      </c>
      <c r="AD96" s="153">
        <v>14.497299999999999</v>
      </c>
      <c r="AE96" s="153">
        <v>14.497299999999999</v>
      </c>
      <c r="AF96" s="110">
        <f>AE96/AD96*100</f>
        <v>100</v>
      </c>
      <c r="AG96" s="153">
        <v>17618.080409999999</v>
      </c>
      <c r="AH96" s="153">
        <v>17618.080409999999</v>
      </c>
      <c r="AI96" s="110">
        <f>AH96/AG96*100</f>
        <v>100</v>
      </c>
      <c r="AJ96" s="153">
        <v>254879</v>
      </c>
      <c r="AK96" s="153">
        <v>254879</v>
      </c>
      <c r="AL96" s="110">
        <f>AK96/AJ96*100</f>
        <v>100</v>
      </c>
      <c r="AM96" s="153">
        <v>38539.699999999997</v>
      </c>
      <c r="AN96" s="153">
        <v>38539.699999999997</v>
      </c>
      <c r="AO96" s="110">
        <f>AN96/AM96*100</f>
        <v>100</v>
      </c>
      <c r="AP96" s="153"/>
      <c r="AQ96" s="153"/>
      <c r="AR96" s="110" t="e">
        <f>AQ96/AP96*100</f>
        <v>#DIV/0!</v>
      </c>
      <c r="AS96" s="153">
        <v>174.1</v>
      </c>
      <c r="AT96" s="153">
        <v>166.2621</v>
      </c>
      <c r="AU96" s="110">
        <f>AT96/AS96*100</f>
        <v>95.498047099368193</v>
      </c>
      <c r="AV96" s="153">
        <v>28415</v>
      </c>
      <c r="AW96" s="153">
        <v>28415</v>
      </c>
      <c r="AX96" s="110">
        <f>AW96/AV96*100</f>
        <v>100</v>
      </c>
      <c r="AY96" s="153">
        <v>15975.6</v>
      </c>
      <c r="AZ96" s="153">
        <v>15975.6</v>
      </c>
      <c r="BA96" s="110">
        <f>AZ96/AY96*100</f>
        <v>100</v>
      </c>
      <c r="BB96" s="153">
        <v>18892.812699999999</v>
      </c>
      <c r="BC96" s="153">
        <v>16143.81906</v>
      </c>
      <c r="BD96" s="110">
        <f>BC96/BB96*100</f>
        <v>85.449526845730077</v>
      </c>
      <c r="BE96" s="153">
        <v>115.1</v>
      </c>
      <c r="BF96" s="153">
        <v>83</v>
      </c>
      <c r="BG96" s="110">
        <f>BF96/BE96*100</f>
        <v>72.111207645525639</v>
      </c>
      <c r="BH96" s="153">
        <v>60.17</v>
      </c>
      <c r="BI96" s="153">
        <v>60.169899999999998</v>
      </c>
      <c r="BJ96" s="110">
        <f>BI96/BH96*100</f>
        <v>99.999833804221367</v>
      </c>
      <c r="BK96" s="153">
        <v>547</v>
      </c>
      <c r="BL96" s="153">
        <v>547</v>
      </c>
      <c r="BM96" s="110">
        <f>BL96/BK96*100</f>
        <v>100</v>
      </c>
      <c r="BN96" s="153">
        <v>3</v>
      </c>
      <c r="BO96" s="153">
        <v>3</v>
      </c>
      <c r="BP96" s="110">
        <f>BO96/BN96*100</f>
        <v>100</v>
      </c>
      <c r="BQ96" s="153">
        <v>905</v>
      </c>
      <c r="BR96" s="153">
        <v>905</v>
      </c>
      <c r="BS96" s="110">
        <f>BR96/BQ96*100</f>
        <v>100</v>
      </c>
      <c r="BT96" s="153">
        <v>27</v>
      </c>
      <c r="BU96" s="153">
        <v>27</v>
      </c>
      <c r="BV96" s="110">
        <f>BU96/BT96*100</f>
        <v>100</v>
      </c>
      <c r="BW96" s="153">
        <v>0</v>
      </c>
      <c r="BX96" s="153"/>
      <c r="BY96" s="110"/>
      <c r="BZ96" s="153">
        <v>662</v>
      </c>
      <c r="CA96" s="153">
        <v>515.5</v>
      </c>
      <c r="CB96" s="110">
        <f>CA96/BZ96*100</f>
        <v>77.870090634441098</v>
      </c>
      <c r="CC96" s="153"/>
      <c r="CD96" s="153"/>
      <c r="CE96" s="110"/>
      <c r="CF96" s="153">
        <v>19338</v>
      </c>
      <c r="CG96" s="153">
        <v>18898.85872</v>
      </c>
      <c r="CH96" s="110">
        <f>CG96/CF96*100</f>
        <v>97.729127727789844</v>
      </c>
      <c r="CI96" s="153">
        <v>152</v>
      </c>
      <c r="CJ96" s="153">
        <v>151.08750000000001</v>
      </c>
      <c r="CK96" s="110"/>
      <c r="CL96" s="153"/>
      <c r="CM96" s="153"/>
      <c r="CN96" s="110"/>
      <c r="CO96" s="153">
        <v>12.454000000000001</v>
      </c>
      <c r="CP96" s="153"/>
      <c r="CQ96" s="110">
        <f>CP96/CO96*100</f>
        <v>0</v>
      </c>
      <c r="CR96" s="153">
        <v>12014.929</v>
      </c>
      <c r="CS96" s="153">
        <v>12014.929</v>
      </c>
      <c r="CT96" s="110">
        <f>CS96/CR96*100</f>
        <v>100</v>
      </c>
      <c r="CU96" s="153">
        <v>1449.19</v>
      </c>
      <c r="CV96" s="153">
        <v>566.14516000000003</v>
      </c>
      <c r="CW96" s="110">
        <f>CV96/CU96*100</f>
        <v>39.066317046074019</v>
      </c>
      <c r="CX96" s="153"/>
      <c r="CY96" s="153"/>
      <c r="CZ96" s="110" t="e">
        <f>CY96/CX96*100</f>
        <v>#DIV/0!</v>
      </c>
      <c r="DA96" s="153">
        <v>568.47627</v>
      </c>
      <c r="DB96" s="153">
        <v>568.47627</v>
      </c>
      <c r="DC96" s="110">
        <f>DB96/DA96*100</f>
        <v>100</v>
      </c>
      <c r="DD96" s="68"/>
      <c r="DE96" s="41"/>
      <c r="DG96" s="69"/>
      <c r="DI96" s="54"/>
    </row>
    <row r="97" spans="1:113" s="65" customFormat="1" ht="15.75" customHeight="1">
      <c r="A97" s="62" t="s">
        <v>159</v>
      </c>
      <c r="B97" s="170">
        <f>SUM(B98:B106)</f>
        <v>1787.3999999999999</v>
      </c>
      <c r="C97" s="170">
        <f>SUM(C98:C106)</f>
        <v>1787.3999999999999</v>
      </c>
      <c r="D97" s="170">
        <f t="shared" si="68"/>
        <v>100</v>
      </c>
      <c r="E97" s="170">
        <f>SUM(E98:E106)</f>
        <v>0</v>
      </c>
      <c r="F97" s="170">
        <f>SUM(F98:F106)</f>
        <v>0</v>
      </c>
      <c r="G97" s="155"/>
      <c r="H97" s="170">
        <f t="shared" ref="H97:CD97" si="81">SUM(H98:H106)</f>
        <v>0</v>
      </c>
      <c r="I97" s="170">
        <f t="shared" si="81"/>
        <v>0</v>
      </c>
      <c r="J97" s="155"/>
      <c r="K97" s="170">
        <f t="shared" ref="K97:L97" si="82">SUM(K98:K106)</f>
        <v>0</v>
      </c>
      <c r="L97" s="170">
        <f t="shared" si="82"/>
        <v>0</v>
      </c>
      <c r="M97" s="155"/>
      <c r="N97" s="170">
        <f t="shared" si="81"/>
        <v>0</v>
      </c>
      <c r="O97" s="170">
        <f t="shared" si="81"/>
        <v>0</v>
      </c>
      <c r="P97" s="155"/>
      <c r="Q97" s="170">
        <f t="shared" si="81"/>
        <v>1787.3999999999999</v>
      </c>
      <c r="R97" s="170">
        <f t="shared" si="81"/>
        <v>1787.3999999999999</v>
      </c>
      <c r="S97" s="155">
        <f t="shared" ref="S97:S106" si="83">R97/Q97*100</f>
        <v>100</v>
      </c>
      <c r="T97" s="170">
        <f>SUM(T98:T106)</f>
        <v>0</v>
      </c>
      <c r="U97" s="170">
        <f>SUM(U98:U106)</f>
        <v>0</v>
      </c>
      <c r="V97" s="155"/>
      <c r="W97" s="170">
        <f>SUM(W98:W106)</f>
        <v>0</v>
      </c>
      <c r="X97" s="170">
        <f>SUM(X98:X106)</f>
        <v>0</v>
      </c>
      <c r="Y97" s="170">
        <f>SUM(Y98:Y106)</f>
        <v>0</v>
      </c>
      <c r="Z97" s="155"/>
      <c r="AA97" s="170">
        <f>SUM(AA98:AA106)</f>
        <v>0</v>
      </c>
      <c r="AB97" s="170">
        <f>SUM(AB98:AB106)</f>
        <v>0</v>
      </c>
      <c r="AC97" s="155"/>
      <c r="AD97" s="170">
        <f>SUM(AD98:AD106)</f>
        <v>0</v>
      </c>
      <c r="AE97" s="170">
        <f>SUM(AE98:AE106)</f>
        <v>0</v>
      </c>
      <c r="AF97" s="155"/>
      <c r="AG97" s="170">
        <f>SUM(AG98:AG106)</f>
        <v>0</v>
      </c>
      <c r="AH97" s="170">
        <f>SUM(AH98:AH106)</f>
        <v>0</v>
      </c>
      <c r="AI97" s="155"/>
      <c r="AJ97" s="170">
        <f t="shared" si="81"/>
        <v>0</v>
      </c>
      <c r="AK97" s="170">
        <f t="shared" si="81"/>
        <v>0</v>
      </c>
      <c r="AL97" s="155"/>
      <c r="AM97" s="170">
        <f t="shared" si="81"/>
        <v>0</v>
      </c>
      <c r="AN97" s="170">
        <f t="shared" si="81"/>
        <v>0</v>
      </c>
      <c r="AO97" s="155"/>
      <c r="AP97" s="170">
        <f t="shared" si="81"/>
        <v>0</v>
      </c>
      <c r="AQ97" s="170">
        <f t="shared" si="81"/>
        <v>0</v>
      </c>
      <c r="AR97" s="155"/>
      <c r="AS97" s="170">
        <f t="shared" si="81"/>
        <v>0</v>
      </c>
      <c r="AT97" s="170">
        <f t="shared" si="81"/>
        <v>0</v>
      </c>
      <c r="AU97" s="170"/>
      <c r="AV97" s="170">
        <f t="shared" si="81"/>
        <v>0</v>
      </c>
      <c r="AW97" s="170">
        <f t="shared" si="81"/>
        <v>0</v>
      </c>
      <c r="AX97" s="170"/>
      <c r="AY97" s="170">
        <f t="shared" si="81"/>
        <v>0</v>
      </c>
      <c r="AZ97" s="170">
        <f t="shared" si="81"/>
        <v>0</v>
      </c>
      <c r="BA97" s="170"/>
      <c r="BB97" s="170">
        <f t="shared" si="81"/>
        <v>0</v>
      </c>
      <c r="BC97" s="170">
        <f t="shared" si="81"/>
        <v>0</v>
      </c>
      <c r="BD97" s="155"/>
      <c r="BE97" s="170">
        <f t="shared" si="81"/>
        <v>0</v>
      </c>
      <c r="BF97" s="170">
        <f t="shared" si="81"/>
        <v>0</v>
      </c>
      <c r="BG97" s="155"/>
      <c r="BH97" s="170">
        <f t="shared" si="81"/>
        <v>0</v>
      </c>
      <c r="BI97" s="170">
        <f t="shared" si="81"/>
        <v>0</v>
      </c>
      <c r="BJ97" s="155"/>
      <c r="BK97" s="170">
        <f t="shared" si="81"/>
        <v>0</v>
      </c>
      <c r="BL97" s="170">
        <f t="shared" si="81"/>
        <v>0</v>
      </c>
      <c r="BM97" s="155"/>
      <c r="BN97" s="170">
        <f t="shared" si="81"/>
        <v>0</v>
      </c>
      <c r="BO97" s="170">
        <f t="shared" si="81"/>
        <v>0</v>
      </c>
      <c r="BP97" s="155"/>
      <c r="BQ97" s="170">
        <f t="shared" si="81"/>
        <v>0</v>
      </c>
      <c r="BR97" s="170">
        <f t="shared" si="81"/>
        <v>0</v>
      </c>
      <c r="BS97" s="155"/>
      <c r="BT97" s="170">
        <f t="shared" si="81"/>
        <v>0</v>
      </c>
      <c r="BU97" s="170">
        <f t="shared" si="81"/>
        <v>0</v>
      </c>
      <c r="BV97" s="155"/>
      <c r="BW97" s="170">
        <f t="shared" si="81"/>
        <v>0</v>
      </c>
      <c r="BX97" s="170">
        <f t="shared" si="81"/>
        <v>0</v>
      </c>
      <c r="BY97" s="155"/>
      <c r="BZ97" s="170">
        <f t="shared" si="81"/>
        <v>0</v>
      </c>
      <c r="CA97" s="170">
        <f t="shared" si="81"/>
        <v>0</v>
      </c>
      <c r="CB97" s="155"/>
      <c r="CC97" s="170">
        <f t="shared" si="81"/>
        <v>0</v>
      </c>
      <c r="CD97" s="170">
        <f t="shared" si="81"/>
        <v>0</v>
      </c>
      <c r="CE97" s="155"/>
      <c r="CF97" s="170">
        <f t="shared" ref="CF97:CM97" si="84">SUM(CF98:CF106)</f>
        <v>0</v>
      </c>
      <c r="CG97" s="170">
        <f t="shared" si="84"/>
        <v>0</v>
      </c>
      <c r="CH97" s="155"/>
      <c r="CI97" s="170">
        <f t="shared" si="84"/>
        <v>0</v>
      </c>
      <c r="CJ97" s="170">
        <f t="shared" si="84"/>
        <v>0</v>
      </c>
      <c r="CK97" s="155"/>
      <c r="CL97" s="170">
        <f t="shared" si="84"/>
        <v>0</v>
      </c>
      <c r="CM97" s="170">
        <f t="shared" si="84"/>
        <v>0</v>
      </c>
      <c r="CN97" s="155"/>
      <c r="CO97" s="170">
        <f>SUM(CO98:CO106)</f>
        <v>0</v>
      </c>
      <c r="CP97" s="170">
        <f>SUM(CP98:CP106)</f>
        <v>0</v>
      </c>
      <c r="CQ97" s="155"/>
      <c r="CR97" s="170">
        <f>SUM(CR98:CR106)</f>
        <v>0</v>
      </c>
      <c r="CS97" s="170">
        <f>SUM(CS98:CS106)</f>
        <v>0</v>
      </c>
      <c r="CT97" s="155"/>
      <c r="CU97" s="170">
        <f>SUM(CU98:CU106)</f>
        <v>0</v>
      </c>
      <c r="CV97" s="170">
        <f>SUM(CV98:CV106)</f>
        <v>0</v>
      </c>
      <c r="CW97" s="155"/>
      <c r="CX97" s="170">
        <f>SUM(CX98:CX106)</f>
        <v>0</v>
      </c>
      <c r="CY97" s="170">
        <f>SUM(CY98:CY106)</f>
        <v>0</v>
      </c>
      <c r="CZ97" s="155"/>
      <c r="DA97" s="170">
        <f>SUM(DA98:DA106)</f>
        <v>0</v>
      </c>
      <c r="DB97" s="170">
        <f>SUM(DB98:DB106)</f>
        <v>0</v>
      </c>
      <c r="DC97" s="155"/>
      <c r="DD97" s="68"/>
      <c r="DE97" s="41"/>
      <c r="DG97" s="69"/>
      <c r="DI97" s="54"/>
    </row>
    <row r="98" spans="1:113" ht="15.75" customHeight="1">
      <c r="A98" s="36" t="s">
        <v>108</v>
      </c>
      <c r="B98" s="153">
        <f t="shared" ref="B98:B106" si="85">H98+N98+Q98+AJ98+AM98+AP98+AS98+AV98+AY98+BB98+BE98+BH98+BK98+BN98+E98+BQ98+BT98+BW98+BZ98+CC98+CF98+CI98+CL98+T98+W98+CO98+AG98+CR98+CU98+CX98+DA98+K98</f>
        <v>210.93379000000002</v>
      </c>
      <c r="C98" s="153">
        <f t="shared" ref="C98:C106" si="86">I98+O98+R98+AK98+AN98+AQ98+AT98+AW98+AZ98+BC98+BF98+BI98+BL98+BO98+F98+BR98+BU98+BX98+CA98+CD98+CG98+CJ98+CM98+U98+Y98+CP98+AH98+CS98+CV98+CY98+DB98+L98</f>
        <v>210.93379000000002</v>
      </c>
      <c r="D98" s="153">
        <f t="shared" si="68"/>
        <v>100</v>
      </c>
      <c r="E98" s="153"/>
      <c r="F98" s="153"/>
      <c r="G98" s="110"/>
      <c r="H98" s="153"/>
      <c r="I98" s="153"/>
      <c r="J98" s="110"/>
      <c r="K98" s="153"/>
      <c r="L98" s="153"/>
      <c r="M98" s="110"/>
      <c r="N98" s="153"/>
      <c r="O98" s="153"/>
      <c r="P98" s="110"/>
      <c r="Q98" s="153">
        <v>210.93379000000002</v>
      </c>
      <c r="R98" s="153">
        <v>210.93379000000002</v>
      </c>
      <c r="S98" s="110">
        <f t="shared" si="83"/>
        <v>100</v>
      </c>
      <c r="T98" s="153"/>
      <c r="U98" s="153"/>
      <c r="V98" s="110"/>
      <c r="W98" s="153"/>
      <c r="X98" s="153">
        <f t="shared" ref="X98:Y106" si="87">AA98+AD98</f>
        <v>0</v>
      </c>
      <c r="Y98" s="153">
        <f t="shared" si="87"/>
        <v>0</v>
      </c>
      <c r="Z98" s="110"/>
      <c r="AA98" s="153"/>
      <c r="AB98" s="153"/>
      <c r="AC98" s="110"/>
      <c r="AD98" s="153"/>
      <c r="AE98" s="153"/>
      <c r="AF98" s="110"/>
      <c r="AG98" s="153"/>
      <c r="AH98" s="153"/>
      <c r="AI98" s="110"/>
      <c r="AJ98" s="153"/>
      <c r="AK98" s="153"/>
      <c r="AL98" s="110"/>
      <c r="AM98" s="153"/>
      <c r="AN98" s="153"/>
      <c r="AO98" s="110"/>
      <c r="AP98" s="153"/>
      <c r="AQ98" s="153"/>
      <c r="AR98" s="110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10"/>
      <c r="BE98" s="153"/>
      <c r="BF98" s="153"/>
      <c r="BG98" s="110"/>
      <c r="BH98" s="153"/>
      <c r="BI98" s="153"/>
      <c r="BJ98" s="110"/>
      <c r="BK98" s="153"/>
      <c r="BL98" s="153"/>
      <c r="BM98" s="110"/>
      <c r="BN98" s="153"/>
      <c r="BO98" s="153"/>
      <c r="BP98" s="110"/>
      <c r="BQ98" s="153"/>
      <c r="BR98" s="153"/>
      <c r="BS98" s="110"/>
      <c r="BT98" s="153"/>
      <c r="BU98" s="153"/>
      <c r="BV98" s="110"/>
      <c r="BW98" s="153"/>
      <c r="BX98" s="153"/>
      <c r="BY98" s="110"/>
      <c r="BZ98" s="153"/>
      <c r="CA98" s="153"/>
      <c r="CB98" s="110"/>
      <c r="CC98" s="153"/>
      <c r="CD98" s="153"/>
      <c r="CE98" s="110"/>
      <c r="CF98" s="153"/>
      <c r="CG98" s="153"/>
      <c r="CH98" s="110"/>
      <c r="CI98" s="153"/>
      <c r="CJ98" s="153"/>
      <c r="CK98" s="110"/>
      <c r="CL98" s="153"/>
      <c r="CM98" s="153"/>
      <c r="CN98" s="110"/>
      <c r="CO98" s="153"/>
      <c r="CP98" s="153"/>
      <c r="CQ98" s="110"/>
      <c r="CR98" s="153"/>
      <c r="CS98" s="153"/>
      <c r="CT98" s="110"/>
      <c r="CU98" s="153"/>
      <c r="CV98" s="153"/>
      <c r="CW98" s="110"/>
      <c r="CX98" s="153"/>
      <c r="CY98" s="153"/>
      <c r="CZ98" s="110"/>
      <c r="DA98" s="153"/>
      <c r="DB98" s="153"/>
      <c r="DC98" s="110"/>
      <c r="DD98" s="68"/>
      <c r="DE98" s="41"/>
      <c r="DG98" s="69"/>
      <c r="DI98" s="54"/>
    </row>
    <row r="99" spans="1:113" ht="15.75" customHeight="1">
      <c r="A99" s="36" t="s">
        <v>59</v>
      </c>
      <c r="B99" s="153">
        <f t="shared" si="85"/>
        <v>316.99856</v>
      </c>
      <c r="C99" s="153">
        <f t="shared" si="86"/>
        <v>316.99856</v>
      </c>
      <c r="D99" s="153">
        <f t="shared" si="68"/>
        <v>100</v>
      </c>
      <c r="E99" s="153"/>
      <c r="F99" s="153"/>
      <c r="G99" s="110"/>
      <c r="H99" s="153"/>
      <c r="I99" s="153"/>
      <c r="J99" s="110"/>
      <c r="K99" s="153"/>
      <c r="L99" s="153"/>
      <c r="M99" s="110"/>
      <c r="N99" s="153"/>
      <c r="O99" s="153"/>
      <c r="P99" s="110"/>
      <c r="Q99" s="153">
        <v>316.99856</v>
      </c>
      <c r="R99" s="153">
        <v>316.99856</v>
      </c>
      <c r="S99" s="110">
        <f t="shared" si="83"/>
        <v>100</v>
      </c>
      <c r="T99" s="153"/>
      <c r="U99" s="153"/>
      <c r="V99" s="110"/>
      <c r="W99" s="153"/>
      <c r="X99" s="153">
        <f t="shared" si="87"/>
        <v>0</v>
      </c>
      <c r="Y99" s="153">
        <f t="shared" si="87"/>
        <v>0</v>
      </c>
      <c r="Z99" s="110"/>
      <c r="AA99" s="153"/>
      <c r="AB99" s="153"/>
      <c r="AC99" s="110"/>
      <c r="AD99" s="153"/>
      <c r="AE99" s="153"/>
      <c r="AF99" s="110"/>
      <c r="AG99" s="153"/>
      <c r="AH99" s="153"/>
      <c r="AI99" s="110"/>
      <c r="AJ99" s="153"/>
      <c r="AK99" s="153"/>
      <c r="AL99" s="110"/>
      <c r="AM99" s="153"/>
      <c r="AN99" s="153"/>
      <c r="AO99" s="110"/>
      <c r="AP99" s="153"/>
      <c r="AQ99" s="153"/>
      <c r="AR99" s="110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10"/>
      <c r="BE99" s="153"/>
      <c r="BF99" s="153"/>
      <c r="BG99" s="110"/>
      <c r="BH99" s="153"/>
      <c r="BI99" s="153"/>
      <c r="BJ99" s="110"/>
      <c r="BK99" s="153"/>
      <c r="BL99" s="153"/>
      <c r="BM99" s="110"/>
      <c r="BN99" s="153"/>
      <c r="BO99" s="153"/>
      <c r="BP99" s="110"/>
      <c r="BQ99" s="153"/>
      <c r="BR99" s="153"/>
      <c r="BS99" s="110"/>
      <c r="BT99" s="153"/>
      <c r="BU99" s="153"/>
      <c r="BV99" s="110"/>
      <c r="BW99" s="153"/>
      <c r="BX99" s="153"/>
      <c r="BY99" s="110"/>
      <c r="BZ99" s="153"/>
      <c r="CA99" s="153"/>
      <c r="CB99" s="110"/>
      <c r="CC99" s="153"/>
      <c r="CD99" s="153"/>
      <c r="CE99" s="110"/>
      <c r="CF99" s="153"/>
      <c r="CG99" s="153"/>
      <c r="CH99" s="110"/>
      <c r="CI99" s="153"/>
      <c r="CJ99" s="153"/>
      <c r="CK99" s="110"/>
      <c r="CL99" s="153"/>
      <c r="CM99" s="153"/>
      <c r="CN99" s="110"/>
      <c r="CO99" s="153"/>
      <c r="CP99" s="153"/>
      <c r="CQ99" s="110"/>
      <c r="CR99" s="153"/>
      <c r="CS99" s="153"/>
      <c r="CT99" s="110"/>
      <c r="CU99" s="153"/>
      <c r="CV99" s="153"/>
      <c r="CW99" s="110"/>
      <c r="CX99" s="153"/>
      <c r="CY99" s="153"/>
      <c r="CZ99" s="110"/>
      <c r="DA99" s="153"/>
      <c r="DB99" s="153"/>
      <c r="DC99" s="110"/>
      <c r="DD99" s="68"/>
      <c r="DE99" s="41"/>
      <c r="DG99" s="69"/>
      <c r="DI99" s="54"/>
    </row>
    <row r="100" spans="1:113" ht="15.75" customHeight="1">
      <c r="A100" s="36" t="s">
        <v>9</v>
      </c>
      <c r="B100" s="153">
        <f t="shared" si="85"/>
        <v>216.70465999999999</v>
      </c>
      <c r="C100" s="153">
        <f t="shared" si="86"/>
        <v>216.70465999999999</v>
      </c>
      <c r="D100" s="153">
        <f t="shared" si="68"/>
        <v>100</v>
      </c>
      <c r="E100" s="153"/>
      <c r="F100" s="153"/>
      <c r="G100" s="110"/>
      <c r="H100" s="153"/>
      <c r="I100" s="153"/>
      <c r="J100" s="110"/>
      <c r="K100" s="153"/>
      <c r="L100" s="153"/>
      <c r="M100" s="110"/>
      <c r="N100" s="153"/>
      <c r="O100" s="153"/>
      <c r="P100" s="110"/>
      <c r="Q100" s="153">
        <v>216.70465999999999</v>
      </c>
      <c r="R100" s="153">
        <v>216.70465999999999</v>
      </c>
      <c r="S100" s="110">
        <f t="shared" si="83"/>
        <v>100</v>
      </c>
      <c r="T100" s="153"/>
      <c r="U100" s="153"/>
      <c r="V100" s="110"/>
      <c r="W100" s="153"/>
      <c r="X100" s="153">
        <f t="shared" si="87"/>
        <v>0</v>
      </c>
      <c r="Y100" s="153">
        <f t="shared" si="87"/>
        <v>0</v>
      </c>
      <c r="Z100" s="110"/>
      <c r="AA100" s="153"/>
      <c r="AB100" s="153"/>
      <c r="AC100" s="110"/>
      <c r="AD100" s="153"/>
      <c r="AE100" s="153"/>
      <c r="AF100" s="110"/>
      <c r="AG100" s="153"/>
      <c r="AH100" s="153"/>
      <c r="AI100" s="110"/>
      <c r="AJ100" s="153"/>
      <c r="AK100" s="153"/>
      <c r="AL100" s="110"/>
      <c r="AM100" s="153"/>
      <c r="AN100" s="153"/>
      <c r="AO100" s="110"/>
      <c r="AP100" s="153"/>
      <c r="AQ100" s="153"/>
      <c r="AR100" s="110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10"/>
      <c r="BE100" s="153"/>
      <c r="BF100" s="153"/>
      <c r="BG100" s="110"/>
      <c r="BH100" s="153"/>
      <c r="BI100" s="153"/>
      <c r="BJ100" s="110"/>
      <c r="BK100" s="153"/>
      <c r="BL100" s="153"/>
      <c r="BM100" s="110"/>
      <c r="BN100" s="153"/>
      <c r="BO100" s="153"/>
      <c r="BP100" s="110"/>
      <c r="BQ100" s="153"/>
      <c r="BR100" s="153"/>
      <c r="BS100" s="110"/>
      <c r="BT100" s="153"/>
      <c r="BU100" s="153"/>
      <c r="BV100" s="110"/>
      <c r="BW100" s="153"/>
      <c r="BX100" s="153"/>
      <c r="BY100" s="110"/>
      <c r="BZ100" s="153"/>
      <c r="CA100" s="153"/>
      <c r="CB100" s="110"/>
      <c r="CC100" s="153"/>
      <c r="CD100" s="153"/>
      <c r="CE100" s="110"/>
      <c r="CF100" s="153"/>
      <c r="CG100" s="153"/>
      <c r="CH100" s="110"/>
      <c r="CI100" s="153"/>
      <c r="CJ100" s="153"/>
      <c r="CK100" s="110"/>
      <c r="CL100" s="153"/>
      <c r="CM100" s="153"/>
      <c r="CN100" s="110"/>
      <c r="CO100" s="153"/>
      <c r="CP100" s="153"/>
      <c r="CQ100" s="110"/>
      <c r="CR100" s="153"/>
      <c r="CS100" s="153"/>
      <c r="CT100" s="110"/>
      <c r="CU100" s="153"/>
      <c r="CV100" s="153"/>
      <c r="CW100" s="110"/>
      <c r="CX100" s="153"/>
      <c r="CY100" s="153"/>
      <c r="CZ100" s="110"/>
      <c r="DA100" s="153"/>
      <c r="DB100" s="153"/>
      <c r="DC100" s="110"/>
      <c r="DD100" s="68"/>
      <c r="DE100" s="41"/>
      <c r="DG100" s="69"/>
      <c r="DI100" s="54"/>
    </row>
    <row r="101" spans="1:113" ht="15.75" customHeight="1">
      <c r="A101" s="36" t="s">
        <v>44</v>
      </c>
      <c r="B101" s="153">
        <f t="shared" si="85"/>
        <v>73.622990000000001</v>
      </c>
      <c r="C101" s="153">
        <f t="shared" si="86"/>
        <v>73.622990000000001</v>
      </c>
      <c r="D101" s="153">
        <f t="shared" si="68"/>
        <v>100</v>
      </c>
      <c r="E101" s="153"/>
      <c r="F101" s="153"/>
      <c r="G101" s="110"/>
      <c r="H101" s="153"/>
      <c r="I101" s="153"/>
      <c r="J101" s="110"/>
      <c r="K101" s="153"/>
      <c r="L101" s="153"/>
      <c r="M101" s="110"/>
      <c r="N101" s="153"/>
      <c r="O101" s="153"/>
      <c r="P101" s="110"/>
      <c r="Q101" s="153">
        <v>73.622990000000001</v>
      </c>
      <c r="R101" s="153">
        <v>73.622990000000001</v>
      </c>
      <c r="S101" s="110">
        <f t="shared" si="83"/>
        <v>100</v>
      </c>
      <c r="T101" s="153"/>
      <c r="U101" s="153"/>
      <c r="V101" s="110"/>
      <c r="W101" s="153"/>
      <c r="X101" s="153">
        <f t="shared" si="87"/>
        <v>0</v>
      </c>
      <c r="Y101" s="153">
        <f t="shared" si="87"/>
        <v>0</v>
      </c>
      <c r="Z101" s="110"/>
      <c r="AA101" s="153"/>
      <c r="AB101" s="153"/>
      <c r="AC101" s="110"/>
      <c r="AD101" s="153"/>
      <c r="AE101" s="153"/>
      <c r="AF101" s="110"/>
      <c r="AG101" s="153"/>
      <c r="AH101" s="153"/>
      <c r="AI101" s="110"/>
      <c r="AJ101" s="153"/>
      <c r="AK101" s="153"/>
      <c r="AL101" s="110"/>
      <c r="AM101" s="153"/>
      <c r="AN101" s="153"/>
      <c r="AO101" s="110"/>
      <c r="AP101" s="153"/>
      <c r="AQ101" s="153"/>
      <c r="AR101" s="110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10"/>
      <c r="BE101" s="153"/>
      <c r="BF101" s="153"/>
      <c r="BG101" s="110"/>
      <c r="BH101" s="153"/>
      <c r="BI101" s="153"/>
      <c r="BJ101" s="110"/>
      <c r="BK101" s="153"/>
      <c r="BL101" s="153"/>
      <c r="BM101" s="110"/>
      <c r="BN101" s="153"/>
      <c r="BO101" s="153"/>
      <c r="BP101" s="110"/>
      <c r="BQ101" s="153"/>
      <c r="BR101" s="153"/>
      <c r="BS101" s="110"/>
      <c r="BT101" s="153"/>
      <c r="BU101" s="153"/>
      <c r="BV101" s="110"/>
      <c r="BW101" s="153"/>
      <c r="BX101" s="153"/>
      <c r="BY101" s="110"/>
      <c r="BZ101" s="153"/>
      <c r="CA101" s="153"/>
      <c r="CB101" s="110"/>
      <c r="CC101" s="153"/>
      <c r="CD101" s="153"/>
      <c r="CE101" s="110"/>
      <c r="CF101" s="153"/>
      <c r="CG101" s="153"/>
      <c r="CH101" s="110"/>
      <c r="CI101" s="153"/>
      <c r="CJ101" s="153"/>
      <c r="CK101" s="110"/>
      <c r="CL101" s="153"/>
      <c r="CM101" s="153"/>
      <c r="CN101" s="110"/>
      <c r="CO101" s="153"/>
      <c r="CP101" s="153"/>
      <c r="CQ101" s="110"/>
      <c r="CR101" s="153"/>
      <c r="CS101" s="153"/>
      <c r="CT101" s="110"/>
      <c r="CU101" s="153"/>
      <c r="CV101" s="153"/>
      <c r="CW101" s="110"/>
      <c r="CX101" s="153"/>
      <c r="CY101" s="153"/>
      <c r="CZ101" s="110"/>
      <c r="DA101" s="153"/>
      <c r="DB101" s="153"/>
      <c r="DC101" s="110"/>
      <c r="DD101" s="68"/>
      <c r="DE101" s="41"/>
      <c r="DG101" s="69"/>
      <c r="DI101" s="54"/>
    </row>
    <row r="102" spans="1:113" ht="15.75" customHeight="1">
      <c r="A102" s="36" t="s">
        <v>109</v>
      </c>
      <c r="B102" s="153">
        <f t="shared" si="85"/>
        <v>329.8297</v>
      </c>
      <c r="C102" s="153">
        <f t="shared" si="86"/>
        <v>329.8297</v>
      </c>
      <c r="D102" s="153">
        <f t="shared" si="68"/>
        <v>100</v>
      </c>
      <c r="E102" s="153"/>
      <c r="F102" s="153"/>
      <c r="G102" s="110"/>
      <c r="H102" s="153"/>
      <c r="I102" s="153"/>
      <c r="J102" s="110"/>
      <c r="K102" s="153"/>
      <c r="L102" s="153"/>
      <c r="M102" s="110"/>
      <c r="N102" s="153"/>
      <c r="O102" s="153"/>
      <c r="P102" s="110"/>
      <c r="Q102" s="153">
        <v>329.8297</v>
      </c>
      <c r="R102" s="153">
        <v>329.8297</v>
      </c>
      <c r="S102" s="110">
        <f t="shared" si="83"/>
        <v>100</v>
      </c>
      <c r="T102" s="153"/>
      <c r="U102" s="153"/>
      <c r="V102" s="110"/>
      <c r="W102" s="153"/>
      <c r="X102" s="153">
        <f t="shared" si="87"/>
        <v>0</v>
      </c>
      <c r="Y102" s="153">
        <f t="shared" si="87"/>
        <v>0</v>
      </c>
      <c r="Z102" s="110"/>
      <c r="AA102" s="153"/>
      <c r="AB102" s="153"/>
      <c r="AC102" s="110"/>
      <c r="AD102" s="153"/>
      <c r="AE102" s="153"/>
      <c r="AF102" s="110"/>
      <c r="AG102" s="153"/>
      <c r="AH102" s="153"/>
      <c r="AI102" s="110"/>
      <c r="AJ102" s="153"/>
      <c r="AK102" s="153"/>
      <c r="AL102" s="110"/>
      <c r="AM102" s="153"/>
      <c r="AN102" s="153"/>
      <c r="AO102" s="110"/>
      <c r="AP102" s="153"/>
      <c r="AQ102" s="153"/>
      <c r="AR102" s="110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10"/>
      <c r="BE102" s="153"/>
      <c r="BF102" s="153"/>
      <c r="BG102" s="110"/>
      <c r="BH102" s="153"/>
      <c r="BI102" s="153"/>
      <c r="BJ102" s="110"/>
      <c r="BK102" s="153"/>
      <c r="BL102" s="153"/>
      <c r="BM102" s="110"/>
      <c r="BN102" s="153"/>
      <c r="BO102" s="153"/>
      <c r="BP102" s="110"/>
      <c r="BQ102" s="153"/>
      <c r="BR102" s="153"/>
      <c r="BS102" s="110"/>
      <c r="BT102" s="153"/>
      <c r="BU102" s="153"/>
      <c r="BV102" s="110"/>
      <c r="BW102" s="153"/>
      <c r="BX102" s="153"/>
      <c r="BY102" s="110"/>
      <c r="BZ102" s="153"/>
      <c r="CA102" s="153"/>
      <c r="CB102" s="110"/>
      <c r="CC102" s="153"/>
      <c r="CD102" s="153"/>
      <c r="CE102" s="110"/>
      <c r="CF102" s="153"/>
      <c r="CG102" s="153"/>
      <c r="CH102" s="110"/>
      <c r="CI102" s="153"/>
      <c r="CJ102" s="153"/>
      <c r="CK102" s="110"/>
      <c r="CL102" s="153"/>
      <c r="CM102" s="153"/>
      <c r="CN102" s="110"/>
      <c r="CO102" s="153"/>
      <c r="CP102" s="153"/>
      <c r="CQ102" s="110"/>
      <c r="CR102" s="153"/>
      <c r="CS102" s="153"/>
      <c r="CT102" s="110"/>
      <c r="CU102" s="153"/>
      <c r="CV102" s="153"/>
      <c r="CW102" s="110"/>
      <c r="CX102" s="153"/>
      <c r="CY102" s="153"/>
      <c r="CZ102" s="110"/>
      <c r="DA102" s="153"/>
      <c r="DB102" s="153"/>
      <c r="DC102" s="110"/>
      <c r="DD102" s="68"/>
      <c r="DE102" s="41"/>
      <c r="DG102" s="69"/>
      <c r="DI102" s="54"/>
    </row>
    <row r="103" spans="1:113" ht="15.75" customHeight="1">
      <c r="A103" s="36" t="s">
        <v>70</v>
      </c>
      <c r="B103" s="153">
        <f t="shared" si="85"/>
        <v>125.93555000000001</v>
      </c>
      <c r="C103" s="153">
        <f t="shared" si="86"/>
        <v>125.93555000000001</v>
      </c>
      <c r="D103" s="153">
        <f t="shared" si="68"/>
        <v>100</v>
      </c>
      <c r="E103" s="153"/>
      <c r="F103" s="153"/>
      <c r="G103" s="110"/>
      <c r="H103" s="153"/>
      <c r="I103" s="153"/>
      <c r="J103" s="110"/>
      <c r="K103" s="153"/>
      <c r="L103" s="153"/>
      <c r="M103" s="110"/>
      <c r="N103" s="153"/>
      <c r="O103" s="153"/>
      <c r="P103" s="110"/>
      <c r="Q103" s="153">
        <v>125.93555000000001</v>
      </c>
      <c r="R103" s="153">
        <v>125.93555000000001</v>
      </c>
      <c r="S103" s="110">
        <f t="shared" si="83"/>
        <v>100</v>
      </c>
      <c r="T103" s="153"/>
      <c r="U103" s="153"/>
      <c r="V103" s="110"/>
      <c r="W103" s="153"/>
      <c r="X103" s="153">
        <f t="shared" si="87"/>
        <v>0</v>
      </c>
      <c r="Y103" s="153">
        <f t="shared" si="87"/>
        <v>0</v>
      </c>
      <c r="Z103" s="110"/>
      <c r="AA103" s="153"/>
      <c r="AB103" s="153"/>
      <c r="AC103" s="110"/>
      <c r="AD103" s="153"/>
      <c r="AE103" s="153"/>
      <c r="AF103" s="110"/>
      <c r="AG103" s="153"/>
      <c r="AH103" s="153"/>
      <c r="AI103" s="110"/>
      <c r="AJ103" s="153"/>
      <c r="AK103" s="153"/>
      <c r="AL103" s="110"/>
      <c r="AM103" s="153"/>
      <c r="AN103" s="153"/>
      <c r="AO103" s="110"/>
      <c r="AP103" s="153"/>
      <c r="AQ103" s="153"/>
      <c r="AR103" s="110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10"/>
      <c r="BE103" s="153"/>
      <c r="BF103" s="153"/>
      <c r="BG103" s="110"/>
      <c r="BH103" s="153"/>
      <c r="BI103" s="153"/>
      <c r="BJ103" s="110"/>
      <c r="BK103" s="153"/>
      <c r="BL103" s="153"/>
      <c r="BM103" s="110"/>
      <c r="BN103" s="153"/>
      <c r="BO103" s="153"/>
      <c r="BP103" s="110"/>
      <c r="BQ103" s="153"/>
      <c r="BR103" s="153"/>
      <c r="BS103" s="110"/>
      <c r="BT103" s="153"/>
      <c r="BU103" s="153"/>
      <c r="BV103" s="110"/>
      <c r="BW103" s="153"/>
      <c r="BX103" s="153"/>
      <c r="BY103" s="110"/>
      <c r="BZ103" s="153"/>
      <c r="CA103" s="153"/>
      <c r="CB103" s="110"/>
      <c r="CC103" s="153"/>
      <c r="CD103" s="153"/>
      <c r="CE103" s="110"/>
      <c r="CF103" s="153"/>
      <c r="CG103" s="153"/>
      <c r="CH103" s="110"/>
      <c r="CI103" s="153"/>
      <c r="CJ103" s="153"/>
      <c r="CK103" s="110"/>
      <c r="CL103" s="153"/>
      <c r="CM103" s="153"/>
      <c r="CN103" s="110"/>
      <c r="CO103" s="153"/>
      <c r="CP103" s="153"/>
      <c r="CQ103" s="110"/>
      <c r="CR103" s="153"/>
      <c r="CS103" s="153"/>
      <c r="CT103" s="110"/>
      <c r="CU103" s="153"/>
      <c r="CV103" s="153"/>
      <c r="CW103" s="110"/>
      <c r="CX103" s="153"/>
      <c r="CY103" s="153"/>
      <c r="CZ103" s="110"/>
      <c r="DA103" s="153"/>
      <c r="DB103" s="153"/>
      <c r="DC103" s="110"/>
      <c r="DD103" s="68"/>
      <c r="DE103" s="41"/>
      <c r="DG103" s="69"/>
      <c r="DI103" s="54"/>
    </row>
    <row r="104" spans="1:113" ht="15.75" customHeight="1">
      <c r="A104" s="36" t="s">
        <v>110</v>
      </c>
      <c r="B104" s="153">
        <f t="shared" si="85"/>
        <v>335.98298999999997</v>
      </c>
      <c r="C104" s="153">
        <f t="shared" si="86"/>
        <v>335.98298999999997</v>
      </c>
      <c r="D104" s="153">
        <f t="shared" si="68"/>
        <v>100</v>
      </c>
      <c r="E104" s="153"/>
      <c r="F104" s="153"/>
      <c r="G104" s="110"/>
      <c r="H104" s="153"/>
      <c r="I104" s="153"/>
      <c r="J104" s="110"/>
      <c r="K104" s="153"/>
      <c r="L104" s="153"/>
      <c r="M104" s="110"/>
      <c r="N104" s="153"/>
      <c r="O104" s="153"/>
      <c r="P104" s="110"/>
      <c r="Q104" s="153">
        <v>335.98298999999997</v>
      </c>
      <c r="R104" s="153">
        <v>335.98298999999997</v>
      </c>
      <c r="S104" s="110">
        <f t="shared" si="83"/>
        <v>100</v>
      </c>
      <c r="T104" s="153"/>
      <c r="U104" s="153"/>
      <c r="V104" s="110"/>
      <c r="W104" s="153"/>
      <c r="X104" s="153">
        <f t="shared" si="87"/>
        <v>0</v>
      </c>
      <c r="Y104" s="153">
        <f t="shared" si="87"/>
        <v>0</v>
      </c>
      <c r="Z104" s="110"/>
      <c r="AA104" s="153"/>
      <c r="AB104" s="153"/>
      <c r="AC104" s="110"/>
      <c r="AD104" s="153"/>
      <c r="AE104" s="153"/>
      <c r="AF104" s="110"/>
      <c r="AG104" s="153"/>
      <c r="AH104" s="153"/>
      <c r="AI104" s="110"/>
      <c r="AJ104" s="153"/>
      <c r="AK104" s="153"/>
      <c r="AL104" s="110"/>
      <c r="AM104" s="153"/>
      <c r="AN104" s="153"/>
      <c r="AO104" s="110"/>
      <c r="AP104" s="153"/>
      <c r="AQ104" s="153"/>
      <c r="AR104" s="110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10"/>
      <c r="BE104" s="153"/>
      <c r="BF104" s="153"/>
      <c r="BG104" s="110"/>
      <c r="BH104" s="153"/>
      <c r="BI104" s="153"/>
      <c r="BJ104" s="110"/>
      <c r="BK104" s="153"/>
      <c r="BL104" s="153"/>
      <c r="BM104" s="110"/>
      <c r="BN104" s="153"/>
      <c r="BO104" s="153"/>
      <c r="BP104" s="110"/>
      <c r="BQ104" s="153"/>
      <c r="BR104" s="153"/>
      <c r="BS104" s="110"/>
      <c r="BT104" s="153"/>
      <c r="BU104" s="153"/>
      <c r="BV104" s="110"/>
      <c r="BW104" s="153"/>
      <c r="BX104" s="153"/>
      <c r="BY104" s="110"/>
      <c r="BZ104" s="153"/>
      <c r="CA104" s="153"/>
      <c r="CB104" s="110"/>
      <c r="CC104" s="153"/>
      <c r="CD104" s="153"/>
      <c r="CE104" s="110"/>
      <c r="CF104" s="153"/>
      <c r="CG104" s="153"/>
      <c r="CH104" s="110"/>
      <c r="CI104" s="153"/>
      <c r="CJ104" s="153"/>
      <c r="CK104" s="110"/>
      <c r="CL104" s="153"/>
      <c r="CM104" s="153"/>
      <c r="CN104" s="110"/>
      <c r="CO104" s="153"/>
      <c r="CP104" s="153"/>
      <c r="CQ104" s="110"/>
      <c r="CR104" s="153"/>
      <c r="CS104" s="153"/>
      <c r="CT104" s="110"/>
      <c r="CU104" s="153"/>
      <c r="CV104" s="153"/>
      <c r="CW104" s="110"/>
      <c r="CX104" s="153"/>
      <c r="CY104" s="153"/>
      <c r="CZ104" s="110"/>
      <c r="DA104" s="153"/>
      <c r="DB104" s="153"/>
      <c r="DC104" s="110"/>
      <c r="DD104" s="68"/>
      <c r="DE104" s="41"/>
      <c r="DG104" s="69"/>
      <c r="DI104" s="54"/>
    </row>
    <row r="105" spans="1:113" ht="15.75" customHeight="1">
      <c r="A105" s="36" t="s">
        <v>45</v>
      </c>
      <c r="B105" s="153">
        <f t="shared" si="85"/>
        <v>61.168889999999998</v>
      </c>
      <c r="C105" s="153">
        <f t="shared" si="86"/>
        <v>61.168889999999998</v>
      </c>
      <c r="D105" s="153">
        <f t="shared" si="68"/>
        <v>100</v>
      </c>
      <c r="E105" s="153"/>
      <c r="F105" s="153"/>
      <c r="G105" s="110"/>
      <c r="H105" s="153"/>
      <c r="I105" s="153"/>
      <c r="J105" s="110"/>
      <c r="K105" s="153"/>
      <c r="L105" s="153"/>
      <c r="M105" s="110"/>
      <c r="N105" s="153"/>
      <c r="O105" s="153"/>
      <c r="P105" s="110"/>
      <c r="Q105" s="153">
        <v>61.168889999999998</v>
      </c>
      <c r="R105" s="153">
        <v>61.168889999999998</v>
      </c>
      <c r="S105" s="110">
        <f t="shared" si="83"/>
        <v>100</v>
      </c>
      <c r="T105" s="153"/>
      <c r="U105" s="153"/>
      <c r="V105" s="110"/>
      <c r="W105" s="153"/>
      <c r="X105" s="153">
        <f t="shared" si="87"/>
        <v>0</v>
      </c>
      <c r="Y105" s="153">
        <f t="shared" si="87"/>
        <v>0</v>
      </c>
      <c r="Z105" s="110"/>
      <c r="AA105" s="153"/>
      <c r="AB105" s="153"/>
      <c r="AC105" s="110"/>
      <c r="AD105" s="153"/>
      <c r="AE105" s="153"/>
      <c r="AF105" s="110"/>
      <c r="AG105" s="153"/>
      <c r="AH105" s="153"/>
      <c r="AI105" s="110"/>
      <c r="AJ105" s="153"/>
      <c r="AK105" s="153"/>
      <c r="AL105" s="110"/>
      <c r="AM105" s="153"/>
      <c r="AN105" s="153"/>
      <c r="AO105" s="110"/>
      <c r="AP105" s="153"/>
      <c r="AQ105" s="153"/>
      <c r="AR105" s="110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10"/>
      <c r="BE105" s="153"/>
      <c r="BF105" s="153"/>
      <c r="BG105" s="110"/>
      <c r="BH105" s="153"/>
      <c r="BI105" s="153"/>
      <c r="BJ105" s="110"/>
      <c r="BK105" s="153"/>
      <c r="BL105" s="153"/>
      <c r="BM105" s="110"/>
      <c r="BN105" s="153"/>
      <c r="BO105" s="153"/>
      <c r="BP105" s="110"/>
      <c r="BQ105" s="153"/>
      <c r="BR105" s="153"/>
      <c r="BS105" s="110"/>
      <c r="BT105" s="153"/>
      <c r="BU105" s="153"/>
      <c r="BV105" s="110"/>
      <c r="BW105" s="153"/>
      <c r="BX105" s="153"/>
      <c r="BY105" s="110"/>
      <c r="BZ105" s="153"/>
      <c r="CA105" s="153"/>
      <c r="CB105" s="110"/>
      <c r="CC105" s="153"/>
      <c r="CD105" s="153"/>
      <c r="CE105" s="110"/>
      <c r="CF105" s="153"/>
      <c r="CG105" s="153"/>
      <c r="CH105" s="110"/>
      <c r="CI105" s="153"/>
      <c r="CJ105" s="153"/>
      <c r="CK105" s="110"/>
      <c r="CL105" s="153"/>
      <c r="CM105" s="153"/>
      <c r="CN105" s="110"/>
      <c r="CO105" s="153"/>
      <c r="CP105" s="153"/>
      <c r="CQ105" s="110"/>
      <c r="CR105" s="153"/>
      <c r="CS105" s="153"/>
      <c r="CT105" s="110"/>
      <c r="CU105" s="153"/>
      <c r="CV105" s="153"/>
      <c r="CW105" s="110"/>
      <c r="CX105" s="153"/>
      <c r="CY105" s="153"/>
      <c r="CZ105" s="110"/>
      <c r="DA105" s="153"/>
      <c r="DB105" s="153"/>
      <c r="DC105" s="110"/>
      <c r="DD105" s="68"/>
      <c r="DE105" s="41"/>
      <c r="DF105" s="40"/>
      <c r="DG105" s="69"/>
      <c r="DI105" s="54"/>
    </row>
    <row r="106" spans="1:113" ht="15.75" customHeight="1">
      <c r="A106" s="36" t="s">
        <v>46</v>
      </c>
      <c r="B106" s="153">
        <f t="shared" si="85"/>
        <v>116.22287</v>
      </c>
      <c r="C106" s="153">
        <f t="shared" si="86"/>
        <v>116.22287</v>
      </c>
      <c r="D106" s="153">
        <f t="shared" si="68"/>
        <v>100</v>
      </c>
      <c r="E106" s="153"/>
      <c r="F106" s="153"/>
      <c r="G106" s="110"/>
      <c r="H106" s="153"/>
      <c r="I106" s="153"/>
      <c r="J106" s="110"/>
      <c r="K106" s="153"/>
      <c r="L106" s="153"/>
      <c r="M106" s="110"/>
      <c r="N106" s="153"/>
      <c r="O106" s="153"/>
      <c r="P106" s="110"/>
      <c r="Q106" s="153">
        <v>116.22287</v>
      </c>
      <c r="R106" s="153">
        <v>116.22287</v>
      </c>
      <c r="S106" s="110">
        <f t="shared" si="83"/>
        <v>100</v>
      </c>
      <c r="T106" s="153"/>
      <c r="U106" s="153"/>
      <c r="V106" s="110"/>
      <c r="W106" s="153"/>
      <c r="X106" s="153">
        <f t="shared" si="87"/>
        <v>0</v>
      </c>
      <c r="Y106" s="153">
        <f t="shared" si="87"/>
        <v>0</v>
      </c>
      <c r="Z106" s="110"/>
      <c r="AA106" s="153"/>
      <c r="AB106" s="153"/>
      <c r="AC106" s="110"/>
      <c r="AD106" s="153"/>
      <c r="AE106" s="153"/>
      <c r="AF106" s="110"/>
      <c r="AG106" s="153"/>
      <c r="AH106" s="153"/>
      <c r="AI106" s="110"/>
      <c r="AJ106" s="153"/>
      <c r="AK106" s="153"/>
      <c r="AL106" s="110"/>
      <c r="AM106" s="153"/>
      <c r="AN106" s="153"/>
      <c r="AO106" s="110"/>
      <c r="AP106" s="153"/>
      <c r="AQ106" s="153"/>
      <c r="AR106" s="110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10"/>
      <c r="BE106" s="153"/>
      <c r="BF106" s="153"/>
      <c r="BG106" s="110"/>
      <c r="BH106" s="153"/>
      <c r="BI106" s="153"/>
      <c r="BJ106" s="110"/>
      <c r="BK106" s="153"/>
      <c r="BL106" s="153"/>
      <c r="BM106" s="110"/>
      <c r="BN106" s="153"/>
      <c r="BO106" s="153"/>
      <c r="BP106" s="110"/>
      <c r="BQ106" s="153"/>
      <c r="BR106" s="153"/>
      <c r="BS106" s="110"/>
      <c r="BT106" s="153"/>
      <c r="BU106" s="153"/>
      <c r="BV106" s="110"/>
      <c r="BW106" s="153"/>
      <c r="BX106" s="153"/>
      <c r="BY106" s="110"/>
      <c r="BZ106" s="153"/>
      <c r="CA106" s="153"/>
      <c r="CB106" s="110"/>
      <c r="CC106" s="153"/>
      <c r="CD106" s="153"/>
      <c r="CE106" s="110"/>
      <c r="CF106" s="153"/>
      <c r="CG106" s="153"/>
      <c r="CH106" s="110"/>
      <c r="CI106" s="153"/>
      <c r="CJ106" s="153"/>
      <c r="CK106" s="110"/>
      <c r="CL106" s="153"/>
      <c r="CM106" s="153"/>
      <c r="CN106" s="110"/>
      <c r="CO106" s="153"/>
      <c r="CP106" s="153"/>
      <c r="CQ106" s="110"/>
      <c r="CR106" s="153"/>
      <c r="CS106" s="153"/>
      <c r="CT106" s="110"/>
      <c r="CU106" s="153"/>
      <c r="CV106" s="153"/>
      <c r="CW106" s="110"/>
      <c r="CX106" s="153"/>
      <c r="CY106" s="153"/>
      <c r="CZ106" s="110"/>
      <c r="DA106" s="153"/>
      <c r="DB106" s="153"/>
      <c r="DC106" s="110"/>
      <c r="DD106" s="68"/>
      <c r="DE106" s="41"/>
      <c r="DF106" s="40"/>
      <c r="DG106" s="69"/>
      <c r="DI106" s="54"/>
    </row>
    <row r="107" spans="1:113" s="65" customFormat="1" ht="15.75" customHeight="1">
      <c r="A107" s="62" t="s">
        <v>132</v>
      </c>
      <c r="B107" s="170">
        <f>B108+B109</f>
        <v>222226.99358999997</v>
      </c>
      <c r="C107" s="170">
        <f>C108+C109</f>
        <v>216070.19665999996</v>
      </c>
      <c r="D107" s="170">
        <f t="shared" ref="D107:D131" si="88">C107/B107*100</f>
        <v>97.229500867316304</v>
      </c>
      <c r="E107" s="170">
        <f>E108+E109</f>
        <v>281</v>
      </c>
      <c r="F107" s="170">
        <f>F108+F109</f>
        <v>281</v>
      </c>
      <c r="G107" s="155">
        <f>F107/E107*100</f>
        <v>100</v>
      </c>
      <c r="H107" s="170">
        <f>H108+H109</f>
        <v>1223.4000000000001</v>
      </c>
      <c r="I107" s="170">
        <f>I108+I109</f>
        <v>1223.4000000000001</v>
      </c>
      <c r="J107" s="155">
        <f>I107/H107*100</f>
        <v>100</v>
      </c>
      <c r="K107" s="170">
        <f>K108+K109</f>
        <v>0</v>
      </c>
      <c r="L107" s="170">
        <f>L108+L109</f>
        <v>0</v>
      </c>
      <c r="M107" s="155" t="e">
        <f>L107/K107*100</f>
        <v>#DIV/0!</v>
      </c>
      <c r="N107" s="170">
        <f>N108+N109</f>
        <v>6.75</v>
      </c>
      <c r="O107" s="170">
        <f>O108+O109</f>
        <v>6.75</v>
      </c>
      <c r="P107" s="155">
        <v>58.17777777777777</v>
      </c>
      <c r="Q107" s="170">
        <f>Q108+Q109</f>
        <v>959.39999999999986</v>
      </c>
      <c r="R107" s="170">
        <f>R108+R109</f>
        <v>959.39999999999986</v>
      </c>
      <c r="S107" s="155">
        <f>R107/Q107*100</f>
        <v>100</v>
      </c>
      <c r="T107" s="170">
        <f>T108+T109</f>
        <v>0</v>
      </c>
      <c r="U107" s="170">
        <f>U108+U109</f>
        <v>0</v>
      </c>
      <c r="V107" s="155"/>
      <c r="W107" s="170">
        <f>W108+W109</f>
        <v>1074</v>
      </c>
      <c r="X107" s="170">
        <f>X108+X109</f>
        <v>1074</v>
      </c>
      <c r="Y107" s="170">
        <f>Y108+Y109</f>
        <v>1074</v>
      </c>
      <c r="Z107" s="155">
        <f>Y107/X107*100</f>
        <v>100</v>
      </c>
      <c r="AA107" s="170">
        <f>AA108+AA109</f>
        <v>1063.25998</v>
      </c>
      <c r="AB107" s="170">
        <f>AB108+AB109</f>
        <v>1063.25998</v>
      </c>
      <c r="AC107" s="155">
        <f>AB107/AA107*100</f>
        <v>100</v>
      </c>
      <c r="AD107" s="170">
        <f>AD108+AD109</f>
        <v>10.740019999999999</v>
      </c>
      <c r="AE107" s="170">
        <f>AE108+AE109</f>
        <v>10.740019999999999</v>
      </c>
      <c r="AF107" s="155">
        <f>AE107/AD107*100</f>
        <v>100</v>
      </c>
      <c r="AG107" s="170">
        <f>AG108+AG109</f>
        <v>7357.5495799999999</v>
      </c>
      <c r="AH107" s="170">
        <f>AH108+AH109</f>
        <v>7357.5495799999999</v>
      </c>
      <c r="AI107" s="155">
        <f>AH107/AG107*100</f>
        <v>100</v>
      </c>
      <c r="AJ107" s="170">
        <f>AJ108+AJ109</f>
        <v>110838.7</v>
      </c>
      <c r="AK107" s="170">
        <f>AK108+AK109</f>
        <v>110838.7</v>
      </c>
      <c r="AL107" s="155">
        <f>AK107/AJ107*100</f>
        <v>100</v>
      </c>
      <c r="AM107" s="170">
        <f>AM108+AM109</f>
        <v>37139</v>
      </c>
      <c r="AN107" s="170">
        <f>AN108+AN109</f>
        <v>37139</v>
      </c>
      <c r="AO107" s="155">
        <f>AN107/AM107*100</f>
        <v>100</v>
      </c>
      <c r="AP107" s="170">
        <f>AP108+AP109</f>
        <v>0</v>
      </c>
      <c r="AQ107" s="170">
        <f>AQ108+AQ109</f>
        <v>0</v>
      </c>
      <c r="AR107" s="155">
        <v>0</v>
      </c>
      <c r="AS107" s="170">
        <f>AS108+AS109</f>
        <v>152.1</v>
      </c>
      <c r="AT107" s="170">
        <f>AT108+AT109</f>
        <v>136.06586999999999</v>
      </c>
      <c r="AU107" s="170">
        <f>AT107/AS107*100</f>
        <v>89.458165680473371</v>
      </c>
      <c r="AV107" s="170">
        <f>AV108+AV109</f>
        <v>13208</v>
      </c>
      <c r="AW107" s="170">
        <f>AW108+AW109</f>
        <v>13208</v>
      </c>
      <c r="AX107" s="170">
        <f>AW107/AV107*100</f>
        <v>100</v>
      </c>
      <c r="AY107" s="170">
        <f>AY108+AY109</f>
        <v>5189.6000000000004</v>
      </c>
      <c r="AZ107" s="170">
        <f>AZ108+AZ109</f>
        <v>5181.2879999999996</v>
      </c>
      <c r="BA107" s="170">
        <f>AZ107/AY107*100</f>
        <v>99.839833513180182</v>
      </c>
      <c r="BB107" s="170">
        <f>BB108+BB109</f>
        <v>25196.112219999999</v>
      </c>
      <c r="BC107" s="170">
        <f>BC108+BC109</f>
        <v>21300.11073</v>
      </c>
      <c r="BD107" s="155">
        <f>BC107/BB107*100</f>
        <v>84.537291086886583</v>
      </c>
      <c r="BE107" s="170">
        <f>BE108+BE109</f>
        <v>115</v>
      </c>
      <c r="BF107" s="170">
        <f>BF108+BF109</f>
        <v>89.9</v>
      </c>
      <c r="BG107" s="155">
        <f>BF107/BE107*100</f>
        <v>78.173913043478265</v>
      </c>
      <c r="BH107" s="170">
        <f>BH108+BH109</f>
        <v>6.91</v>
      </c>
      <c r="BI107" s="170">
        <f>BI108+BI109</f>
        <v>0</v>
      </c>
      <c r="BJ107" s="155"/>
      <c r="BK107" s="170">
        <f>BK108+BK109</f>
        <v>548</v>
      </c>
      <c r="BL107" s="170">
        <f>BL108+BL109</f>
        <v>548</v>
      </c>
      <c r="BM107" s="155">
        <f>BL107/BK107*100</f>
        <v>100</v>
      </c>
      <c r="BN107" s="170">
        <f>BN108+BN109</f>
        <v>3</v>
      </c>
      <c r="BO107" s="170">
        <f>BO108+BO109</f>
        <v>3</v>
      </c>
      <c r="BP107" s="155">
        <f>BO107/BN107*100</f>
        <v>100</v>
      </c>
      <c r="BQ107" s="170">
        <f>BQ108+BQ109</f>
        <v>497</v>
      </c>
      <c r="BR107" s="170">
        <f>BR108+BR109</f>
        <v>497</v>
      </c>
      <c r="BS107" s="155">
        <f>BR107/BQ107*100</f>
        <v>100</v>
      </c>
      <c r="BT107" s="170">
        <f>BT108+BT109</f>
        <v>27</v>
      </c>
      <c r="BU107" s="170">
        <f>BU108+BU109</f>
        <v>27</v>
      </c>
      <c r="BV107" s="155">
        <f>BU107/BT107*100</f>
        <v>100</v>
      </c>
      <c r="BW107" s="170">
        <f>BW108+BW109</f>
        <v>0</v>
      </c>
      <c r="BX107" s="170">
        <f>BX108+BX109</f>
        <v>0</v>
      </c>
      <c r="BY107" s="155"/>
      <c r="BZ107" s="170">
        <f>BZ108+BZ109</f>
        <v>416.8</v>
      </c>
      <c r="CA107" s="170">
        <f>CA108+CA109</f>
        <v>416.702</v>
      </c>
      <c r="CB107" s="155">
        <f>CA107/BZ107*100</f>
        <v>99.976487523992319</v>
      </c>
      <c r="CC107" s="170">
        <f>CC108+CC109</f>
        <v>0</v>
      </c>
      <c r="CD107" s="170">
        <f>CD108+CD109</f>
        <v>0</v>
      </c>
      <c r="CE107" s="155"/>
      <c r="CF107" s="170">
        <f>CF108+CF109</f>
        <v>5818.1</v>
      </c>
      <c r="CG107" s="170">
        <f>CG108+CG109</f>
        <v>5811.1435099999999</v>
      </c>
      <c r="CH107" s="155">
        <f>CG107/CF107*100</f>
        <v>99.880433646723148</v>
      </c>
      <c r="CI107" s="170">
        <f>CI108+CI109</f>
        <v>0</v>
      </c>
      <c r="CJ107" s="170">
        <f>CJ108+CJ109</f>
        <v>0</v>
      </c>
      <c r="CK107" s="155"/>
      <c r="CL107" s="170">
        <f>CL108+CL109</f>
        <v>0</v>
      </c>
      <c r="CM107" s="170">
        <f>CM108+CM109</f>
        <v>0</v>
      </c>
      <c r="CN107" s="155"/>
      <c r="CO107" s="170">
        <f>CO108+CO109</f>
        <v>2.4380000000000002</v>
      </c>
      <c r="CP107" s="170">
        <f>CP108+CP109</f>
        <v>0</v>
      </c>
      <c r="CQ107" s="155">
        <f>CP107/CO107*100</f>
        <v>0</v>
      </c>
      <c r="CR107" s="170">
        <f>CR108+CR109</f>
        <v>3092.1149999999998</v>
      </c>
      <c r="CS107" s="170">
        <f>CS108+CS109</f>
        <v>1679.4345000000001</v>
      </c>
      <c r="CT107" s="155"/>
      <c r="CU107" s="170">
        <f>CU108+CU109</f>
        <v>8912.5969999999998</v>
      </c>
      <c r="CV107" s="170">
        <f>CV108+CV109</f>
        <v>8130.33068</v>
      </c>
      <c r="CW107" s="155"/>
      <c r="CX107" s="170">
        <f>CX108+CX109</f>
        <v>0</v>
      </c>
      <c r="CY107" s="170">
        <f>CY108+CY109</f>
        <v>0</v>
      </c>
      <c r="CZ107" s="155"/>
      <c r="DA107" s="170">
        <f>DA108+DA109</f>
        <v>162.42179000000002</v>
      </c>
      <c r="DB107" s="170">
        <f>DB108+DB109</f>
        <v>162.42178999999999</v>
      </c>
      <c r="DC107" s="155">
        <f>DB107/DA107*100</f>
        <v>99.999999999999972</v>
      </c>
      <c r="DD107" s="92"/>
      <c r="DE107" s="93"/>
      <c r="DF107" s="92"/>
      <c r="DG107" s="94"/>
      <c r="DI107" s="54"/>
    </row>
    <row r="108" spans="1:113" ht="15.75" customHeight="1">
      <c r="A108" s="36" t="s">
        <v>3</v>
      </c>
      <c r="B108" s="153">
        <f>H108+N108+Q108+AJ108+AM108+AP108+AS108+AV108+AY108+BB108+BE108+BH108+BK108+BN108+E108+BQ108+BT108+BW108+BZ108+CC108+CF108+CI108+CL108+T108+W108+CO108+AG108+CR108+CU108+CX108+DA108+K108</f>
        <v>221267.59358999997</v>
      </c>
      <c r="C108" s="153">
        <f>I108+O108+R108+AK108+AN108+AQ108+AT108+AW108+AZ108+BC108+BF108+BI108+BL108+BO108+F108+BR108+BU108+BX108+CA108+CD108+CG108+CJ108+CM108+U108+Y108+CP108+AH108+CS108+CV108+CY108+DB108+L108</f>
        <v>215110.79665999996</v>
      </c>
      <c r="D108" s="153">
        <f t="shared" si="88"/>
        <v>97.217488186992114</v>
      </c>
      <c r="E108" s="153">
        <v>281</v>
      </c>
      <c r="F108" s="153">
        <v>281</v>
      </c>
      <c r="G108" s="110">
        <f>F108/E108*100</f>
        <v>100</v>
      </c>
      <c r="H108" s="153">
        <v>1223.4000000000001</v>
      </c>
      <c r="I108" s="153">
        <v>1223.4000000000001</v>
      </c>
      <c r="J108" s="110">
        <f>I108/H108*100</f>
        <v>100</v>
      </c>
      <c r="K108" s="153"/>
      <c r="L108" s="153"/>
      <c r="M108" s="110" t="e">
        <f>L108/K108*100</f>
        <v>#DIV/0!</v>
      </c>
      <c r="N108" s="153">
        <v>6.75</v>
      </c>
      <c r="O108" s="153">
        <v>6.75</v>
      </c>
      <c r="P108" s="110">
        <f>O108/N108*100</f>
        <v>100</v>
      </c>
      <c r="Q108" s="153"/>
      <c r="R108" s="153"/>
      <c r="S108" s="110"/>
      <c r="T108" s="153"/>
      <c r="U108" s="153"/>
      <c r="V108" s="110"/>
      <c r="W108" s="153">
        <v>1074</v>
      </c>
      <c r="X108" s="153">
        <f>AA108+AD108</f>
        <v>1074</v>
      </c>
      <c r="Y108" s="153">
        <f>AB108+AE108</f>
        <v>1074</v>
      </c>
      <c r="Z108" s="110">
        <f>Y108/X108*100</f>
        <v>100</v>
      </c>
      <c r="AA108" s="153">
        <v>1063.25998</v>
      </c>
      <c r="AB108" s="153">
        <v>1063.25998</v>
      </c>
      <c r="AC108" s="110">
        <f>AB108/AA108*100</f>
        <v>100</v>
      </c>
      <c r="AD108" s="153">
        <v>10.740019999999999</v>
      </c>
      <c r="AE108" s="153">
        <v>10.740019999999999</v>
      </c>
      <c r="AF108" s="110">
        <f>AE108/AD108*100</f>
        <v>100</v>
      </c>
      <c r="AG108" s="153">
        <v>7357.5495799999999</v>
      </c>
      <c r="AH108" s="153">
        <v>7357.5495799999999</v>
      </c>
      <c r="AI108" s="110">
        <f>AH108/AG108*100</f>
        <v>100</v>
      </c>
      <c r="AJ108" s="153">
        <v>110838.7</v>
      </c>
      <c r="AK108" s="153">
        <v>110838.7</v>
      </c>
      <c r="AL108" s="110">
        <f>AK108/AJ108*100</f>
        <v>100</v>
      </c>
      <c r="AM108" s="153">
        <v>37139</v>
      </c>
      <c r="AN108" s="153">
        <v>37139</v>
      </c>
      <c r="AO108" s="110">
        <f>AN108/AM108*100</f>
        <v>100</v>
      </c>
      <c r="AP108" s="153"/>
      <c r="AQ108" s="153"/>
      <c r="AR108" s="110" t="e">
        <f>AQ108/AP108*100</f>
        <v>#DIV/0!</v>
      </c>
      <c r="AS108" s="153">
        <v>152.1</v>
      </c>
      <c r="AT108" s="153">
        <v>136.06586999999999</v>
      </c>
      <c r="AU108" s="153">
        <f>AT108/AS108*100</f>
        <v>89.458165680473371</v>
      </c>
      <c r="AV108" s="153">
        <v>13208</v>
      </c>
      <c r="AW108" s="153">
        <v>13208</v>
      </c>
      <c r="AX108" s="153">
        <f>AW108/AV108*100</f>
        <v>100</v>
      </c>
      <c r="AY108" s="153">
        <v>5189.6000000000004</v>
      </c>
      <c r="AZ108" s="153">
        <v>5181.2879999999996</v>
      </c>
      <c r="BA108" s="110">
        <f>AZ108/AY108*100</f>
        <v>99.839833513180182</v>
      </c>
      <c r="BB108" s="153">
        <v>25196.112219999999</v>
      </c>
      <c r="BC108" s="153">
        <v>21300.11073</v>
      </c>
      <c r="BD108" s="110">
        <f>BC108/BB108*100</f>
        <v>84.537291086886583</v>
      </c>
      <c r="BE108" s="153">
        <v>115</v>
      </c>
      <c r="BF108" s="153">
        <v>89.9</v>
      </c>
      <c r="BG108" s="110">
        <f>BF108/BE108*100</f>
        <v>78.173913043478265</v>
      </c>
      <c r="BH108" s="153">
        <v>6.91</v>
      </c>
      <c r="BI108" s="153"/>
      <c r="BJ108" s="110"/>
      <c r="BK108" s="153">
        <v>548</v>
      </c>
      <c r="BL108" s="153">
        <v>548</v>
      </c>
      <c r="BM108" s="110">
        <f>BL108/BK108*100</f>
        <v>100</v>
      </c>
      <c r="BN108" s="153">
        <v>3</v>
      </c>
      <c r="BO108" s="153">
        <v>3</v>
      </c>
      <c r="BP108" s="110">
        <f>BO108/BN108*100</f>
        <v>100</v>
      </c>
      <c r="BQ108" s="153">
        <v>497</v>
      </c>
      <c r="BR108" s="153">
        <v>497</v>
      </c>
      <c r="BS108" s="110">
        <f>BR108/BQ108*100</f>
        <v>100</v>
      </c>
      <c r="BT108" s="153">
        <v>27</v>
      </c>
      <c r="BU108" s="153">
        <v>27</v>
      </c>
      <c r="BV108" s="110">
        <f>BU108/BT108*100</f>
        <v>100</v>
      </c>
      <c r="BW108" s="153"/>
      <c r="BX108" s="153"/>
      <c r="BY108" s="110"/>
      <c r="BZ108" s="153">
        <v>416.8</v>
      </c>
      <c r="CA108" s="153">
        <v>416.702</v>
      </c>
      <c r="CB108" s="110">
        <f>CA108/BZ108*100</f>
        <v>99.976487523992319</v>
      </c>
      <c r="CC108" s="153"/>
      <c r="CD108" s="153"/>
      <c r="CE108" s="110"/>
      <c r="CF108" s="153">
        <v>5818.1</v>
      </c>
      <c r="CG108" s="153">
        <v>5811.1435099999999</v>
      </c>
      <c r="CH108" s="110">
        <f>CG108/CF108*100</f>
        <v>99.880433646723148</v>
      </c>
      <c r="CI108" s="153"/>
      <c r="CJ108" s="153"/>
      <c r="CK108" s="110"/>
      <c r="CL108" s="153"/>
      <c r="CM108" s="153"/>
      <c r="CN108" s="110"/>
      <c r="CO108" s="153">
        <v>2.4380000000000002</v>
      </c>
      <c r="CP108" s="153"/>
      <c r="CQ108" s="110">
        <f>CP108/CO108*100</f>
        <v>0</v>
      </c>
      <c r="CR108" s="153">
        <v>3092.1149999999998</v>
      </c>
      <c r="CS108" s="153">
        <v>1679.4345000000001</v>
      </c>
      <c r="CT108" s="110">
        <f>CS108/CR108*100</f>
        <v>54.313455353374643</v>
      </c>
      <c r="CU108" s="153">
        <v>8912.5969999999998</v>
      </c>
      <c r="CV108" s="153">
        <v>8130.33068</v>
      </c>
      <c r="CW108" s="110">
        <f>CV108/CU108*100</f>
        <v>91.222913815131562</v>
      </c>
      <c r="CX108" s="153"/>
      <c r="CY108" s="153"/>
      <c r="CZ108" s="110"/>
      <c r="DA108" s="153">
        <v>162.42179000000002</v>
      </c>
      <c r="DB108" s="153">
        <v>162.42178999999999</v>
      </c>
      <c r="DC108" s="153">
        <f>DB108/DA108*100</f>
        <v>99.999999999999972</v>
      </c>
      <c r="DD108" s="68"/>
      <c r="DE108" s="41"/>
      <c r="DG108" s="69"/>
      <c r="DI108" s="54"/>
    </row>
    <row r="109" spans="1:113" s="65" customFormat="1" ht="15.75" customHeight="1">
      <c r="A109" s="62" t="s">
        <v>159</v>
      </c>
      <c r="B109" s="153">
        <f t="shared" ref="B109:B113" si="89">H109+N109+Q109+AJ109+AM109+AP109+AS109+AV109+AY109+BB109+BE109+BH109+BK109+BN109+E109+BQ109+BT109+BW109+BZ109+CC109+CF109+CI109+CL109+T109+W109+CO109+AG109+CR109+CU109+CX109+DA109+K109</f>
        <v>959.39999999999986</v>
      </c>
      <c r="C109" s="153">
        <f t="shared" ref="C109:C113" si="90">I109+O109+R109+AK109+AN109+AQ109+AT109+AW109+AZ109+BC109+BF109+BI109+BL109+BO109+F109+BR109+BU109+BX109+CA109+CD109+CG109+CJ109+CM109+U109+Y109+CP109+AH109+CS109+CV109+CY109+DB109+L109</f>
        <v>959.39999999999986</v>
      </c>
      <c r="D109" s="170">
        <f t="shared" si="88"/>
        <v>100</v>
      </c>
      <c r="E109" s="170">
        <f>E110+E111+E112+E113</f>
        <v>0</v>
      </c>
      <c r="F109" s="170">
        <f>F110+F111+F112+F113</f>
        <v>0</v>
      </c>
      <c r="G109" s="155"/>
      <c r="H109" s="170">
        <f>H110+H111+H112+H113</f>
        <v>0</v>
      </c>
      <c r="I109" s="170">
        <f>I110+I111+I112+I113</f>
        <v>0</v>
      </c>
      <c r="J109" s="155"/>
      <c r="K109" s="170">
        <f>K110+K111+K112+K113</f>
        <v>0</v>
      </c>
      <c r="L109" s="170">
        <f>L110+L111+L112+L113</f>
        <v>0</v>
      </c>
      <c r="M109" s="155"/>
      <c r="N109" s="170">
        <f>N110+N111+N112+N113</f>
        <v>0</v>
      </c>
      <c r="O109" s="170">
        <f>O110+O111+O112+O113</f>
        <v>0</v>
      </c>
      <c r="P109" s="155"/>
      <c r="Q109" s="170">
        <f>Q110+Q111+Q112+Q113</f>
        <v>959.39999999999986</v>
      </c>
      <c r="R109" s="170">
        <f>R110+R111+R112+R113</f>
        <v>959.39999999999986</v>
      </c>
      <c r="S109" s="155">
        <f t="shared" ref="S109:S113" si="91">R109/Q109*100</f>
        <v>100</v>
      </c>
      <c r="T109" s="170">
        <f>T110+T111+T112+T113</f>
        <v>0</v>
      </c>
      <c r="U109" s="170">
        <f>U110+U111+U112+U113</f>
        <v>0</v>
      </c>
      <c r="V109" s="155"/>
      <c r="W109" s="170">
        <v>0</v>
      </c>
      <c r="X109" s="170">
        <f>X110+X111+X112+X113</f>
        <v>0</v>
      </c>
      <c r="Y109" s="170">
        <f>Y110+Y111+Y112+Y113</f>
        <v>0</v>
      </c>
      <c r="Z109" s="155"/>
      <c r="AA109" s="170">
        <f>AA110+AA111+AA112+AA113</f>
        <v>0</v>
      </c>
      <c r="AB109" s="170">
        <f>AB110+AB111+AB112+AB113</f>
        <v>0</v>
      </c>
      <c r="AC109" s="155"/>
      <c r="AD109" s="170">
        <f>AD110+AD111+AD112+AD113</f>
        <v>0</v>
      </c>
      <c r="AE109" s="170">
        <f>AE110+AE111+AE112+AE113</f>
        <v>0</v>
      </c>
      <c r="AF109" s="155"/>
      <c r="AG109" s="170">
        <f>AG110+AG111+AG112+AG113</f>
        <v>0</v>
      </c>
      <c r="AH109" s="170">
        <f>AH110+AH111+AH112+AH113</f>
        <v>0</v>
      </c>
      <c r="AI109" s="155"/>
      <c r="AJ109" s="170">
        <f>AJ110+AJ111+AJ112+AJ113</f>
        <v>0</v>
      </c>
      <c r="AK109" s="170">
        <f>AK110+AK111+AK112+AK113</f>
        <v>0</v>
      </c>
      <c r="AL109" s="155"/>
      <c r="AM109" s="170">
        <f>AM110+AM111+AM112+AM113</f>
        <v>0</v>
      </c>
      <c r="AN109" s="170">
        <f>AN110+AN111+AN112+AN113</f>
        <v>0</v>
      </c>
      <c r="AO109" s="155"/>
      <c r="AP109" s="170">
        <f>AP110+AP111+AP112+AP113</f>
        <v>0</v>
      </c>
      <c r="AQ109" s="170">
        <f>AQ110+AQ111+AQ112+AQ113</f>
        <v>0</v>
      </c>
      <c r="AR109" s="155"/>
      <c r="AS109" s="170">
        <f>AS110+AS111+AS112+AS113</f>
        <v>0</v>
      </c>
      <c r="AT109" s="170">
        <f>AT110+AT111+AT112+AT113</f>
        <v>0</v>
      </c>
      <c r="AU109" s="170"/>
      <c r="AV109" s="170">
        <f>AV110+AV111+AV112+AV113</f>
        <v>0</v>
      </c>
      <c r="AW109" s="170">
        <f>AW110+AW111+AW112+AW113</f>
        <v>0</v>
      </c>
      <c r="AX109" s="170"/>
      <c r="AY109" s="170">
        <f>AY110+AY111+AY112+AY113</f>
        <v>0</v>
      </c>
      <c r="AZ109" s="170">
        <f>AZ110+AZ111+AZ112+AZ113</f>
        <v>0</v>
      </c>
      <c r="BA109" s="170"/>
      <c r="BB109" s="170">
        <f>BB110+BB111+BB112+BB113</f>
        <v>0</v>
      </c>
      <c r="BC109" s="170">
        <f>BC110+BC111+BC112+BC113</f>
        <v>0</v>
      </c>
      <c r="BD109" s="155"/>
      <c r="BE109" s="170">
        <f>BE110+BE111+BE112+BE113</f>
        <v>0</v>
      </c>
      <c r="BF109" s="170">
        <f>BF110+BF111+BF112+BF113</f>
        <v>0</v>
      </c>
      <c r="BG109" s="155"/>
      <c r="BH109" s="170">
        <f>BH110+BH111+BH112+BH113</f>
        <v>0</v>
      </c>
      <c r="BI109" s="170">
        <f>BI110+BI111+BI112+BI113</f>
        <v>0</v>
      </c>
      <c r="BJ109" s="155"/>
      <c r="BK109" s="170">
        <f>BK110+BK111+BK112+BK113</f>
        <v>0</v>
      </c>
      <c r="BL109" s="170">
        <f>BL110+BL111+BL112+BL113</f>
        <v>0</v>
      </c>
      <c r="BM109" s="155"/>
      <c r="BN109" s="170">
        <f>BN110+BN111+BN112+BN113</f>
        <v>0</v>
      </c>
      <c r="BO109" s="170">
        <f>BO110+BO111+BO112+BO113</f>
        <v>0</v>
      </c>
      <c r="BP109" s="155"/>
      <c r="BQ109" s="170">
        <f>BQ110+BQ111+BQ112+BQ113</f>
        <v>0</v>
      </c>
      <c r="BR109" s="170">
        <f>BR110+BR111+BR112+BR113</f>
        <v>0</v>
      </c>
      <c r="BS109" s="155"/>
      <c r="BT109" s="170">
        <f>BT110+BT111+BT112+BT113</f>
        <v>0</v>
      </c>
      <c r="BU109" s="170">
        <f>BU110+BU111+BU112+BU113</f>
        <v>0</v>
      </c>
      <c r="BV109" s="155"/>
      <c r="BW109" s="170">
        <f>BW110+BW111+BW112+BW113</f>
        <v>0</v>
      </c>
      <c r="BX109" s="170">
        <f>BX110+BX111+BX112+BX113</f>
        <v>0</v>
      </c>
      <c r="BY109" s="155"/>
      <c r="BZ109" s="170">
        <f>BZ110+BZ111+BZ112+BZ113</f>
        <v>0</v>
      </c>
      <c r="CA109" s="170">
        <f>CA110+CA111+CA112+CA113</f>
        <v>0</v>
      </c>
      <c r="CB109" s="155"/>
      <c r="CC109" s="170">
        <f>CC110+CC111+CC112+CC113</f>
        <v>0</v>
      </c>
      <c r="CD109" s="170">
        <f>CD110+CD111+CD112+CD113</f>
        <v>0</v>
      </c>
      <c r="CE109" s="155"/>
      <c r="CF109" s="170">
        <f>CF110+CF111+CF112+CF113</f>
        <v>0</v>
      </c>
      <c r="CG109" s="170">
        <f>CG110+CG111+CG112+CG113</f>
        <v>0</v>
      </c>
      <c r="CH109" s="155"/>
      <c r="CI109" s="170">
        <f>CI110+CI111+CI112+CI113</f>
        <v>0</v>
      </c>
      <c r="CJ109" s="170">
        <f>CJ110+CJ111+CJ112+CJ113</f>
        <v>0</v>
      </c>
      <c r="CK109" s="155"/>
      <c r="CL109" s="170">
        <f>CL110+CL111+CL112+CL113</f>
        <v>0</v>
      </c>
      <c r="CM109" s="170">
        <f>CM110+CM111+CM112+CM113</f>
        <v>0</v>
      </c>
      <c r="CN109" s="155"/>
      <c r="CO109" s="170">
        <f>CO110+CO111+CO112+CO113</f>
        <v>0</v>
      </c>
      <c r="CP109" s="170">
        <f>CP110+CP111+CP112+CP113</f>
        <v>0</v>
      </c>
      <c r="CQ109" s="155"/>
      <c r="CR109" s="170">
        <f>CR110+CR111+CR112+CR113</f>
        <v>0</v>
      </c>
      <c r="CS109" s="170">
        <f>CS110+CS111+CS112+CS113</f>
        <v>0</v>
      </c>
      <c r="CT109" s="155"/>
      <c r="CU109" s="170">
        <f>CU110+CU111+CU112+CU113</f>
        <v>0</v>
      </c>
      <c r="CV109" s="170">
        <f>CV110+CV111+CV112+CV113</f>
        <v>0</v>
      </c>
      <c r="CW109" s="155"/>
      <c r="CX109" s="170">
        <f>CX110+CX111+CX112+CX113</f>
        <v>0</v>
      </c>
      <c r="CY109" s="170">
        <f>CY110+CY111+CY112+CY113</f>
        <v>0</v>
      </c>
      <c r="CZ109" s="155"/>
      <c r="DA109" s="170">
        <f>DA110+DA111+DA112+DA113</f>
        <v>0</v>
      </c>
      <c r="DB109" s="170">
        <f>DB110+DB111+DB112+DB113</f>
        <v>0</v>
      </c>
      <c r="DC109" s="155"/>
      <c r="DD109" s="68"/>
      <c r="DE109" s="41"/>
      <c r="DG109" s="69"/>
      <c r="DI109" s="54"/>
    </row>
    <row r="110" spans="1:113" ht="15.75" customHeight="1">
      <c r="A110" s="36" t="s">
        <v>81</v>
      </c>
      <c r="B110" s="153">
        <f t="shared" si="89"/>
        <v>76.332499999999996</v>
      </c>
      <c r="C110" s="153">
        <f t="shared" si="90"/>
        <v>76.332499999999996</v>
      </c>
      <c r="D110" s="153">
        <f t="shared" si="88"/>
        <v>100</v>
      </c>
      <c r="E110" s="153"/>
      <c r="F110" s="153"/>
      <c r="G110" s="110"/>
      <c r="H110" s="153"/>
      <c r="I110" s="153"/>
      <c r="J110" s="110"/>
      <c r="K110" s="153"/>
      <c r="L110" s="153"/>
      <c r="M110" s="110"/>
      <c r="N110" s="153"/>
      <c r="O110" s="153"/>
      <c r="P110" s="110"/>
      <c r="Q110" s="153">
        <v>76.332499999999996</v>
      </c>
      <c r="R110" s="153">
        <v>76.332499999999996</v>
      </c>
      <c r="S110" s="110">
        <f t="shared" si="91"/>
        <v>100</v>
      </c>
      <c r="T110" s="153"/>
      <c r="U110" s="153"/>
      <c r="V110" s="110"/>
      <c r="W110" s="153"/>
      <c r="X110" s="153">
        <f t="shared" ref="X110:Y113" si="92">AA110+AD110</f>
        <v>0</v>
      </c>
      <c r="Y110" s="153">
        <f t="shared" si="92"/>
        <v>0</v>
      </c>
      <c r="Z110" s="110"/>
      <c r="AA110" s="153"/>
      <c r="AB110" s="153"/>
      <c r="AC110" s="110"/>
      <c r="AD110" s="153"/>
      <c r="AE110" s="153"/>
      <c r="AF110" s="110"/>
      <c r="AG110" s="153"/>
      <c r="AH110" s="153"/>
      <c r="AI110" s="110"/>
      <c r="AJ110" s="153"/>
      <c r="AK110" s="153"/>
      <c r="AL110" s="110"/>
      <c r="AM110" s="153"/>
      <c r="AN110" s="153"/>
      <c r="AO110" s="110"/>
      <c r="AP110" s="153"/>
      <c r="AQ110" s="153"/>
      <c r="AR110" s="110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10"/>
      <c r="BE110" s="153"/>
      <c r="BF110" s="153"/>
      <c r="BG110" s="110"/>
      <c r="BH110" s="153"/>
      <c r="BI110" s="153"/>
      <c r="BJ110" s="110"/>
      <c r="BK110" s="153"/>
      <c r="BL110" s="153"/>
      <c r="BM110" s="110"/>
      <c r="BN110" s="153"/>
      <c r="BO110" s="153"/>
      <c r="BP110" s="110"/>
      <c r="BQ110" s="153"/>
      <c r="BR110" s="153"/>
      <c r="BS110" s="110"/>
      <c r="BT110" s="153"/>
      <c r="BU110" s="153"/>
      <c r="BV110" s="110"/>
      <c r="BW110" s="153"/>
      <c r="BX110" s="153"/>
      <c r="BY110" s="110"/>
      <c r="BZ110" s="153"/>
      <c r="CA110" s="153"/>
      <c r="CB110" s="110"/>
      <c r="CC110" s="153"/>
      <c r="CD110" s="153"/>
      <c r="CE110" s="110"/>
      <c r="CF110" s="153"/>
      <c r="CG110" s="153"/>
      <c r="CH110" s="110"/>
      <c r="CI110" s="153"/>
      <c r="CJ110" s="153"/>
      <c r="CK110" s="110"/>
      <c r="CL110" s="153"/>
      <c r="CM110" s="153"/>
      <c r="CN110" s="110"/>
      <c r="CO110" s="153"/>
      <c r="CP110" s="153"/>
      <c r="CQ110" s="110"/>
      <c r="CR110" s="153"/>
      <c r="CS110" s="153"/>
      <c r="CT110" s="110"/>
      <c r="CU110" s="153"/>
      <c r="CV110" s="153"/>
      <c r="CW110" s="110"/>
      <c r="CX110" s="153"/>
      <c r="CY110" s="153"/>
      <c r="CZ110" s="110"/>
      <c r="DA110" s="153"/>
      <c r="DB110" s="153"/>
      <c r="DC110" s="110"/>
      <c r="DD110" s="68"/>
      <c r="DE110" s="41"/>
      <c r="DG110" s="69"/>
      <c r="DI110" s="54"/>
    </row>
    <row r="111" spans="1:113" ht="15.75" customHeight="1">
      <c r="A111" s="36" t="s">
        <v>82</v>
      </c>
      <c r="B111" s="153">
        <f t="shared" si="89"/>
        <v>297.50905999999998</v>
      </c>
      <c r="C111" s="153">
        <f t="shared" si="90"/>
        <v>297.50905999999998</v>
      </c>
      <c r="D111" s="153">
        <f t="shared" si="88"/>
        <v>100</v>
      </c>
      <c r="E111" s="153"/>
      <c r="F111" s="153"/>
      <c r="G111" s="110"/>
      <c r="H111" s="153"/>
      <c r="I111" s="153"/>
      <c r="J111" s="110"/>
      <c r="K111" s="153"/>
      <c r="L111" s="153"/>
      <c r="M111" s="110"/>
      <c r="N111" s="153"/>
      <c r="O111" s="153"/>
      <c r="P111" s="110"/>
      <c r="Q111" s="153">
        <v>297.50905999999998</v>
      </c>
      <c r="R111" s="153">
        <v>297.50905999999998</v>
      </c>
      <c r="S111" s="110">
        <f t="shared" si="91"/>
        <v>100</v>
      </c>
      <c r="T111" s="153"/>
      <c r="U111" s="153"/>
      <c r="V111" s="110"/>
      <c r="W111" s="153"/>
      <c r="X111" s="153">
        <f t="shared" si="92"/>
        <v>0</v>
      </c>
      <c r="Y111" s="153">
        <f t="shared" si="92"/>
        <v>0</v>
      </c>
      <c r="Z111" s="110"/>
      <c r="AA111" s="153"/>
      <c r="AB111" s="153"/>
      <c r="AC111" s="110"/>
      <c r="AD111" s="153"/>
      <c r="AE111" s="153"/>
      <c r="AF111" s="110"/>
      <c r="AG111" s="153"/>
      <c r="AH111" s="153"/>
      <c r="AI111" s="110"/>
      <c r="AJ111" s="153"/>
      <c r="AK111" s="153"/>
      <c r="AL111" s="110"/>
      <c r="AM111" s="153"/>
      <c r="AN111" s="153"/>
      <c r="AO111" s="110"/>
      <c r="AP111" s="153"/>
      <c r="AQ111" s="153"/>
      <c r="AR111" s="110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10"/>
      <c r="BE111" s="153"/>
      <c r="BF111" s="153"/>
      <c r="BG111" s="110"/>
      <c r="BH111" s="153"/>
      <c r="BI111" s="153"/>
      <c r="BJ111" s="110"/>
      <c r="BK111" s="153"/>
      <c r="BL111" s="153"/>
      <c r="BM111" s="110"/>
      <c r="BN111" s="153"/>
      <c r="BO111" s="153"/>
      <c r="BP111" s="110"/>
      <c r="BQ111" s="153"/>
      <c r="BR111" s="153"/>
      <c r="BS111" s="110"/>
      <c r="BT111" s="153"/>
      <c r="BU111" s="153"/>
      <c r="BV111" s="110"/>
      <c r="BW111" s="153"/>
      <c r="BX111" s="153"/>
      <c r="BY111" s="110"/>
      <c r="BZ111" s="153"/>
      <c r="CA111" s="153"/>
      <c r="CB111" s="110"/>
      <c r="CC111" s="153"/>
      <c r="CD111" s="153"/>
      <c r="CE111" s="110"/>
      <c r="CF111" s="153"/>
      <c r="CG111" s="153"/>
      <c r="CH111" s="110"/>
      <c r="CI111" s="153"/>
      <c r="CJ111" s="153"/>
      <c r="CK111" s="110"/>
      <c r="CL111" s="153"/>
      <c r="CM111" s="153"/>
      <c r="CN111" s="110"/>
      <c r="CO111" s="153"/>
      <c r="CP111" s="153"/>
      <c r="CQ111" s="110"/>
      <c r="CR111" s="153"/>
      <c r="CS111" s="153"/>
      <c r="CT111" s="110"/>
      <c r="CU111" s="153"/>
      <c r="CV111" s="153"/>
      <c r="CW111" s="110"/>
      <c r="CX111" s="153"/>
      <c r="CY111" s="153"/>
      <c r="CZ111" s="110"/>
      <c r="DA111" s="153"/>
      <c r="DB111" s="153"/>
      <c r="DC111" s="110"/>
      <c r="DD111" s="68"/>
      <c r="DE111" s="41"/>
      <c r="DG111" s="69"/>
      <c r="DI111" s="54"/>
    </row>
    <row r="112" spans="1:113" ht="15.75" customHeight="1">
      <c r="A112" s="36" t="s">
        <v>87</v>
      </c>
      <c r="B112" s="153">
        <f t="shared" si="89"/>
        <v>295.51383000000004</v>
      </c>
      <c r="C112" s="153">
        <f t="shared" si="90"/>
        <v>295.51382999999998</v>
      </c>
      <c r="D112" s="153">
        <f t="shared" si="88"/>
        <v>99.999999999999972</v>
      </c>
      <c r="E112" s="153"/>
      <c r="F112" s="153"/>
      <c r="G112" s="110"/>
      <c r="H112" s="153"/>
      <c r="I112" s="153"/>
      <c r="J112" s="110"/>
      <c r="K112" s="153"/>
      <c r="L112" s="153"/>
      <c r="M112" s="110"/>
      <c r="N112" s="153"/>
      <c r="O112" s="153"/>
      <c r="P112" s="110"/>
      <c r="Q112" s="153">
        <v>295.51383000000004</v>
      </c>
      <c r="R112" s="153">
        <v>295.51382999999998</v>
      </c>
      <c r="S112" s="110">
        <f t="shared" si="91"/>
        <v>99.999999999999972</v>
      </c>
      <c r="T112" s="153"/>
      <c r="U112" s="153"/>
      <c r="V112" s="110"/>
      <c r="W112" s="153"/>
      <c r="X112" s="153">
        <f t="shared" si="92"/>
        <v>0</v>
      </c>
      <c r="Y112" s="153">
        <f t="shared" si="92"/>
        <v>0</v>
      </c>
      <c r="Z112" s="110"/>
      <c r="AA112" s="153"/>
      <c r="AB112" s="153"/>
      <c r="AC112" s="110"/>
      <c r="AD112" s="153"/>
      <c r="AE112" s="153"/>
      <c r="AF112" s="110"/>
      <c r="AG112" s="153"/>
      <c r="AH112" s="153"/>
      <c r="AI112" s="110"/>
      <c r="AJ112" s="153"/>
      <c r="AK112" s="153"/>
      <c r="AL112" s="110"/>
      <c r="AM112" s="153"/>
      <c r="AN112" s="153"/>
      <c r="AO112" s="110"/>
      <c r="AP112" s="153"/>
      <c r="AQ112" s="153"/>
      <c r="AR112" s="110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10"/>
      <c r="BE112" s="153"/>
      <c r="BF112" s="153"/>
      <c r="BG112" s="110"/>
      <c r="BH112" s="153"/>
      <c r="BI112" s="153"/>
      <c r="BJ112" s="110"/>
      <c r="BK112" s="153"/>
      <c r="BL112" s="153"/>
      <c r="BM112" s="110"/>
      <c r="BN112" s="153"/>
      <c r="BO112" s="153"/>
      <c r="BP112" s="110"/>
      <c r="BQ112" s="153"/>
      <c r="BR112" s="153"/>
      <c r="BS112" s="110"/>
      <c r="BT112" s="153"/>
      <c r="BU112" s="153"/>
      <c r="BV112" s="110"/>
      <c r="BW112" s="153"/>
      <c r="BX112" s="153"/>
      <c r="BY112" s="110"/>
      <c r="BZ112" s="153"/>
      <c r="CA112" s="153"/>
      <c r="CB112" s="110"/>
      <c r="CC112" s="153"/>
      <c r="CD112" s="153"/>
      <c r="CE112" s="110"/>
      <c r="CF112" s="153"/>
      <c r="CG112" s="153"/>
      <c r="CH112" s="110"/>
      <c r="CI112" s="153"/>
      <c r="CJ112" s="153"/>
      <c r="CK112" s="110"/>
      <c r="CL112" s="153"/>
      <c r="CM112" s="153"/>
      <c r="CN112" s="110"/>
      <c r="CO112" s="153"/>
      <c r="CP112" s="153"/>
      <c r="CQ112" s="110"/>
      <c r="CR112" s="153"/>
      <c r="CS112" s="153"/>
      <c r="CT112" s="110"/>
      <c r="CU112" s="153"/>
      <c r="CV112" s="153"/>
      <c r="CW112" s="110"/>
      <c r="CX112" s="153"/>
      <c r="CY112" s="153"/>
      <c r="CZ112" s="110"/>
      <c r="DA112" s="153"/>
      <c r="DB112" s="153"/>
      <c r="DC112" s="110"/>
      <c r="DD112" s="68"/>
      <c r="DE112" s="41"/>
      <c r="DG112" s="69"/>
      <c r="DI112" s="54"/>
    </row>
    <row r="113" spans="1:113" ht="15.75" customHeight="1">
      <c r="A113" s="36" t="s">
        <v>89</v>
      </c>
      <c r="B113" s="153">
        <f t="shared" si="89"/>
        <v>290.04460999999998</v>
      </c>
      <c r="C113" s="153">
        <f t="shared" si="90"/>
        <v>290.04460999999998</v>
      </c>
      <c r="D113" s="153">
        <f t="shared" si="88"/>
        <v>100</v>
      </c>
      <c r="E113" s="153"/>
      <c r="F113" s="153"/>
      <c r="G113" s="110"/>
      <c r="H113" s="153"/>
      <c r="I113" s="153"/>
      <c r="J113" s="110"/>
      <c r="K113" s="153"/>
      <c r="L113" s="153"/>
      <c r="M113" s="110"/>
      <c r="N113" s="153"/>
      <c r="O113" s="153"/>
      <c r="P113" s="110"/>
      <c r="Q113" s="153">
        <v>290.04460999999998</v>
      </c>
      <c r="R113" s="153">
        <v>290.04460999999998</v>
      </c>
      <c r="S113" s="110">
        <f t="shared" si="91"/>
        <v>100</v>
      </c>
      <c r="T113" s="153"/>
      <c r="U113" s="153"/>
      <c r="V113" s="110"/>
      <c r="W113" s="153"/>
      <c r="X113" s="153">
        <f t="shared" si="92"/>
        <v>0</v>
      </c>
      <c r="Y113" s="153">
        <f t="shared" si="92"/>
        <v>0</v>
      </c>
      <c r="Z113" s="110"/>
      <c r="AA113" s="153"/>
      <c r="AB113" s="153"/>
      <c r="AC113" s="110"/>
      <c r="AD113" s="153"/>
      <c r="AE113" s="153"/>
      <c r="AF113" s="110"/>
      <c r="AG113" s="153"/>
      <c r="AH113" s="153"/>
      <c r="AI113" s="110"/>
      <c r="AJ113" s="153"/>
      <c r="AK113" s="153"/>
      <c r="AL113" s="110"/>
      <c r="AM113" s="153"/>
      <c r="AN113" s="153"/>
      <c r="AO113" s="110"/>
      <c r="AP113" s="153"/>
      <c r="AQ113" s="153"/>
      <c r="AR113" s="110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10"/>
      <c r="BE113" s="153"/>
      <c r="BF113" s="153"/>
      <c r="BG113" s="110"/>
      <c r="BH113" s="153"/>
      <c r="BI113" s="153"/>
      <c r="BJ113" s="110"/>
      <c r="BK113" s="153"/>
      <c r="BL113" s="153"/>
      <c r="BM113" s="110"/>
      <c r="BN113" s="153"/>
      <c r="BO113" s="153"/>
      <c r="BP113" s="110"/>
      <c r="BQ113" s="153"/>
      <c r="BR113" s="153"/>
      <c r="BS113" s="110"/>
      <c r="BT113" s="153"/>
      <c r="BU113" s="153"/>
      <c r="BV113" s="110"/>
      <c r="BW113" s="153"/>
      <c r="BX113" s="153"/>
      <c r="BY113" s="110"/>
      <c r="BZ113" s="153"/>
      <c r="CA113" s="153"/>
      <c r="CB113" s="110"/>
      <c r="CC113" s="153"/>
      <c r="CD113" s="153"/>
      <c r="CE113" s="110"/>
      <c r="CF113" s="153"/>
      <c r="CG113" s="153"/>
      <c r="CH113" s="110"/>
      <c r="CI113" s="153"/>
      <c r="CJ113" s="153"/>
      <c r="CK113" s="110"/>
      <c r="CL113" s="153"/>
      <c r="CM113" s="153"/>
      <c r="CN113" s="110"/>
      <c r="CO113" s="153"/>
      <c r="CP113" s="153"/>
      <c r="CQ113" s="110"/>
      <c r="CR113" s="153"/>
      <c r="CS113" s="153"/>
      <c r="CT113" s="110"/>
      <c r="CU113" s="153"/>
      <c r="CV113" s="153"/>
      <c r="CW113" s="110"/>
      <c r="CX113" s="153"/>
      <c r="CY113" s="153"/>
      <c r="CZ113" s="110"/>
      <c r="DA113" s="153"/>
      <c r="DB113" s="153"/>
      <c r="DC113" s="110"/>
      <c r="DD113" s="68"/>
      <c r="DE113" s="41"/>
      <c r="DG113" s="69"/>
      <c r="DI113" s="54"/>
    </row>
    <row r="114" spans="1:113" s="65" customFormat="1" ht="15.75" customHeight="1">
      <c r="A114" s="62" t="s">
        <v>135</v>
      </c>
      <c r="B114" s="170">
        <f>B115+B116</f>
        <v>235397.75747999994</v>
      </c>
      <c r="C114" s="170">
        <f t="shared" ref="C114:CD114" si="93">C115+C116</f>
        <v>232857.44416999992</v>
      </c>
      <c r="D114" s="170">
        <f t="shared" si="88"/>
        <v>98.920842179129139</v>
      </c>
      <c r="E114" s="170">
        <f>E115+E116</f>
        <v>244.4</v>
      </c>
      <c r="F114" s="170">
        <f>F115+F116</f>
        <v>244.4</v>
      </c>
      <c r="G114" s="155">
        <f>F114/E114*100</f>
        <v>100</v>
      </c>
      <c r="H114" s="170">
        <f t="shared" si="93"/>
        <v>1297.9000000000001</v>
      </c>
      <c r="I114" s="170">
        <f t="shared" si="93"/>
        <v>1297.9000000000001</v>
      </c>
      <c r="J114" s="155">
        <f>I114/H114*100</f>
        <v>100</v>
      </c>
      <c r="K114" s="170">
        <f t="shared" ref="K114:L114" si="94">K115+K116</f>
        <v>71.8</v>
      </c>
      <c r="L114" s="170">
        <f t="shared" si="94"/>
        <v>71.8</v>
      </c>
      <c r="M114" s="155">
        <f>L114/K114*100</f>
        <v>100</v>
      </c>
      <c r="N114" s="170">
        <f t="shared" si="93"/>
        <v>2.65</v>
      </c>
      <c r="O114" s="170">
        <f t="shared" si="93"/>
        <v>2.65</v>
      </c>
      <c r="P114" s="155">
        <f>O114/N114*100</f>
        <v>100</v>
      </c>
      <c r="Q114" s="170">
        <f t="shared" si="93"/>
        <v>685.80000000000007</v>
      </c>
      <c r="R114" s="170">
        <f t="shared" si="93"/>
        <v>685.80000000000007</v>
      </c>
      <c r="S114" s="155">
        <f t="shared" ref="S114" si="95">R114/Q114*100</f>
        <v>100</v>
      </c>
      <c r="T114" s="170">
        <f>T115+T116</f>
        <v>455.22603999999995</v>
      </c>
      <c r="U114" s="170">
        <f>U115+U116</f>
        <v>455.22604000000001</v>
      </c>
      <c r="V114" s="155"/>
      <c r="W114" s="170">
        <f>W115+W116</f>
        <v>1261.4406299999998</v>
      </c>
      <c r="X114" s="170">
        <f>X115+X116</f>
        <v>1261.4406300000001</v>
      </c>
      <c r="Y114" s="170">
        <f>Y115+Y116</f>
        <v>1261.4406300000001</v>
      </c>
      <c r="Z114" s="155">
        <f>Y114/X114*100</f>
        <v>100</v>
      </c>
      <c r="AA114" s="170">
        <f>AA115+AA116</f>
        <v>1248.8262</v>
      </c>
      <c r="AB114" s="170">
        <f>AB115+AB116</f>
        <v>1248.8262</v>
      </c>
      <c r="AC114" s="155">
        <f>AB114/AA114*100</f>
        <v>100</v>
      </c>
      <c r="AD114" s="170">
        <f>AD115+AD116</f>
        <v>12.61443</v>
      </c>
      <c r="AE114" s="170">
        <f>AE115+AE116</f>
        <v>12.61443</v>
      </c>
      <c r="AF114" s="155">
        <f>AE114/AD114*100</f>
        <v>100</v>
      </c>
      <c r="AG114" s="170">
        <f>AG115+AG116</f>
        <v>7163.3749800000005</v>
      </c>
      <c r="AH114" s="170">
        <f>AH115+AH116</f>
        <v>7163.3749799999996</v>
      </c>
      <c r="AI114" s="155">
        <f>AH114/AG114*100</f>
        <v>99.999999999999986</v>
      </c>
      <c r="AJ114" s="170">
        <f t="shared" si="93"/>
        <v>105055.2</v>
      </c>
      <c r="AK114" s="170">
        <f t="shared" si="93"/>
        <v>105055.2</v>
      </c>
      <c r="AL114" s="155">
        <f>AK114/AJ114*100</f>
        <v>100</v>
      </c>
      <c r="AM114" s="170">
        <f>AM115+AM116</f>
        <v>39182.800000000003</v>
      </c>
      <c r="AN114" s="170">
        <f t="shared" si="93"/>
        <v>39182.800000000003</v>
      </c>
      <c r="AO114" s="155">
        <f>AN114/AM114*100</f>
        <v>100</v>
      </c>
      <c r="AP114" s="170">
        <f t="shared" si="93"/>
        <v>0</v>
      </c>
      <c r="AQ114" s="170">
        <f t="shared" si="93"/>
        <v>0</v>
      </c>
      <c r="AR114" s="155" t="e">
        <f>AQ114/AP114*100</f>
        <v>#DIV/0!</v>
      </c>
      <c r="AS114" s="170">
        <f t="shared" si="93"/>
        <v>174.1</v>
      </c>
      <c r="AT114" s="170">
        <f t="shared" si="93"/>
        <v>174.1</v>
      </c>
      <c r="AU114" s="170">
        <f>AT114/AS114*100</f>
        <v>100</v>
      </c>
      <c r="AV114" s="170">
        <f t="shared" si="93"/>
        <v>15843.9</v>
      </c>
      <c r="AW114" s="170">
        <f t="shared" si="93"/>
        <v>15843.9</v>
      </c>
      <c r="AX114" s="170">
        <f>AW114/AV114*100</f>
        <v>100</v>
      </c>
      <c r="AY114" s="170">
        <f t="shared" si="93"/>
        <v>5452.9</v>
      </c>
      <c r="AZ114" s="170">
        <f t="shared" si="93"/>
        <v>5452.9</v>
      </c>
      <c r="BA114" s="170">
        <f>AZ114/AY114*100</f>
        <v>100</v>
      </c>
      <c r="BB114" s="170">
        <f t="shared" si="93"/>
        <v>37802.012459999998</v>
      </c>
      <c r="BC114" s="170">
        <f t="shared" si="93"/>
        <v>35326.58915</v>
      </c>
      <c r="BD114" s="155">
        <f>BC114/BB114*100</f>
        <v>93.451609718875801</v>
      </c>
      <c r="BE114" s="170">
        <f t="shared" si="93"/>
        <v>166.1</v>
      </c>
      <c r="BF114" s="170">
        <f t="shared" si="93"/>
        <v>123</v>
      </c>
      <c r="BG114" s="155">
        <f>BF114/BE114*100</f>
        <v>74.051776038531003</v>
      </c>
      <c r="BH114" s="170">
        <f t="shared" si="93"/>
        <v>0</v>
      </c>
      <c r="BI114" s="170">
        <f t="shared" si="93"/>
        <v>0</v>
      </c>
      <c r="BJ114" s="155"/>
      <c r="BK114" s="170">
        <f t="shared" si="93"/>
        <v>555</v>
      </c>
      <c r="BL114" s="170">
        <f t="shared" si="93"/>
        <v>555</v>
      </c>
      <c r="BM114" s="155">
        <f>BL114/BK114*100</f>
        <v>100</v>
      </c>
      <c r="BN114" s="170">
        <f t="shared" si="93"/>
        <v>3</v>
      </c>
      <c r="BO114" s="170">
        <f t="shared" si="93"/>
        <v>3</v>
      </c>
      <c r="BP114" s="155">
        <f>BO114/BN114*100</f>
        <v>100</v>
      </c>
      <c r="BQ114" s="170">
        <f t="shared" si="93"/>
        <v>519</v>
      </c>
      <c r="BR114" s="170">
        <f t="shared" si="93"/>
        <v>519</v>
      </c>
      <c r="BS114" s="155">
        <f>BR114/BQ114*100</f>
        <v>100</v>
      </c>
      <c r="BT114" s="170">
        <f t="shared" si="93"/>
        <v>24</v>
      </c>
      <c r="BU114" s="170">
        <f t="shared" si="93"/>
        <v>24</v>
      </c>
      <c r="BV114" s="155">
        <f>BU114/BT114*100</f>
        <v>100</v>
      </c>
      <c r="BW114" s="170">
        <f t="shared" si="93"/>
        <v>49.557000000000002</v>
      </c>
      <c r="BX114" s="170">
        <f t="shared" si="93"/>
        <v>49.557000000000002</v>
      </c>
      <c r="BY114" s="155"/>
      <c r="BZ114" s="170">
        <f t="shared" si="93"/>
        <v>352.5</v>
      </c>
      <c r="CA114" s="170">
        <f t="shared" si="93"/>
        <v>350.60700000000003</v>
      </c>
      <c r="CB114" s="155">
        <f>CA114/BZ114*100</f>
        <v>99.462978723404262</v>
      </c>
      <c r="CC114" s="170">
        <f t="shared" si="93"/>
        <v>0</v>
      </c>
      <c r="CD114" s="170">
        <f t="shared" si="93"/>
        <v>0</v>
      </c>
      <c r="CE114" s="155"/>
      <c r="CF114" s="170">
        <f t="shared" ref="CF114:CM114" si="96">CF115+CF116</f>
        <v>11805.9</v>
      </c>
      <c r="CG114" s="170">
        <f t="shared" si="96"/>
        <v>11805.9</v>
      </c>
      <c r="CH114" s="155">
        <f>CG114/CF114*100</f>
        <v>100</v>
      </c>
      <c r="CI114" s="170">
        <f t="shared" si="96"/>
        <v>99</v>
      </c>
      <c r="CJ114" s="170">
        <f t="shared" si="96"/>
        <v>99</v>
      </c>
      <c r="CK114" s="155"/>
      <c r="CL114" s="170">
        <f t="shared" si="96"/>
        <v>0</v>
      </c>
      <c r="CM114" s="170">
        <f t="shared" si="96"/>
        <v>0</v>
      </c>
      <c r="CN114" s="155"/>
      <c r="CO114" s="170">
        <f>CO115+CO116</f>
        <v>19.896999999999998</v>
      </c>
      <c r="CP114" s="170">
        <f>CP115+CP116</f>
        <v>0</v>
      </c>
      <c r="CQ114" s="155">
        <f>CP114*CO114/100</f>
        <v>0</v>
      </c>
      <c r="CR114" s="170">
        <f>CR115+CR116</f>
        <v>6866.6666799999994</v>
      </c>
      <c r="CS114" s="170">
        <f>CS115+CS116</f>
        <v>6866.6666800000003</v>
      </c>
      <c r="CT114" s="155">
        <f>CS114*CR114/100</f>
        <v>471511.11294222221</v>
      </c>
      <c r="CU114" s="170">
        <f>CU115+CU116</f>
        <v>0</v>
      </c>
      <c r="CV114" s="170">
        <f>CV115+CV116</f>
        <v>0</v>
      </c>
      <c r="CW114" s="155">
        <f>CV114*CU114/100</f>
        <v>0</v>
      </c>
      <c r="CX114" s="170">
        <f>CX115+CX116</f>
        <v>0</v>
      </c>
      <c r="CY114" s="170">
        <f>CY115+CY116</f>
        <v>0</v>
      </c>
      <c r="CZ114" s="155">
        <f>CY114*CX114/100</f>
        <v>0</v>
      </c>
      <c r="DA114" s="170">
        <f>DA115+DA116</f>
        <v>243.63269</v>
      </c>
      <c r="DB114" s="170">
        <f>DB115+DB116</f>
        <v>243.63269</v>
      </c>
      <c r="DC114" s="155">
        <f>DB114/DA114*100</f>
        <v>100</v>
      </c>
      <c r="DD114" s="92"/>
      <c r="DE114" s="93"/>
      <c r="DF114" s="92"/>
      <c r="DG114" s="94"/>
      <c r="DI114" s="54"/>
    </row>
    <row r="115" spans="1:113" ht="15.75" customHeight="1">
      <c r="A115" s="36" t="s">
        <v>134</v>
      </c>
      <c r="B115" s="153">
        <f>H115+N115+Q115+AJ115+AM115+AP115+AS115+AV115+AY115+BB115+BE115+BH115+BK115+BN115+E115+BQ115+BT115+BW115+BZ115+CC115+CF115+CI115+CL115+T115+W115+CO115+AG115+CR115+CU115+CX115+DA115+K115</f>
        <v>234711.95747999995</v>
      </c>
      <c r="C115" s="153">
        <f>I115+O115+R115+AK115+AN115+AQ115+AT115+AW115+AZ115+BC115+BF115+BI115+BL115+BO115+F115+BR115+BU115+BX115+CA115+CD115+CG115+CJ115+CM115+U115+Y115+CP115+AH115+CS115+CV115+CY115+DB115+L115</f>
        <v>232171.64416999993</v>
      </c>
      <c r="D115" s="153">
        <f t="shared" si="88"/>
        <v>98.917689010277002</v>
      </c>
      <c r="E115" s="153">
        <v>244.4</v>
      </c>
      <c r="F115" s="153">
        <v>244.4</v>
      </c>
      <c r="G115" s="110">
        <f>F115/E115*100</f>
        <v>100</v>
      </c>
      <c r="H115" s="153">
        <v>1297.9000000000001</v>
      </c>
      <c r="I115" s="153">
        <v>1297.9000000000001</v>
      </c>
      <c r="J115" s="110">
        <f>I115/H115*100</f>
        <v>100</v>
      </c>
      <c r="K115" s="153">
        <v>71.8</v>
      </c>
      <c r="L115" s="153">
        <v>71.8</v>
      </c>
      <c r="M115" s="110">
        <f>L115/K115*100</f>
        <v>100</v>
      </c>
      <c r="N115" s="153">
        <v>2.65</v>
      </c>
      <c r="O115" s="153">
        <v>2.65</v>
      </c>
      <c r="P115" s="110">
        <f>O115/N115*100</f>
        <v>100</v>
      </c>
      <c r="Q115" s="153"/>
      <c r="R115" s="153"/>
      <c r="S115" s="110"/>
      <c r="T115" s="153">
        <v>455.22603999999995</v>
      </c>
      <c r="U115" s="153">
        <v>455.22604000000001</v>
      </c>
      <c r="V115" s="110">
        <f>U115/T115*100</f>
        <v>100.00000000000003</v>
      </c>
      <c r="W115" s="153">
        <v>1261.4406299999998</v>
      </c>
      <c r="X115" s="153">
        <f>AA115+AD115</f>
        <v>1261.4406300000001</v>
      </c>
      <c r="Y115" s="153">
        <f>AB115+AE115</f>
        <v>1261.4406300000001</v>
      </c>
      <c r="Z115" s="153">
        <f>Y115/X115*100</f>
        <v>100</v>
      </c>
      <c r="AA115" s="153">
        <v>1248.8262</v>
      </c>
      <c r="AB115" s="153">
        <v>1248.8262</v>
      </c>
      <c r="AC115" s="153">
        <f>AB115/AA115*100</f>
        <v>100</v>
      </c>
      <c r="AD115" s="153">
        <v>12.61443</v>
      </c>
      <c r="AE115" s="153">
        <v>12.61443</v>
      </c>
      <c r="AF115" s="110">
        <f>AE115/AD115*100</f>
        <v>100</v>
      </c>
      <c r="AG115" s="153">
        <v>7163.3749800000005</v>
      </c>
      <c r="AH115" s="153">
        <v>7163.3749799999996</v>
      </c>
      <c r="AI115" s="110">
        <f>AH115/AG115*100</f>
        <v>99.999999999999986</v>
      </c>
      <c r="AJ115" s="153">
        <v>105055.2</v>
      </c>
      <c r="AK115" s="153">
        <v>105055.2</v>
      </c>
      <c r="AL115" s="110">
        <f>AK115/AJ115*100</f>
        <v>100</v>
      </c>
      <c r="AM115" s="153">
        <v>39182.800000000003</v>
      </c>
      <c r="AN115" s="153">
        <v>39182.800000000003</v>
      </c>
      <c r="AO115" s="110">
        <f>AN115/AM115*100</f>
        <v>100</v>
      </c>
      <c r="AP115" s="153"/>
      <c r="AQ115" s="153"/>
      <c r="AR115" s="110" t="e">
        <f>AQ115/AP115*100</f>
        <v>#DIV/0!</v>
      </c>
      <c r="AS115" s="153">
        <v>174.1</v>
      </c>
      <c r="AT115" s="153">
        <v>174.1</v>
      </c>
      <c r="AU115" s="153">
        <f>AT115/AS115*100</f>
        <v>100</v>
      </c>
      <c r="AV115" s="153">
        <v>15843.9</v>
      </c>
      <c r="AW115" s="153">
        <v>15843.9</v>
      </c>
      <c r="AX115" s="153">
        <f>AW115/AV115*100</f>
        <v>100</v>
      </c>
      <c r="AY115" s="153">
        <v>5452.9</v>
      </c>
      <c r="AZ115" s="153">
        <v>5452.9</v>
      </c>
      <c r="BA115" s="153">
        <f>AZ115/AY115*100</f>
        <v>100</v>
      </c>
      <c r="BB115" s="153">
        <v>37802.012459999998</v>
      </c>
      <c r="BC115" s="153">
        <v>35326.58915</v>
      </c>
      <c r="BD115" s="153">
        <f>BC115/BB115*100</f>
        <v>93.451609718875801</v>
      </c>
      <c r="BE115" s="153">
        <v>166.1</v>
      </c>
      <c r="BF115" s="153">
        <v>123</v>
      </c>
      <c r="BG115" s="153">
        <f>BF115/BE115*100</f>
        <v>74.051776038531003</v>
      </c>
      <c r="BH115" s="153"/>
      <c r="BI115" s="153"/>
      <c r="BJ115" s="110"/>
      <c r="BK115" s="153">
        <v>555</v>
      </c>
      <c r="BL115" s="153">
        <v>555</v>
      </c>
      <c r="BM115" s="153">
        <f>BL115/BK115*100</f>
        <v>100</v>
      </c>
      <c r="BN115" s="153">
        <v>3</v>
      </c>
      <c r="BO115" s="153">
        <v>3</v>
      </c>
      <c r="BP115" s="110">
        <f>BO115/BN115*100</f>
        <v>100</v>
      </c>
      <c r="BQ115" s="153">
        <v>519</v>
      </c>
      <c r="BR115" s="153">
        <v>519</v>
      </c>
      <c r="BS115" s="153">
        <f>BR115/BQ115*100</f>
        <v>100</v>
      </c>
      <c r="BT115" s="153">
        <v>24</v>
      </c>
      <c r="BU115" s="153">
        <v>24</v>
      </c>
      <c r="BV115" s="153">
        <f>BU115/BT115*100</f>
        <v>100</v>
      </c>
      <c r="BW115" s="153">
        <v>49.557000000000002</v>
      </c>
      <c r="BX115" s="153">
        <v>49.557000000000002</v>
      </c>
      <c r="BY115" s="110"/>
      <c r="BZ115" s="153">
        <v>352.5</v>
      </c>
      <c r="CA115" s="153">
        <v>350.60700000000003</v>
      </c>
      <c r="CB115" s="153">
        <f>CA115/BZ115*100</f>
        <v>99.462978723404262</v>
      </c>
      <c r="CC115" s="153"/>
      <c r="CD115" s="153"/>
      <c r="CE115" s="110"/>
      <c r="CF115" s="153">
        <v>11805.9</v>
      </c>
      <c r="CG115" s="153">
        <v>11805.9</v>
      </c>
      <c r="CH115" s="153">
        <f>CG115/CF115*100</f>
        <v>100</v>
      </c>
      <c r="CI115" s="153">
        <v>99</v>
      </c>
      <c r="CJ115" s="153">
        <v>99</v>
      </c>
      <c r="CK115" s="153"/>
      <c r="CL115" s="153"/>
      <c r="CM115" s="153"/>
      <c r="CN115" s="110"/>
      <c r="CO115" s="153">
        <v>19.896999999999998</v>
      </c>
      <c r="CP115" s="153"/>
      <c r="CQ115" s="153">
        <f>CP115/CO115*100</f>
        <v>0</v>
      </c>
      <c r="CR115" s="153">
        <v>6866.6666799999994</v>
      </c>
      <c r="CS115" s="153">
        <v>6866.6666800000003</v>
      </c>
      <c r="CT115" s="153">
        <f>CS115/CR115*100</f>
        <v>100.00000000000003</v>
      </c>
      <c r="CU115" s="153">
        <v>0</v>
      </c>
      <c r="CV115" s="153"/>
      <c r="CW115" s="153" t="e">
        <f>CV115/CU115*100</f>
        <v>#DIV/0!</v>
      </c>
      <c r="CX115" s="153"/>
      <c r="CY115" s="153"/>
      <c r="CZ115" s="153" t="e">
        <f>CY115/CX115*100</f>
        <v>#DIV/0!</v>
      </c>
      <c r="DA115" s="153">
        <v>243.63269</v>
      </c>
      <c r="DB115" s="153">
        <v>243.63269</v>
      </c>
      <c r="DC115" s="153">
        <f>DB115/DA115*100</f>
        <v>100</v>
      </c>
      <c r="DD115" s="68"/>
      <c r="DE115" s="41"/>
      <c r="DG115" s="69"/>
      <c r="DI115" s="54"/>
    </row>
    <row r="116" spans="1:113" s="65" customFormat="1" ht="15.75" customHeight="1">
      <c r="A116" s="62" t="s">
        <v>159</v>
      </c>
      <c r="B116" s="170">
        <f>SUM(B117:B119)</f>
        <v>685.80000000000007</v>
      </c>
      <c r="C116" s="170">
        <f>SUM(C117:C119)</f>
        <v>685.80000000000007</v>
      </c>
      <c r="D116" s="170">
        <f t="shared" si="88"/>
        <v>100</v>
      </c>
      <c r="E116" s="170">
        <f>SUM(E117:E119)</f>
        <v>0</v>
      </c>
      <c r="F116" s="170">
        <f>SUM(F117:F119)</f>
        <v>0</v>
      </c>
      <c r="G116" s="155"/>
      <c r="H116" s="170">
        <f t="shared" ref="H116:CD116" si="97">SUM(H117:H119)</f>
        <v>0</v>
      </c>
      <c r="I116" s="170">
        <f t="shared" si="97"/>
        <v>0</v>
      </c>
      <c r="J116" s="155"/>
      <c r="K116" s="170">
        <f t="shared" ref="K116:L116" si="98">SUM(K117:K119)</f>
        <v>0</v>
      </c>
      <c r="L116" s="170">
        <f t="shared" si="98"/>
        <v>0</v>
      </c>
      <c r="M116" s="155"/>
      <c r="N116" s="170">
        <f t="shared" si="97"/>
        <v>0</v>
      </c>
      <c r="O116" s="170">
        <f t="shared" si="97"/>
        <v>0</v>
      </c>
      <c r="P116" s="155"/>
      <c r="Q116" s="170">
        <f t="shared" si="97"/>
        <v>685.80000000000007</v>
      </c>
      <c r="R116" s="170">
        <f t="shared" si="97"/>
        <v>685.80000000000007</v>
      </c>
      <c r="S116" s="155">
        <f>R116/Q116*100</f>
        <v>100</v>
      </c>
      <c r="T116" s="170">
        <f>SUM(T117:T119)</f>
        <v>0</v>
      </c>
      <c r="U116" s="170">
        <f>SUM(U117:U119)</f>
        <v>0</v>
      </c>
      <c r="V116" s="155"/>
      <c r="W116" s="170">
        <f>SUM(W117:W119)</f>
        <v>0</v>
      </c>
      <c r="X116" s="170">
        <f>SUM(X117:X119)</f>
        <v>0</v>
      </c>
      <c r="Y116" s="170">
        <f>SUM(Y117:Y119)</f>
        <v>0</v>
      </c>
      <c r="Z116" s="155"/>
      <c r="AA116" s="170">
        <f>SUM(AA117:AA119)</f>
        <v>0</v>
      </c>
      <c r="AB116" s="170">
        <f>SUM(AB117:AB119)</f>
        <v>0</v>
      </c>
      <c r="AC116" s="155"/>
      <c r="AD116" s="170">
        <f>SUM(AD117:AD119)</f>
        <v>0</v>
      </c>
      <c r="AE116" s="170">
        <f>SUM(AE117:AE119)</f>
        <v>0</v>
      </c>
      <c r="AF116" s="155"/>
      <c r="AG116" s="170">
        <f>SUM(AG117:AG119)</f>
        <v>0</v>
      </c>
      <c r="AH116" s="170">
        <f>SUM(AH117:AH119)</f>
        <v>0</v>
      </c>
      <c r="AI116" s="155"/>
      <c r="AJ116" s="170">
        <f t="shared" si="97"/>
        <v>0</v>
      </c>
      <c r="AK116" s="170">
        <f t="shared" si="97"/>
        <v>0</v>
      </c>
      <c r="AL116" s="155"/>
      <c r="AM116" s="170">
        <f t="shared" si="97"/>
        <v>0</v>
      </c>
      <c r="AN116" s="170">
        <f t="shared" si="97"/>
        <v>0</v>
      </c>
      <c r="AO116" s="155"/>
      <c r="AP116" s="170">
        <f t="shared" si="97"/>
        <v>0</v>
      </c>
      <c r="AQ116" s="170">
        <f t="shared" si="97"/>
        <v>0</v>
      </c>
      <c r="AR116" s="155"/>
      <c r="AS116" s="170">
        <f t="shared" si="97"/>
        <v>0</v>
      </c>
      <c r="AT116" s="170">
        <f t="shared" si="97"/>
        <v>0</v>
      </c>
      <c r="AU116" s="170"/>
      <c r="AV116" s="170">
        <f t="shared" si="97"/>
        <v>0</v>
      </c>
      <c r="AW116" s="170">
        <f t="shared" si="97"/>
        <v>0</v>
      </c>
      <c r="AX116" s="170"/>
      <c r="AY116" s="170">
        <f t="shared" si="97"/>
        <v>0</v>
      </c>
      <c r="AZ116" s="170">
        <f t="shared" si="97"/>
        <v>0</v>
      </c>
      <c r="BA116" s="170"/>
      <c r="BB116" s="170">
        <f t="shared" si="97"/>
        <v>0</v>
      </c>
      <c r="BC116" s="170">
        <f t="shared" si="97"/>
        <v>0</v>
      </c>
      <c r="BD116" s="155"/>
      <c r="BE116" s="170">
        <f t="shared" si="97"/>
        <v>0</v>
      </c>
      <c r="BF116" s="170">
        <f t="shared" si="97"/>
        <v>0</v>
      </c>
      <c r="BG116" s="155"/>
      <c r="BH116" s="170">
        <f t="shared" si="97"/>
        <v>0</v>
      </c>
      <c r="BI116" s="170">
        <f t="shared" si="97"/>
        <v>0</v>
      </c>
      <c r="BJ116" s="155"/>
      <c r="BK116" s="170">
        <f t="shared" si="97"/>
        <v>0</v>
      </c>
      <c r="BL116" s="170">
        <f t="shared" si="97"/>
        <v>0</v>
      </c>
      <c r="BM116" s="155"/>
      <c r="BN116" s="170">
        <f t="shared" si="97"/>
        <v>0</v>
      </c>
      <c r="BO116" s="170">
        <f t="shared" si="97"/>
        <v>0</v>
      </c>
      <c r="BP116" s="155"/>
      <c r="BQ116" s="170">
        <f t="shared" si="97"/>
        <v>0</v>
      </c>
      <c r="BR116" s="170">
        <f t="shared" si="97"/>
        <v>0</v>
      </c>
      <c r="BS116" s="155"/>
      <c r="BT116" s="170">
        <f t="shared" si="97"/>
        <v>0</v>
      </c>
      <c r="BU116" s="170">
        <f t="shared" si="97"/>
        <v>0</v>
      </c>
      <c r="BV116" s="155"/>
      <c r="BW116" s="170">
        <f t="shared" si="97"/>
        <v>0</v>
      </c>
      <c r="BX116" s="170">
        <f t="shared" si="97"/>
        <v>0</v>
      </c>
      <c r="BY116" s="155"/>
      <c r="BZ116" s="170">
        <f t="shared" si="97"/>
        <v>0</v>
      </c>
      <c r="CA116" s="170">
        <f t="shared" si="97"/>
        <v>0</v>
      </c>
      <c r="CB116" s="155"/>
      <c r="CC116" s="170">
        <f t="shared" si="97"/>
        <v>0</v>
      </c>
      <c r="CD116" s="170">
        <f t="shared" si="97"/>
        <v>0</v>
      </c>
      <c r="CE116" s="155"/>
      <c r="CF116" s="170">
        <f t="shared" ref="CF116:CM116" si="99">SUM(CF117:CF119)</f>
        <v>0</v>
      </c>
      <c r="CG116" s="170">
        <f t="shared" si="99"/>
        <v>0</v>
      </c>
      <c r="CH116" s="155"/>
      <c r="CI116" s="170">
        <f t="shared" si="99"/>
        <v>0</v>
      </c>
      <c r="CJ116" s="170">
        <f t="shared" si="99"/>
        <v>0</v>
      </c>
      <c r="CK116" s="155"/>
      <c r="CL116" s="170">
        <f t="shared" si="99"/>
        <v>0</v>
      </c>
      <c r="CM116" s="170">
        <f t="shared" si="99"/>
        <v>0</v>
      </c>
      <c r="CN116" s="155"/>
      <c r="CO116" s="170">
        <f>SUM(CO117:CO119)</f>
        <v>0</v>
      </c>
      <c r="CP116" s="170">
        <f>SUM(CP117:CP119)</f>
        <v>0</v>
      </c>
      <c r="CQ116" s="155"/>
      <c r="CR116" s="170">
        <f>SUM(CR117:CR119)</f>
        <v>0</v>
      </c>
      <c r="CS116" s="170">
        <f>SUM(CS117:CS119)</f>
        <v>0</v>
      </c>
      <c r="CT116" s="155"/>
      <c r="CU116" s="170">
        <f>SUM(CU117:CU119)</f>
        <v>0</v>
      </c>
      <c r="CV116" s="170">
        <f>SUM(CV117:CV119)</f>
        <v>0</v>
      </c>
      <c r="CW116" s="155"/>
      <c r="CX116" s="170">
        <f>SUM(CX117:CX119)</f>
        <v>0</v>
      </c>
      <c r="CY116" s="170">
        <f>SUM(CY117:CY119)</f>
        <v>0</v>
      </c>
      <c r="CZ116" s="155"/>
      <c r="DA116" s="170">
        <f>SUM(DA117:DA119)</f>
        <v>0</v>
      </c>
      <c r="DB116" s="170">
        <f>SUM(DB117:DB119)</f>
        <v>0</v>
      </c>
      <c r="DC116" s="155"/>
      <c r="DD116" s="68"/>
      <c r="DE116" s="41"/>
      <c r="DG116" s="69"/>
      <c r="DI116" s="54"/>
    </row>
    <row r="117" spans="1:113" ht="15.75" customHeight="1">
      <c r="A117" s="36" t="s">
        <v>116</v>
      </c>
      <c r="B117" s="153">
        <f t="shared" ref="B117:B119" si="100">H117+N117+Q117+AJ117+AM117+AP117+AS117+AV117+AY117+BB117+BE117+BH117+BK117+BN117+E117+BQ117+BT117+BW117+BZ117+CC117+CF117+CI117+CL117+T117+W117+CO117+AG117+CR117+CU117+CX117+DA117+K117</f>
        <v>138.6</v>
      </c>
      <c r="C117" s="153">
        <f t="shared" ref="C117:C119" si="101">I117+O117+R117+AK117+AN117+AQ117+AT117+AW117+AZ117+BC117+BF117+BI117+BL117+BO117+F117+BR117+BU117+BX117+CA117+CD117+CG117+CJ117+CM117+U117+Y117+CP117+AH117+CS117+CV117+CY117+DB117+L117</f>
        <v>138.6</v>
      </c>
      <c r="D117" s="153">
        <f t="shared" si="88"/>
        <v>100</v>
      </c>
      <c r="E117" s="153"/>
      <c r="F117" s="153"/>
      <c r="G117" s="110"/>
      <c r="H117" s="153"/>
      <c r="I117" s="153"/>
      <c r="J117" s="110"/>
      <c r="K117" s="153"/>
      <c r="L117" s="153"/>
      <c r="M117" s="110"/>
      <c r="N117" s="153"/>
      <c r="O117" s="153"/>
      <c r="P117" s="110"/>
      <c r="Q117" s="153">
        <v>138.6</v>
      </c>
      <c r="R117" s="153">
        <v>138.6</v>
      </c>
      <c r="S117" s="110">
        <f>R117/Q117*100</f>
        <v>100</v>
      </c>
      <c r="T117" s="153"/>
      <c r="U117" s="153"/>
      <c r="V117" s="110"/>
      <c r="W117" s="153"/>
      <c r="X117" s="153">
        <f t="shared" ref="X117:Y119" si="102">AA117+AD117</f>
        <v>0</v>
      </c>
      <c r="Y117" s="153">
        <f t="shared" si="102"/>
        <v>0</v>
      </c>
      <c r="Z117" s="110"/>
      <c r="AA117" s="153"/>
      <c r="AB117" s="153"/>
      <c r="AC117" s="110"/>
      <c r="AD117" s="153"/>
      <c r="AE117" s="153"/>
      <c r="AF117" s="110"/>
      <c r="AG117" s="153"/>
      <c r="AH117" s="153"/>
      <c r="AI117" s="110"/>
      <c r="AJ117" s="153"/>
      <c r="AK117" s="153"/>
      <c r="AL117" s="110"/>
      <c r="AM117" s="153"/>
      <c r="AN117" s="153"/>
      <c r="AO117" s="110"/>
      <c r="AP117" s="153"/>
      <c r="AQ117" s="153"/>
      <c r="AR117" s="110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10"/>
      <c r="BE117" s="153"/>
      <c r="BF117" s="153"/>
      <c r="BG117" s="110"/>
      <c r="BH117" s="153"/>
      <c r="BI117" s="153"/>
      <c r="BJ117" s="110"/>
      <c r="BK117" s="153"/>
      <c r="BL117" s="153"/>
      <c r="BM117" s="110"/>
      <c r="BN117" s="153"/>
      <c r="BO117" s="153"/>
      <c r="BP117" s="110"/>
      <c r="BQ117" s="153"/>
      <c r="BR117" s="153"/>
      <c r="BS117" s="110"/>
      <c r="BT117" s="153"/>
      <c r="BU117" s="153"/>
      <c r="BV117" s="110"/>
      <c r="BW117" s="153"/>
      <c r="BX117" s="153"/>
      <c r="BY117" s="110"/>
      <c r="BZ117" s="153"/>
      <c r="CA117" s="153"/>
      <c r="CB117" s="110"/>
      <c r="CC117" s="153"/>
      <c r="CD117" s="153"/>
      <c r="CE117" s="110"/>
      <c r="CF117" s="153"/>
      <c r="CG117" s="153"/>
      <c r="CH117" s="110"/>
      <c r="CI117" s="153"/>
      <c r="CJ117" s="153"/>
      <c r="CK117" s="110"/>
      <c r="CL117" s="153"/>
      <c r="CM117" s="153"/>
      <c r="CN117" s="110"/>
      <c r="CO117" s="153"/>
      <c r="CP117" s="153"/>
      <c r="CQ117" s="110"/>
      <c r="CR117" s="153"/>
      <c r="CS117" s="153"/>
      <c r="CT117" s="110"/>
      <c r="CU117" s="153"/>
      <c r="CV117" s="153"/>
      <c r="CW117" s="110"/>
      <c r="CX117" s="153"/>
      <c r="CY117" s="153"/>
      <c r="CZ117" s="110"/>
      <c r="DA117" s="153"/>
      <c r="DB117" s="153"/>
      <c r="DC117" s="110"/>
      <c r="DD117" s="68"/>
      <c r="DE117" s="41"/>
      <c r="DG117" s="69"/>
      <c r="DI117" s="54"/>
    </row>
    <row r="118" spans="1:113" ht="15.75" customHeight="1">
      <c r="A118" s="36" t="s">
        <v>62</v>
      </c>
      <c r="B118" s="153">
        <f t="shared" si="100"/>
        <v>273.60000000000002</v>
      </c>
      <c r="C118" s="153">
        <f t="shared" si="101"/>
        <v>273.60000000000002</v>
      </c>
      <c r="D118" s="153">
        <f t="shared" si="88"/>
        <v>100</v>
      </c>
      <c r="E118" s="153"/>
      <c r="F118" s="153"/>
      <c r="G118" s="110"/>
      <c r="H118" s="153"/>
      <c r="I118" s="153"/>
      <c r="J118" s="110"/>
      <c r="K118" s="153"/>
      <c r="L118" s="153"/>
      <c r="M118" s="110"/>
      <c r="N118" s="153"/>
      <c r="O118" s="153"/>
      <c r="P118" s="110"/>
      <c r="Q118" s="153">
        <v>273.60000000000002</v>
      </c>
      <c r="R118" s="153">
        <v>273.60000000000002</v>
      </c>
      <c r="S118" s="110">
        <f>R118/Q118*100</f>
        <v>100</v>
      </c>
      <c r="T118" s="153"/>
      <c r="U118" s="153"/>
      <c r="V118" s="110"/>
      <c r="W118" s="153"/>
      <c r="X118" s="153">
        <f t="shared" si="102"/>
        <v>0</v>
      </c>
      <c r="Y118" s="153">
        <f t="shared" si="102"/>
        <v>0</v>
      </c>
      <c r="Z118" s="110"/>
      <c r="AA118" s="153"/>
      <c r="AB118" s="153"/>
      <c r="AC118" s="110"/>
      <c r="AD118" s="153"/>
      <c r="AE118" s="153"/>
      <c r="AF118" s="110"/>
      <c r="AG118" s="153"/>
      <c r="AH118" s="153"/>
      <c r="AI118" s="110"/>
      <c r="AJ118" s="153"/>
      <c r="AK118" s="153"/>
      <c r="AL118" s="110"/>
      <c r="AM118" s="153"/>
      <c r="AN118" s="153"/>
      <c r="AO118" s="110"/>
      <c r="AP118" s="153"/>
      <c r="AQ118" s="153"/>
      <c r="AR118" s="110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10"/>
      <c r="BE118" s="153"/>
      <c r="BF118" s="153"/>
      <c r="BG118" s="110"/>
      <c r="BH118" s="153"/>
      <c r="BI118" s="153"/>
      <c r="BJ118" s="110"/>
      <c r="BK118" s="153"/>
      <c r="BL118" s="153"/>
      <c r="BM118" s="110"/>
      <c r="BN118" s="153"/>
      <c r="BO118" s="153"/>
      <c r="BP118" s="110"/>
      <c r="BQ118" s="153"/>
      <c r="BR118" s="153"/>
      <c r="BS118" s="110"/>
      <c r="BT118" s="153"/>
      <c r="BU118" s="153"/>
      <c r="BV118" s="110"/>
      <c r="BW118" s="153"/>
      <c r="BX118" s="153"/>
      <c r="BY118" s="110"/>
      <c r="BZ118" s="153"/>
      <c r="CA118" s="153"/>
      <c r="CB118" s="110"/>
      <c r="CC118" s="153"/>
      <c r="CD118" s="153"/>
      <c r="CE118" s="110"/>
      <c r="CF118" s="153"/>
      <c r="CG118" s="153"/>
      <c r="CH118" s="110"/>
      <c r="CI118" s="153"/>
      <c r="CJ118" s="153"/>
      <c r="CK118" s="110"/>
      <c r="CL118" s="153"/>
      <c r="CM118" s="153"/>
      <c r="CN118" s="110"/>
      <c r="CO118" s="153"/>
      <c r="CP118" s="153"/>
      <c r="CQ118" s="110"/>
      <c r="CR118" s="153"/>
      <c r="CS118" s="153"/>
      <c r="CT118" s="110"/>
      <c r="CU118" s="153"/>
      <c r="CV118" s="153"/>
      <c r="CW118" s="110"/>
      <c r="CX118" s="153"/>
      <c r="CY118" s="153"/>
      <c r="CZ118" s="110"/>
      <c r="DA118" s="153"/>
      <c r="DB118" s="153"/>
      <c r="DC118" s="110"/>
      <c r="DD118" s="68"/>
      <c r="DE118" s="41"/>
      <c r="DG118" s="69"/>
      <c r="DI118" s="54"/>
    </row>
    <row r="119" spans="1:113" ht="15.75" customHeight="1">
      <c r="A119" s="36" t="s">
        <v>118</v>
      </c>
      <c r="B119" s="153">
        <f t="shared" si="100"/>
        <v>273.60000000000002</v>
      </c>
      <c r="C119" s="153">
        <f t="shared" si="101"/>
        <v>273.60000000000002</v>
      </c>
      <c r="D119" s="153">
        <f t="shared" si="88"/>
        <v>100</v>
      </c>
      <c r="E119" s="153"/>
      <c r="F119" s="153"/>
      <c r="G119" s="110"/>
      <c r="H119" s="153"/>
      <c r="I119" s="153"/>
      <c r="J119" s="110"/>
      <c r="K119" s="153"/>
      <c r="L119" s="153"/>
      <c r="M119" s="110"/>
      <c r="N119" s="153"/>
      <c r="O119" s="153"/>
      <c r="P119" s="110"/>
      <c r="Q119" s="153">
        <v>273.60000000000002</v>
      </c>
      <c r="R119" s="153">
        <v>273.60000000000002</v>
      </c>
      <c r="S119" s="110">
        <f>R119/Q119*100</f>
        <v>100</v>
      </c>
      <c r="T119" s="153"/>
      <c r="U119" s="153"/>
      <c r="V119" s="110"/>
      <c r="W119" s="153"/>
      <c r="X119" s="153">
        <f t="shared" si="102"/>
        <v>0</v>
      </c>
      <c r="Y119" s="153">
        <f t="shared" si="102"/>
        <v>0</v>
      </c>
      <c r="Z119" s="110"/>
      <c r="AA119" s="153"/>
      <c r="AB119" s="153"/>
      <c r="AC119" s="110"/>
      <c r="AD119" s="153"/>
      <c r="AE119" s="153"/>
      <c r="AF119" s="110"/>
      <c r="AG119" s="153"/>
      <c r="AH119" s="153"/>
      <c r="AI119" s="110"/>
      <c r="AJ119" s="153"/>
      <c r="AK119" s="153"/>
      <c r="AL119" s="110"/>
      <c r="AM119" s="153"/>
      <c r="AN119" s="153"/>
      <c r="AO119" s="110"/>
      <c r="AP119" s="153"/>
      <c r="AQ119" s="153"/>
      <c r="AR119" s="110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10"/>
      <c r="BE119" s="153"/>
      <c r="BF119" s="153"/>
      <c r="BG119" s="110"/>
      <c r="BH119" s="153"/>
      <c r="BI119" s="153"/>
      <c r="BJ119" s="110"/>
      <c r="BK119" s="153"/>
      <c r="BL119" s="153"/>
      <c r="BM119" s="110"/>
      <c r="BN119" s="153"/>
      <c r="BO119" s="153"/>
      <c r="BP119" s="110"/>
      <c r="BQ119" s="153"/>
      <c r="BR119" s="153"/>
      <c r="BS119" s="110"/>
      <c r="BT119" s="153"/>
      <c r="BU119" s="153"/>
      <c r="BV119" s="110"/>
      <c r="BW119" s="153"/>
      <c r="BX119" s="153"/>
      <c r="BY119" s="110"/>
      <c r="BZ119" s="153"/>
      <c r="CA119" s="153"/>
      <c r="CB119" s="110"/>
      <c r="CC119" s="153"/>
      <c r="CD119" s="153"/>
      <c r="CE119" s="110"/>
      <c r="CF119" s="153"/>
      <c r="CG119" s="153"/>
      <c r="CH119" s="110"/>
      <c r="CI119" s="153"/>
      <c r="CJ119" s="153"/>
      <c r="CK119" s="110"/>
      <c r="CL119" s="153"/>
      <c r="CM119" s="153"/>
      <c r="CN119" s="110"/>
      <c r="CO119" s="153"/>
      <c r="CP119" s="153"/>
      <c r="CQ119" s="110"/>
      <c r="CR119" s="153"/>
      <c r="CS119" s="153"/>
      <c r="CT119" s="110"/>
      <c r="CU119" s="153"/>
      <c r="CV119" s="153"/>
      <c r="CW119" s="110"/>
      <c r="CX119" s="153"/>
      <c r="CY119" s="153"/>
      <c r="CZ119" s="110"/>
      <c r="DA119" s="153"/>
      <c r="DB119" s="153"/>
      <c r="DC119" s="110"/>
      <c r="DD119" s="68"/>
      <c r="DE119" s="41"/>
      <c r="DG119" s="70"/>
      <c r="DI119" s="54"/>
    </row>
    <row r="120" spans="1:113" s="65" customFormat="1" ht="15.75" customHeight="1">
      <c r="A120" s="62" t="s">
        <v>155</v>
      </c>
      <c r="B120" s="170">
        <f>B121+B122</f>
        <v>225981.88077000002</v>
      </c>
      <c r="C120" s="170">
        <f t="shared" ref="C120:CD120" si="103">C121+C122</f>
        <v>222750.35495000001</v>
      </c>
      <c r="D120" s="170">
        <f t="shared" si="88"/>
        <v>98.570006670893676</v>
      </c>
      <c r="E120" s="170">
        <f>E121+E122</f>
        <v>284.60000000000002</v>
      </c>
      <c r="F120" s="170">
        <f>F121+F122</f>
        <v>284.60000000000002</v>
      </c>
      <c r="G120" s="155">
        <f>F120/E120*100</f>
        <v>100</v>
      </c>
      <c r="H120" s="170">
        <f t="shared" si="103"/>
        <v>1257.5999999999999</v>
      </c>
      <c r="I120" s="170">
        <f t="shared" si="103"/>
        <v>1257.5999999999999</v>
      </c>
      <c r="J120" s="155">
        <f>I120/H120*100</f>
        <v>100</v>
      </c>
      <c r="K120" s="170">
        <f t="shared" ref="K120:L120" si="104">K121+K122</f>
        <v>0</v>
      </c>
      <c r="L120" s="170">
        <f t="shared" si="104"/>
        <v>0</v>
      </c>
      <c r="M120" s="155" t="e">
        <f>L120/K120*100</f>
        <v>#DIV/0!</v>
      </c>
      <c r="N120" s="170">
        <f t="shared" si="103"/>
        <v>13.44</v>
      </c>
      <c r="O120" s="170">
        <f t="shared" si="103"/>
        <v>13.44</v>
      </c>
      <c r="P120" s="155">
        <f>O120/N120*100</f>
        <v>100</v>
      </c>
      <c r="Q120" s="170">
        <f t="shared" si="103"/>
        <v>1382.3999999999999</v>
      </c>
      <c r="R120" s="170">
        <f>R121+R122</f>
        <v>1382.3999999999999</v>
      </c>
      <c r="S120" s="155">
        <f>R120/Q120*100</f>
        <v>100</v>
      </c>
      <c r="T120" s="170">
        <f>T121+T122</f>
        <v>407.98325</v>
      </c>
      <c r="U120" s="170">
        <f>U121+U122</f>
        <v>356.57738000000001</v>
      </c>
      <c r="V120" s="155"/>
      <c r="W120" s="170">
        <f>W121+W122</f>
        <v>1223.6775500000001</v>
      </c>
      <c r="X120" s="170">
        <f>X121+X122</f>
        <v>1223.6775499999999</v>
      </c>
      <c r="Y120" s="170">
        <f>Y121+Y122</f>
        <v>1223.6775499999999</v>
      </c>
      <c r="Z120" s="155">
        <f>Y120/X120*100</f>
        <v>100</v>
      </c>
      <c r="AA120" s="170">
        <f>AA121+AA122</f>
        <v>1211.44076</v>
      </c>
      <c r="AB120" s="170">
        <f>AB121+AB122</f>
        <v>1211.44076</v>
      </c>
      <c r="AC120" s="155">
        <f>AB120/AA120*100</f>
        <v>100</v>
      </c>
      <c r="AD120" s="170">
        <f>AD121+AD122</f>
        <v>12.236789999999999</v>
      </c>
      <c r="AE120" s="170">
        <f>AE121+AE122</f>
        <v>12.236789999999999</v>
      </c>
      <c r="AF120" s="155">
        <f>AE120/AD120*100</f>
        <v>100</v>
      </c>
      <c r="AG120" s="170">
        <f>AG121+AG122</f>
        <v>8507.3660299999992</v>
      </c>
      <c r="AH120" s="170">
        <f>AH121+AH122</f>
        <v>8507.3660299999992</v>
      </c>
      <c r="AI120" s="155">
        <f>AH120/AG120*100</f>
        <v>100</v>
      </c>
      <c r="AJ120" s="170">
        <f t="shared" si="103"/>
        <v>125435.7</v>
      </c>
      <c r="AK120" s="170">
        <f t="shared" si="103"/>
        <v>125435.7</v>
      </c>
      <c r="AL120" s="155">
        <f>AK120/AJ120*100</f>
        <v>100</v>
      </c>
      <c r="AM120" s="170">
        <f t="shared" si="103"/>
        <v>37189.9</v>
      </c>
      <c r="AN120" s="170">
        <f t="shared" si="103"/>
        <v>37189.9</v>
      </c>
      <c r="AO120" s="155">
        <f>AN120/AM120*100</f>
        <v>100</v>
      </c>
      <c r="AP120" s="170">
        <f t="shared" si="103"/>
        <v>0</v>
      </c>
      <c r="AQ120" s="170">
        <f t="shared" si="103"/>
        <v>0</v>
      </c>
      <c r="AR120" s="155" t="e">
        <f>AQ120/AP120*100</f>
        <v>#DIV/0!</v>
      </c>
      <c r="AS120" s="170">
        <f t="shared" si="103"/>
        <v>174.1</v>
      </c>
      <c r="AT120" s="170">
        <f t="shared" si="103"/>
        <v>174.1</v>
      </c>
      <c r="AU120" s="170">
        <f>AT120/AS120*100</f>
        <v>100</v>
      </c>
      <c r="AV120" s="170">
        <f t="shared" si="103"/>
        <v>18381.099999999999</v>
      </c>
      <c r="AW120" s="170">
        <f t="shared" si="103"/>
        <v>18381.099999999999</v>
      </c>
      <c r="AX120" s="170">
        <f>AW120/AV120*100</f>
        <v>100</v>
      </c>
      <c r="AY120" s="170">
        <f t="shared" si="103"/>
        <v>5092.7</v>
      </c>
      <c r="AZ120" s="170">
        <f t="shared" si="103"/>
        <v>5092.7</v>
      </c>
      <c r="BA120" s="170">
        <f>AZ120/AY120*100</f>
        <v>100</v>
      </c>
      <c r="BB120" s="170">
        <f t="shared" si="103"/>
        <v>17515.96054</v>
      </c>
      <c r="BC120" s="170">
        <f t="shared" si="103"/>
        <v>14922.502850000001</v>
      </c>
      <c r="BD120" s="155">
        <f>BC120/BB120*100</f>
        <v>85.193745532381755</v>
      </c>
      <c r="BE120" s="170">
        <f t="shared" si="103"/>
        <v>73.39</v>
      </c>
      <c r="BF120" s="170">
        <f t="shared" si="103"/>
        <v>56.27563</v>
      </c>
      <c r="BG120" s="155">
        <f>BF120/BE120*100</f>
        <v>76.68024253985557</v>
      </c>
      <c r="BH120" s="170">
        <f t="shared" si="103"/>
        <v>0</v>
      </c>
      <c r="BI120" s="170">
        <f t="shared" si="103"/>
        <v>0</v>
      </c>
      <c r="BJ120" s="155"/>
      <c r="BK120" s="170">
        <f t="shared" si="103"/>
        <v>577</v>
      </c>
      <c r="BL120" s="170">
        <f t="shared" si="103"/>
        <v>577</v>
      </c>
      <c r="BM120" s="155">
        <f>BL120/BK120*100</f>
        <v>100</v>
      </c>
      <c r="BN120" s="170">
        <f t="shared" si="103"/>
        <v>3</v>
      </c>
      <c r="BO120" s="170">
        <f t="shared" si="103"/>
        <v>3</v>
      </c>
      <c r="BP120" s="155">
        <f>BO120/BN120*100</f>
        <v>100</v>
      </c>
      <c r="BQ120" s="170">
        <f t="shared" si="103"/>
        <v>513</v>
      </c>
      <c r="BR120" s="170">
        <f t="shared" si="103"/>
        <v>513</v>
      </c>
      <c r="BS120" s="155">
        <f>BR120/BQ120*100</f>
        <v>100</v>
      </c>
      <c r="BT120" s="170">
        <f t="shared" si="103"/>
        <v>18</v>
      </c>
      <c r="BU120" s="170">
        <f t="shared" si="103"/>
        <v>18</v>
      </c>
      <c r="BV120" s="155">
        <f>BU120/BT120*100</f>
        <v>100</v>
      </c>
      <c r="BW120" s="170">
        <f t="shared" si="103"/>
        <v>394.649</v>
      </c>
      <c r="BX120" s="170">
        <f t="shared" si="103"/>
        <v>394.649</v>
      </c>
      <c r="BY120" s="155"/>
      <c r="BZ120" s="170">
        <f t="shared" si="103"/>
        <v>318.60000000000002</v>
      </c>
      <c r="CA120" s="170">
        <f t="shared" si="103"/>
        <v>314.803</v>
      </c>
      <c r="CB120" s="155">
        <f>CA120/BZ120*100</f>
        <v>98.808223477714989</v>
      </c>
      <c r="CC120" s="170">
        <f t="shared" si="103"/>
        <v>0</v>
      </c>
      <c r="CD120" s="170">
        <f t="shared" si="103"/>
        <v>0</v>
      </c>
      <c r="CE120" s="155"/>
      <c r="CF120" s="170">
        <f t="shared" ref="CF120:CM120" si="105">CF121+CF122</f>
        <v>5244.4</v>
      </c>
      <c r="CG120" s="170">
        <f t="shared" si="105"/>
        <v>4857.0681199999999</v>
      </c>
      <c r="CH120" s="155">
        <f>CG120/CF120*100</f>
        <v>92.614371901456792</v>
      </c>
      <c r="CI120" s="170">
        <f t="shared" si="105"/>
        <v>0</v>
      </c>
      <c r="CJ120" s="170">
        <f t="shared" si="105"/>
        <v>0</v>
      </c>
      <c r="CK120" s="155" t="e">
        <f>CJ120/CI120*100</f>
        <v>#DIV/0!</v>
      </c>
      <c r="CL120" s="170">
        <f t="shared" si="105"/>
        <v>0</v>
      </c>
      <c r="CM120" s="170">
        <f t="shared" si="105"/>
        <v>0</v>
      </c>
      <c r="CN120" s="155"/>
      <c r="CO120" s="170">
        <f>CO121+CO122</f>
        <v>58.265999999999998</v>
      </c>
      <c r="CP120" s="170">
        <f>CP121+CP122</f>
        <v>48.252870000000001</v>
      </c>
      <c r="CQ120" s="155">
        <f>CP120/CO120*100</f>
        <v>82.81479765214705</v>
      </c>
      <c r="CR120" s="170">
        <f>CR121+CR122</f>
        <v>720.62392</v>
      </c>
      <c r="CS120" s="170">
        <f>CS121+CS122</f>
        <v>720.62392</v>
      </c>
      <c r="CT120" s="155">
        <f>CS120/CR120*100</f>
        <v>100</v>
      </c>
      <c r="CU120" s="170">
        <f>CU121+CU122</f>
        <v>788.37</v>
      </c>
      <c r="CV120" s="170">
        <f>CV121+CV122</f>
        <v>619.96411999999998</v>
      </c>
      <c r="CW120" s="155">
        <f>CV120/CU120*100</f>
        <v>78.638725471542543</v>
      </c>
      <c r="CX120" s="170">
        <f>CX121+CX122</f>
        <v>0</v>
      </c>
      <c r="CY120" s="170">
        <f>CY121+CY122</f>
        <v>0</v>
      </c>
      <c r="CZ120" s="155" t="e">
        <f>CY120/CX120*100</f>
        <v>#DIV/0!</v>
      </c>
      <c r="DA120" s="170">
        <f>DA121+DA122</f>
        <v>406.05447999999996</v>
      </c>
      <c r="DB120" s="170">
        <f>DB121+DB122</f>
        <v>406.05448000000001</v>
      </c>
      <c r="DC120" s="155">
        <f>DB120/DA120*100</f>
        <v>100.00000000000003</v>
      </c>
      <c r="DD120" s="92"/>
      <c r="DE120" s="93"/>
      <c r="DF120" s="92"/>
      <c r="DG120" s="94"/>
      <c r="DI120" s="54"/>
    </row>
    <row r="121" spans="1:113" ht="15.75" customHeight="1">
      <c r="A121" s="36" t="s">
        <v>154</v>
      </c>
      <c r="B121" s="153">
        <f>H121+N121+Q121+AJ121+AM121+AP121+AS121+AV121+AY121+BB121+BE121+BH121+BK121+BN121+E121+BQ121+BT121+BW121+BZ121+CC121+CF121+CI121+CL121+T121+W121+CO121+AG121+CR121+CU121+CX121+DA121+K121</f>
        <v>224599.48077000002</v>
      </c>
      <c r="C121" s="153">
        <f>I121+O121+R121+AK121+AN121+AQ121+AT121+AW121+AZ121+BC121+BF121+BI121+BL121+BO121+F121+BR121+BU121+BX121+CA121+CD121+CG121+CJ121+CM121+U121+Y121+CP121+AH121+CS121+CV121+CY121+DB121+L121</f>
        <v>221367.95495000001</v>
      </c>
      <c r="D121" s="153">
        <f t="shared" si="88"/>
        <v>98.561205124374609</v>
      </c>
      <c r="E121" s="153">
        <v>284.60000000000002</v>
      </c>
      <c r="F121" s="153">
        <v>284.60000000000002</v>
      </c>
      <c r="G121" s="110">
        <f>F121/E121*100</f>
        <v>100</v>
      </c>
      <c r="H121" s="153">
        <v>1257.5999999999999</v>
      </c>
      <c r="I121" s="153">
        <v>1257.5999999999999</v>
      </c>
      <c r="J121" s="110">
        <f>I121/H121*100</f>
        <v>100</v>
      </c>
      <c r="K121" s="153"/>
      <c r="L121" s="153"/>
      <c r="M121" s="110" t="e">
        <f>L121/K121*100</f>
        <v>#DIV/0!</v>
      </c>
      <c r="N121" s="153">
        <v>13.44</v>
      </c>
      <c r="O121" s="153">
        <v>13.44</v>
      </c>
      <c r="P121" s="110">
        <f>O121/N121*100</f>
        <v>100</v>
      </c>
      <c r="Q121" s="153"/>
      <c r="R121" s="153"/>
      <c r="S121" s="110"/>
      <c r="T121" s="153">
        <v>407.98325</v>
      </c>
      <c r="U121" s="153">
        <v>356.57738000000001</v>
      </c>
      <c r="V121" s="110"/>
      <c r="W121" s="153">
        <v>1223.6775500000001</v>
      </c>
      <c r="X121" s="153">
        <f>AA121+AD121</f>
        <v>1223.6775499999999</v>
      </c>
      <c r="Y121" s="153">
        <f>AB121+AE121</f>
        <v>1223.6775499999999</v>
      </c>
      <c r="Z121" s="110">
        <f>Y121/X121*100</f>
        <v>100</v>
      </c>
      <c r="AA121" s="153">
        <v>1211.44076</v>
      </c>
      <c r="AB121" s="153">
        <v>1211.44076</v>
      </c>
      <c r="AC121" s="110">
        <f>AB121/AA121*100</f>
        <v>100</v>
      </c>
      <c r="AD121" s="153">
        <v>12.236789999999999</v>
      </c>
      <c r="AE121" s="153">
        <v>12.236789999999999</v>
      </c>
      <c r="AF121" s="110">
        <f>AE121/AD121*100</f>
        <v>100</v>
      </c>
      <c r="AG121" s="153">
        <v>8507.3660299999992</v>
      </c>
      <c r="AH121" s="153">
        <v>8507.3660299999992</v>
      </c>
      <c r="AI121" s="110">
        <f>AH121/AG121*100</f>
        <v>100</v>
      </c>
      <c r="AJ121" s="153">
        <v>125435.7</v>
      </c>
      <c r="AK121" s="153">
        <v>125435.7</v>
      </c>
      <c r="AL121" s="110">
        <f>AK121/AJ121*100</f>
        <v>100</v>
      </c>
      <c r="AM121" s="153">
        <v>37189.9</v>
      </c>
      <c r="AN121" s="153">
        <v>37189.9</v>
      </c>
      <c r="AO121" s="110">
        <f>AN121/AM121*100</f>
        <v>100</v>
      </c>
      <c r="AP121" s="153"/>
      <c r="AQ121" s="153"/>
      <c r="AR121" s="110" t="e">
        <f>AQ121/AP121*100</f>
        <v>#DIV/0!</v>
      </c>
      <c r="AS121" s="153">
        <v>174.1</v>
      </c>
      <c r="AT121" s="153">
        <v>174.1</v>
      </c>
      <c r="AU121" s="110">
        <f>AT121/AS121*100</f>
        <v>100</v>
      </c>
      <c r="AV121" s="153">
        <v>18381.099999999999</v>
      </c>
      <c r="AW121" s="153">
        <v>18381.099999999999</v>
      </c>
      <c r="AX121" s="110">
        <f>AW121/AV121*100</f>
        <v>100</v>
      </c>
      <c r="AY121" s="153">
        <v>5092.7</v>
      </c>
      <c r="AZ121" s="153">
        <v>5092.7</v>
      </c>
      <c r="BA121" s="110">
        <f>AZ121/AY121*100</f>
        <v>100</v>
      </c>
      <c r="BB121" s="153">
        <v>17515.96054</v>
      </c>
      <c r="BC121" s="153">
        <v>14922.502850000001</v>
      </c>
      <c r="BD121" s="110">
        <f>BC121/BB121*100</f>
        <v>85.193745532381755</v>
      </c>
      <c r="BE121" s="153">
        <v>73.39</v>
      </c>
      <c r="BF121" s="153">
        <v>56.27563</v>
      </c>
      <c r="BG121" s="110">
        <f>BF121/BE121*100</f>
        <v>76.68024253985557</v>
      </c>
      <c r="BH121" s="153"/>
      <c r="BI121" s="153"/>
      <c r="BJ121" s="110"/>
      <c r="BK121" s="153">
        <v>577</v>
      </c>
      <c r="BL121" s="153">
        <v>577</v>
      </c>
      <c r="BM121" s="110">
        <f>BL121/BK121*100</f>
        <v>100</v>
      </c>
      <c r="BN121" s="153">
        <v>3</v>
      </c>
      <c r="BO121" s="153">
        <v>3</v>
      </c>
      <c r="BP121" s="110">
        <f>BO121/BN121*100</f>
        <v>100</v>
      </c>
      <c r="BQ121" s="153">
        <v>513</v>
      </c>
      <c r="BR121" s="153">
        <v>513</v>
      </c>
      <c r="BS121" s="110">
        <f>BR121/BQ121*100</f>
        <v>100</v>
      </c>
      <c r="BT121" s="153">
        <v>18</v>
      </c>
      <c r="BU121" s="153">
        <v>18</v>
      </c>
      <c r="BV121" s="110">
        <f>BU121/BT121*100</f>
        <v>100</v>
      </c>
      <c r="BW121" s="153">
        <v>394.649</v>
      </c>
      <c r="BX121" s="153">
        <v>394.649</v>
      </c>
      <c r="BY121" s="110"/>
      <c r="BZ121" s="153">
        <v>318.60000000000002</v>
      </c>
      <c r="CA121" s="153">
        <v>314.803</v>
      </c>
      <c r="CB121" s="110">
        <f>CA121/BZ121*100</f>
        <v>98.808223477714989</v>
      </c>
      <c r="CC121" s="153"/>
      <c r="CD121" s="153"/>
      <c r="CE121" s="110"/>
      <c r="CF121" s="153">
        <v>5244.4</v>
      </c>
      <c r="CG121" s="153">
        <v>4857.0681199999999</v>
      </c>
      <c r="CH121" s="110">
        <f>CG121/CF121*100</f>
        <v>92.614371901456792</v>
      </c>
      <c r="CI121" s="153">
        <v>0</v>
      </c>
      <c r="CJ121" s="153">
        <v>0</v>
      </c>
      <c r="CK121" s="110" t="e">
        <f>CJ121/CI121*100</f>
        <v>#DIV/0!</v>
      </c>
      <c r="CL121" s="153"/>
      <c r="CM121" s="153"/>
      <c r="CN121" s="110"/>
      <c r="CO121" s="153">
        <v>58.265999999999998</v>
      </c>
      <c r="CP121" s="153">
        <v>48.252870000000001</v>
      </c>
      <c r="CQ121" s="110">
        <f>CP121/CO121*100</f>
        <v>82.81479765214705</v>
      </c>
      <c r="CR121" s="153">
        <v>720.62392</v>
      </c>
      <c r="CS121" s="153">
        <v>720.62392</v>
      </c>
      <c r="CT121" s="110">
        <f>CS121/CR121*100</f>
        <v>100</v>
      </c>
      <c r="CU121" s="153">
        <v>788.37</v>
      </c>
      <c r="CV121" s="153">
        <v>619.96411999999998</v>
      </c>
      <c r="CW121" s="110">
        <f>CV121/CU121*100</f>
        <v>78.638725471542543</v>
      </c>
      <c r="CX121" s="153"/>
      <c r="CY121" s="153"/>
      <c r="CZ121" s="110" t="e">
        <f>CY121/CX121*100</f>
        <v>#DIV/0!</v>
      </c>
      <c r="DA121" s="153">
        <v>406.05447999999996</v>
      </c>
      <c r="DB121" s="153">
        <v>406.05448000000001</v>
      </c>
      <c r="DC121" s="110">
        <f>DB121/DA121*100</f>
        <v>100.00000000000003</v>
      </c>
      <c r="DD121" s="68"/>
      <c r="DE121" s="41"/>
      <c r="DF121" s="92"/>
      <c r="DG121" s="70"/>
      <c r="DI121" s="54"/>
    </row>
    <row r="122" spans="1:113" s="65" customFormat="1" ht="15.75" customHeight="1">
      <c r="A122" s="62" t="s">
        <v>159</v>
      </c>
      <c r="B122" s="170">
        <f>SUM(B123:B131)</f>
        <v>1382.3999999999999</v>
      </c>
      <c r="C122" s="170">
        <f>SUM(C123:C131)</f>
        <v>1382.3999999999999</v>
      </c>
      <c r="D122" s="170">
        <f t="shared" si="88"/>
        <v>100</v>
      </c>
      <c r="E122" s="170">
        <f>SUM(E123:E131)</f>
        <v>0</v>
      </c>
      <c r="F122" s="170">
        <f>SUM(F123:F131)</f>
        <v>0</v>
      </c>
      <c r="G122" s="155"/>
      <c r="H122" s="170">
        <f t="shared" ref="H122:CD122" si="106">SUM(H123:H131)</f>
        <v>0</v>
      </c>
      <c r="I122" s="170">
        <f t="shared" si="106"/>
        <v>0</v>
      </c>
      <c r="J122" s="155"/>
      <c r="K122" s="170">
        <f t="shared" ref="K122:L122" si="107">SUM(K123:K131)</f>
        <v>0</v>
      </c>
      <c r="L122" s="170">
        <f t="shared" si="107"/>
        <v>0</v>
      </c>
      <c r="M122" s="155"/>
      <c r="N122" s="170">
        <f t="shared" si="106"/>
        <v>0</v>
      </c>
      <c r="O122" s="170">
        <f t="shared" si="106"/>
        <v>0</v>
      </c>
      <c r="P122" s="155"/>
      <c r="Q122" s="170">
        <f t="shared" si="106"/>
        <v>1382.3999999999999</v>
      </c>
      <c r="R122" s="170">
        <f t="shared" si="106"/>
        <v>1382.3999999999999</v>
      </c>
      <c r="S122" s="155">
        <f t="shared" ref="S122:S131" si="108">R122/Q122*100</f>
        <v>100</v>
      </c>
      <c r="T122" s="170">
        <f>SUM(T123:T131)</f>
        <v>0</v>
      </c>
      <c r="U122" s="170">
        <f>SUM(U123:U131)</f>
        <v>0</v>
      </c>
      <c r="V122" s="155"/>
      <c r="W122" s="170">
        <f>SUM(W123:W131)</f>
        <v>0</v>
      </c>
      <c r="X122" s="170">
        <f>SUM(X123:X131)</f>
        <v>0</v>
      </c>
      <c r="Y122" s="170">
        <f>SUM(Y123:Y131)</f>
        <v>0</v>
      </c>
      <c r="Z122" s="155"/>
      <c r="AA122" s="170">
        <f>SUM(AA123:AA131)</f>
        <v>0</v>
      </c>
      <c r="AB122" s="170">
        <f>SUM(AB123:AB131)</f>
        <v>0</v>
      </c>
      <c r="AC122" s="155"/>
      <c r="AD122" s="170">
        <f>SUM(AD123:AD131)</f>
        <v>0</v>
      </c>
      <c r="AE122" s="170">
        <f>SUM(AE123:AE131)</f>
        <v>0</v>
      </c>
      <c r="AF122" s="155"/>
      <c r="AG122" s="170">
        <f>SUM(AG123:AG131)</f>
        <v>0</v>
      </c>
      <c r="AH122" s="170">
        <f>SUM(AH123:AH131)</f>
        <v>0</v>
      </c>
      <c r="AI122" s="155"/>
      <c r="AJ122" s="170">
        <f t="shared" si="106"/>
        <v>0</v>
      </c>
      <c r="AK122" s="170">
        <f t="shared" si="106"/>
        <v>0</v>
      </c>
      <c r="AL122" s="155"/>
      <c r="AM122" s="170">
        <f t="shared" si="106"/>
        <v>0</v>
      </c>
      <c r="AN122" s="170">
        <f t="shared" si="106"/>
        <v>0</v>
      </c>
      <c r="AO122" s="155"/>
      <c r="AP122" s="170">
        <f t="shared" si="106"/>
        <v>0</v>
      </c>
      <c r="AQ122" s="170">
        <f t="shared" si="106"/>
        <v>0</v>
      </c>
      <c r="AR122" s="155"/>
      <c r="AS122" s="170">
        <f t="shared" si="106"/>
        <v>0</v>
      </c>
      <c r="AT122" s="170">
        <f t="shared" si="106"/>
        <v>0</v>
      </c>
      <c r="AU122" s="170"/>
      <c r="AV122" s="170">
        <f t="shared" si="106"/>
        <v>0</v>
      </c>
      <c r="AW122" s="170">
        <f t="shared" si="106"/>
        <v>0</v>
      </c>
      <c r="AX122" s="170"/>
      <c r="AY122" s="170">
        <f t="shared" si="106"/>
        <v>0</v>
      </c>
      <c r="AZ122" s="170">
        <f t="shared" si="106"/>
        <v>0</v>
      </c>
      <c r="BA122" s="170"/>
      <c r="BB122" s="170">
        <f t="shared" si="106"/>
        <v>0</v>
      </c>
      <c r="BC122" s="170">
        <f t="shared" si="106"/>
        <v>0</v>
      </c>
      <c r="BD122" s="155"/>
      <c r="BE122" s="170">
        <f t="shared" si="106"/>
        <v>0</v>
      </c>
      <c r="BF122" s="170">
        <f t="shared" si="106"/>
        <v>0</v>
      </c>
      <c r="BG122" s="155"/>
      <c r="BH122" s="170">
        <f t="shared" si="106"/>
        <v>0</v>
      </c>
      <c r="BI122" s="170">
        <f t="shared" si="106"/>
        <v>0</v>
      </c>
      <c r="BJ122" s="155"/>
      <c r="BK122" s="170">
        <f t="shared" si="106"/>
        <v>0</v>
      </c>
      <c r="BL122" s="170">
        <f t="shared" si="106"/>
        <v>0</v>
      </c>
      <c r="BM122" s="155"/>
      <c r="BN122" s="170">
        <f t="shared" si="106"/>
        <v>0</v>
      </c>
      <c r="BO122" s="170">
        <f t="shared" si="106"/>
        <v>0</v>
      </c>
      <c r="BP122" s="155"/>
      <c r="BQ122" s="170">
        <f t="shared" si="106"/>
        <v>0</v>
      </c>
      <c r="BR122" s="170">
        <f t="shared" si="106"/>
        <v>0</v>
      </c>
      <c r="BS122" s="155"/>
      <c r="BT122" s="170">
        <f t="shared" si="106"/>
        <v>0</v>
      </c>
      <c r="BU122" s="170">
        <f t="shared" si="106"/>
        <v>0</v>
      </c>
      <c r="BV122" s="155"/>
      <c r="BW122" s="170">
        <f t="shared" si="106"/>
        <v>0</v>
      </c>
      <c r="BX122" s="170">
        <f t="shared" si="106"/>
        <v>0</v>
      </c>
      <c r="BY122" s="155"/>
      <c r="BZ122" s="170">
        <f t="shared" si="106"/>
        <v>0</v>
      </c>
      <c r="CA122" s="170">
        <f t="shared" si="106"/>
        <v>0</v>
      </c>
      <c r="CB122" s="155"/>
      <c r="CC122" s="170">
        <f t="shared" si="106"/>
        <v>0</v>
      </c>
      <c r="CD122" s="170">
        <f t="shared" si="106"/>
        <v>0</v>
      </c>
      <c r="CE122" s="155"/>
      <c r="CF122" s="170">
        <f t="shared" ref="CF122:CM122" si="109">SUM(CF123:CF131)</f>
        <v>0</v>
      </c>
      <c r="CG122" s="170">
        <f t="shared" si="109"/>
        <v>0</v>
      </c>
      <c r="CH122" s="155"/>
      <c r="CI122" s="170">
        <f t="shared" si="109"/>
        <v>0</v>
      </c>
      <c r="CJ122" s="170">
        <f t="shared" si="109"/>
        <v>0</v>
      </c>
      <c r="CK122" s="155"/>
      <c r="CL122" s="170">
        <f t="shared" si="109"/>
        <v>0</v>
      </c>
      <c r="CM122" s="170">
        <f t="shared" si="109"/>
        <v>0</v>
      </c>
      <c r="CN122" s="155"/>
      <c r="CO122" s="170">
        <f>SUM(CO123:CO131)</f>
        <v>0</v>
      </c>
      <c r="CP122" s="170">
        <f>SUM(CP123:CP131)</f>
        <v>0</v>
      </c>
      <c r="CQ122" s="155"/>
      <c r="CR122" s="170">
        <f>SUM(CR123:CR131)</f>
        <v>0</v>
      </c>
      <c r="CS122" s="170">
        <f>SUM(CS123:CS131)</f>
        <v>0</v>
      </c>
      <c r="CT122" s="155"/>
      <c r="CU122" s="170">
        <f>SUM(CU123:CU131)</f>
        <v>0</v>
      </c>
      <c r="CV122" s="170">
        <f>SUM(CV123:CV131)</f>
        <v>0</v>
      </c>
      <c r="CW122" s="155"/>
      <c r="CX122" s="170">
        <f>SUM(CX123:CX131)</f>
        <v>0</v>
      </c>
      <c r="CY122" s="170">
        <f>SUM(CY123:CY131)</f>
        <v>0</v>
      </c>
      <c r="CZ122" s="155"/>
      <c r="DA122" s="170">
        <f>SUM(DA123:DA131)</f>
        <v>0</v>
      </c>
      <c r="DB122" s="170">
        <f>SUM(DB123:DB131)</f>
        <v>0</v>
      </c>
      <c r="DC122" s="155"/>
      <c r="DD122" s="68"/>
      <c r="DE122" s="41"/>
      <c r="DF122" s="92"/>
      <c r="DG122" s="70"/>
      <c r="DI122" s="54"/>
    </row>
    <row r="123" spans="1:113" ht="15.75" customHeight="1">
      <c r="A123" s="36" t="s">
        <v>77</v>
      </c>
      <c r="B123" s="153">
        <f t="shared" ref="B123:B131" si="110">H123+N123+Q123+AJ123+AM123+AP123+AS123+AV123+AY123+BB123+BE123+BH123+BK123+BN123+E123+BQ123+BT123+BW123+BZ123+CC123+CF123+CI123+CL123+T123+W123+CO123+AG123+CR123+CU123+CX123+DA123+K123</f>
        <v>61.6</v>
      </c>
      <c r="C123" s="153">
        <f t="shared" ref="C123:C131" si="111">I123+O123+R123+AK123+AN123+AQ123+AT123+AW123+AZ123+BC123+BF123+BI123+BL123+BO123+F123+BR123+BU123+BX123+CA123+CD123+CG123+CJ123+CM123+U123+Y123+CP123+AH123+CS123+CV123+CY123+DB123+L123</f>
        <v>61.6</v>
      </c>
      <c r="D123" s="153">
        <f t="shared" si="88"/>
        <v>100</v>
      </c>
      <c r="E123" s="153"/>
      <c r="F123" s="153"/>
      <c r="G123" s="110"/>
      <c r="H123" s="153"/>
      <c r="I123" s="153"/>
      <c r="J123" s="110"/>
      <c r="K123" s="153"/>
      <c r="L123" s="153"/>
      <c r="M123" s="110"/>
      <c r="N123" s="153"/>
      <c r="O123" s="153"/>
      <c r="P123" s="110"/>
      <c r="Q123" s="153">
        <v>61.6</v>
      </c>
      <c r="R123" s="153">
        <v>61.6</v>
      </c>
      <c r="S123" s="110">
        <f t="shared" si="108"/>
        <v>100</v>
      </c>
      <c r="T123" s="153"/>
      <c r="U123" s="153"/>
      <c r="V123" s="110"/>
      <c r="W123" s="153"/>
      <c r="X123" s="153">
        <f t="shared" ref="X123:Y131" si="112">AA123+AD123</f>
        <v>0</v>
      </c>
      <c r="Y123" s="153">
        <f t="shared" si="112"/>
        <v>0</v>
      </c>
      <c r="Z123" s="110"/>
      <c r="AA123" s="153"/>
      <c r="AB123" s="153"/>
      <c r="AC123" s="110"/>
      <c r="AD123" s="153"/>
      <c r="AE123" s="153"/>
      <c r="AF123" s="110"/>
      <c r="AG123" s="153"/>
      <c r="AH123" s="153"/>
      <c r="AI123" s="110"/>
      <c r="AJ123" s="153"/>
      <c r="AK123" s="153"/>
      <c r="AL123" s="110"/>
      <c r="AM123" s="153"/>
      <c r="AN123" s="153"/>
      <c r="AO123" s="110"/>
      <c r="AP123" s="153"/>
      <c r="AQ123" s="153"/>
      <c r="AR123" s="110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10"/>
      <c r="BE123" s="153"/>
      <c r="BF123" s="153"/>
      <c r="BG123" s="110"/>
      <c r="BH123" s="153"/>
      <c r="BI123" s="153"/>
      <c r="BJ123" s="110"/>
      <c r="BK123" s="153"/>
      <c r="BL123" s="153"/>
      <c r="BM123" s="110"/>
      <c r="BN123" s="153"/>
      <c r="BO123" s="153"/>
      <c r="BP123" s="110"/>
      <c r="BQ123" s="153"/>
      <c r="BR123" s="153"/>
      <c r="BS123" s="110"/>
      <c r="BT123" s="153"/>
      <c r="BU123" s="153"/>
      <c r="BV123" s="110"/>
      <c r="BW123" s="153"/>
      <c r="BX123" s="153"/>
      <c r="BY123" s="110"/>
      <c r="BZ123" s="153"/>
      <c r="CA123" s="153"/>
      <c r="CB123" s="110"/>
      <c r="CC123" s="153"/>
      <c r="CD123" s="153"/>
      <c r="CE123" s="110"/>
      <c r="CF123" s="153"/>
      <c r="CG123" s="153"/>
      <c r="CH123" s="110"/>
      <c r="CI123" s="153"/>
      <c r="CJ123" s="153"/>
      <c r="CK123" s="110"/>
      <c r="CL123" s="153"/>
      <c r="CM123" s="153"/>
      <c r="CN123" s="110"/>
      <c r="CO123" s="153"/>
      <c r="CP123" s="153"/>
      <c r="CQ123" s="110"/>
      <c r="CR123" s="153"/>
      <c r="CS123" s="153"/>
      <c r="CT123" s="110"/>
      <c r="CU123" s="153"/>
      <c r="CV123" s="153"/>
      <c r="CW123" s="110"/>
      <c r="CX123" s="153"/>
      <c r="CY123" s="153"/>
      <c r="CZ123" s="110"/>
      <c r="DA123" s="153"/>
      <c r="DB123" s="153"/>
      <c r="DC123" s="110"/>
      <c r="DD123" s="68"/>
      <c r="DE123" s="41"/>
      <c r="DF123" s="92"/>
      <c r="DG123" s="69"/>
      <c r="DI123" s="54"/>
    </row>
    <row r="124" spans="1:113" ht="15.75" customHeight="1">
      <c r="A124" s="36" t="s">
        <v>84</v>
      </c>
      <c r="B124" s="153">
        <f t="shared" si="110"/>
        <v>147.6</v>
      </c>
      <c r="C124" s="153">
        <f t="shared" si="111"/>
        <v>147.6</v>
      </c>
      <c r="D124" s="153">
        <f t="shared" si="88"/>
        <v>100</v>
      </c>
      <c r="E124" s="153"/>
      <c r="F124" s="153"/>
      <c r="G124" s="110"/>
      <c r="H124" s="153"/>
      <c r="I124" s="153"/>
      <c r="J124" s="110"/>
      <c r="K124" s="153"/>
      <c r="L124" s="153"/>
      <c r="M124" s="110"/>
      <c r="N124" s="153"/>
      <c r="O124" s="153"/>
      <c r="P124" s="110"/>
      <c r="Q124" s="153">
        <v>147.6</v>
      </c>
      <c r="R124" s="153">
        <v>147.6</v>
      </c>
      <c r="S124" s="110">
        <f t="shared" si="108"/>
        <v>100</v>
      </c>
      <c r="T124" s="153"/>
      <c r="U124" s="153"/>
      <c r="V124" s="110"/>
      <c r="W124" s="153"/>
      <c r="X124" s="153">
        <f t="shared" si="112"/>
        <v>0</v>
      </c>
      <c r="Y124" s="153">
        <f t="shared" si="112"/>
        <v>0</v>
      </c>
      <c r="Z124" s="110"/>
      <c r="AA124" s="153"/>
      <c r="AB124" s="153"/>
      <c r="AC124" s="110"/>
      <c r="AD124" s="153"/>
      <c r="AE124" s="153"/>
      <c r="AF124" s="110"/>
      <c r="AG124" s="153"/>
      <c r="AH124" s="153"/>
      <c r="AI124" s="110"/>
      <c r="AJ124" s="153"/>
      <c r="AK124" s="153"/>
      <c r="AL124" s="110"/>
      <c r="AM124" s="153"/>
      <c r="AN124" s="153"/>
      <c r="AO124" s="110"/>
      <c r="AP124" s="153"/>
      <c r="AQ124" s="153"/>
      <c r="AR124" s="110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10"/>
      <c r="BE124" s="153"/>
      <c r="BF124" s="153"/>
      <c r="BG124" s="110"/>
      <c r="BH124" s="153"/>
      <c r="BI124" s="153"/>
      <c r="BJ124" s="110"/>
      <c r="BK124" s="153"/>
      <c r="BL124" s="153"/>
      <c r="BM124" s="110"/>
      <c r="BN124" s="153"/>
      <c r="BO124" s="153"/>
      <c r="BP124" s="110"/>
      <c r="BQ124" s="153"/>
      <c r="BR124" s="153"/>
      <c r="BS124" s="110"/>
      <c r="BT124" s="153"/>
      <c r="BU124" s="153"/>
      <c r="BV124" s="110"/>
      <c r="BW124" s="153"/>
      <c r="BX124" s="153"/>
      <c r="BY124" s="110"/>
      <c r="BZ124" s="153"/>
      <c r="CA124" s="153"/>
      <c r="CB124" s="110"/>
      <c r="CC124" s="153"/>
      <c r="CD124" s="153"/>
      <c r="CE124" s="110"/>
      <c r="CF124" s="153"/>
      <c r="CG124" s="153"/>
      <c r="CH124" s="110"/>
      <c r="CI124" s="153"/>
      <c r="CJ124" s="153"/>
      <c r="CK124" s="110"/>
      <c r="CL124" s="153"/>
      <c r="CM124" s="153"/>
      <c r="CN124" s="110"/>
      <c r="CO124" s="153"/>
      <c r="CP124" s="153"/>
      <c r="CQ124" s="110"/>
      <c r="CR124" s="153"/>
      <c r="CS124" s="153"/>
      <c r="CT124" s="110"/>
      <c r="CU124" s="153"/>
      <c r="CV124" s="153"/>
      <c r="CW124" s="110"/>
      <c r="CX124" s="153"/>
      <c r="CY124" s="153"/>
      <c r="CZ124" s="110"/>
      <c r="DA124" s="153"/>
      <c r="DB124" s="153"/>
      <c r="DC124" s="110"/>
      <c r="DD124" s="68"/>
      <c r="DE124" s="41"/>
      <c r="DF124" s="92"/>
      <c r="DG124" s="69"/>
      <c r="DI124" s="54"/>
    </row>
    <row r="125" spans="1:113" ht="15.75" customHeight="1">
      <c r="A125" s="36" t="s">
        <v>88</v>
      </c>
      <c r="B125" s="153">
        <f t="shared" si="110"/>
        <v>147.6</v>
      </c>
      <c r="C125" s="153">
        <f t="shared" si="111"/>
        <v>147.6</v>
      </c>
      <c r="D125" s="153">
        <f t="shared" si="88"/>
        <v>100</v>
      </c>
      <c r="E125" s="153"/>
      <c r="F125" s="153"/>
      <c r="G125" s="110"/>
      <c r="H125" s="153"/>
      <c r="I125" s="153"/>
      <c r="J125" s="110"/>
      <c r="K125" s="153"/>
      <c r="L125" s="153"/>
      <c r="M125" s="110"/>
      <c r="N125" s="153"/>
      <c r="O125" s="153"/>
      <c r="P125" s="110"/>
      <c r="Q125" s="153">
        <v>147.6</v>
      </c>
      <c r="R125" s="153">
        <v>147.6</v>
      </c>
      <c r="S125" s="110">
        <f t="shared" si="108"/>
        <v>100</v>
      </c>
      <c r="T125" s="153"/>
      <c r="U125" s="153"/>
      <c r="V125" s="110"/>
      <c r="W125" s="153"/>
      <c r="X125" s="153">
        <f t="shared" si="112"/>
        <v>0</v>
      </c>
      <c r="Y125" s="153">
        <f t="shared" si="112"/>
        <v>0</v>
      </c>
      <c r="Z125" s="110"/>
      <c r="AA125" s="153"/>
      <c r="AB125" s="153"/>
      <c r="AC125" s="110"/>
      <c r="AD125" s="153"/>
      <c r="AE125" s="153"/>
      <c r="AF125" s="110"/>
      <c r="AG125" s="153"/>
      <c r="AH125" s="153"/>
      <c r="AI125" s="110"/>
      <c r="AJ125" s="153"/>
      <c r="AK125" s="153"/>
      <c r="AL125" s="110"/>
      <c r="AM125" s="153"/>
      <c r="AN125" s="153"/>
      <c r="AO125" s="110"/>
      <c r="AP125" s="153"/>
      <c r="AQ125" s="153"/>
      <c r="AR125" s="110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10"/>
      <c r="BE125" s="153"/>
      <c r="BF125" s="153"/>
      <c r="BG125" s="110"/>
      <c r="BH125" s="153"/>
      <c r="BI125" s="153"/>
      <c r="BJ125" s="110"/>
      <c r="BK125" s="153"/>
      <c r="BL125" s="153"/>
      <c r="BM125" s="110"/>
      <c r="BN125" s="153"/>
      <c r="BO125" s="153"/>
      <c r="BP125" s="110"/>
      <c r="BQ125" s="153"/>
      <c r="BR125" s="153"/>
      <c r="BS125" s="110"/>
      <c r="BT125" s="153"/>
      <c r="BU125" s="153"/>
      <c r="BV125" s="110"/>
      <c r="BW125" s="153"/>
      <c r="BX125" s="153"/>
      <c r="BY125" s="110"/>
      <c r="BZ125" s="153"/>
      <c r="CA125" s="153"/>
      <c r="CB125" s="110"/>
      <c r="CC125" s="153"/>
      <c r="CD125" s="153"/>
      <c r="CE125" s="110"/>
      <c r="CF125" s="153"/>
      <c r="CG125" s="153"/>
      <c r="CH125" s="110"/>
      <c r="CI125" s="153"/>
      <c r="CJ125" s="153"/>
      <c r="CK125" s="110"/>
      <c r="CL125" s="153"/>
      <c r="CM125" s="153"/>
      <c r="CN125" s="110"/>
      <c r="CO125" s="153"/>
      <c r="CP125" s="153"/>
      <c r="CQ125" s="110"/>
      <c r="CR125" s="153"/>
      <c r="CS125" s="153"/>
      <c r="CT125" s="110"/>
      <c r="CU125" s="153"/>
      <c r="CV125" s="153"/>
      <c r="CW125" s="110"/>
      <c r="CX125" s="153"/>
      <c r="CY125" s="153"/>
      <c r="CZ125" s="110"/>
      <c r="DA125" s="153"/>
      <c r="DB125" s="153"/>
      <c r="DC125" s="110"/>
      <c r="DD125" s="68"/>
      <c r="DE125" s="41"/>
      <c r="DF125" s="92"/>
      <c r="DG125" s="69"/>
      <c r="DI125" s="54"/>
    </row>
    <row r="126" spans="1:113" ht="15.75" customHeight="1">
      <c r="A126" s="36" t="s">
        <v>93</v>
      </c>
      <c r="B126" s="153">
        <f t="shared" si="110"/>
        <v>147.6</v>
      </c>
      <c r="C126" s="153">
        <f t="shared" si="111"/>
        <v>147.6</v>
      </c>
      <c r="D126" s="153">
        <f t="shared" si="88"/>
        <v>100</v>
      </c>
      <c r="E126" s="153"/>
      <c r="F126" s="153"/>
      <c r="G126" s="110"/>
      <c r="H126" s="153"/>
      <c r="I126" s="153"/>
      <c r="J126" s="110"/>
      <c r="K126" s="153"/>
      <c r="L126" s="153"/>
      <c r="M126" s="110"/>
      <c r="N126" s="153"/>
      <c r="O126" s="153"/>
      <c r="P126" s="110"/>
      <c r="Q126" s="153">
        <v>147.6</v>
      </c>
      <c r="R126" s="153">
        <v>147.6</v>
      </c>
      <c r="S126" s="110">
        <f t="shared" si="108"/>
        <v>100</v>
      </c>
      <c r="T126" s="153"/>
      <c r="U126" s="153"/>
      <c r="V126" s="110"/>
      <c r="W126" s="153"/>
      <c r="X126" s="153">
        <f t="shared" si="112"/>
        <v>0</v>
      </c>
      <c r="Y126" s="153">
        <f t="shared" si="112"/>
        <v>0</v>
      </c>
      <c r="Z126" s="110"/>
      <c r="AA126" s="153"/>
      <c r="AB126" s="153"/>
      <c r="AC126" s="110"/>
      <c r="AD126" s="153"/>
      <c r="AE126" s="153"/>
      <c r="AF126" s="110"/>
      <c r="AG126" s="153"/>
      <c r="AH126" s="153"/>
      <c r="AI126" s="110"/>
      <c r="AJ126" s="153"/>
      <c r="AK126" s="153"/>
      <c r="AL126" s="110"/>
      <c r="AM126" s="153"/>
      <c r="AN126" s="153"/>
      <c r="AO126" s="110"/>
      <c r="AP126" s="153"/>
      <c r="AQ126" s="153"/>
      <c r="AR126" s="110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10"/>
      <c r="BE126" s="153"/>
      <c r="BF126" s="153"/>
      <c r="BG126" s="110"/>
      <c r="BH126" s="153"/>
      <c r="BI126" s="153"/>
      <c r="BJ126" s="110"/>
      <c r="BK126" s="153"/>
      <c r="BL126" s="153"/>
      <c r="BM126" s="110"/>
      <c r="BN126" s="153"/>
      <c r="BO126" s="153"/>
      <c r="BP126" s="110"/>
      <c r="BQ126" s="153"/>
      <c r="BR126" s="153"/>
      <c r="BS126" s="110"/>
      <c r="BT126" s="153"/>
      <c r="BU126" s="153"/>
      <c r="BV126" s="110"/>
      <c r="BW126" s="153"/>
      <c r="BX126" s="153"/>
      <c r="BY126" s="110"/>
      <c r="BZ126" s="153"/>
      <c r="CA126" s="153"/>
      <c r="CB126" s="110"/>
      <c r="CC126" s="153"/>
      <c r="CD126" s="153"/>
      <c r="CE126" s="110"/>
      <c r="CF126" s="153"/>
      <c r="CG126" s="153"/>
      <c r="CH126" s="110"/>
      <c r="CI126" s="153"/>
      <c r="CJ126" s="153"/>
      <c r="CK126" s="110"/>
      <c r="CL126" s="153"/>
      <c r="CM126" s="153"/>
      <c r="CN126" s="110"/>
      <c r="CO126" s="153"/>
      <c r="CP126" s="153"/>
      <c r="CQ126" s="110"/>
      <c r="CR126" s="153"/>
      <c r="CS126" s="153"/>
      <c r="CT126" s="110"/>
      <c r="CU126" s="153"/>
      <c r="CV126" s="153"/>
      <c r="CW126" s="110"/>
      <c r="CX126" s="153"/>
      <c r="CY126" s="153"/>
      <c r="CZ126" s="110"/>
      <c r="DA126" s="153"/>
      <c r="DB126" s="153"/>
      <c r="DC126" s="110"/>
      <c r="DD126" s="68"/>
      <c r="DE126" s="41"/>
      <c r="DF126" s="92"/>
      <c r="DG126" s="70"/>
      <c r="DI126" s="54"/>
    </row>
    <row r="127" spans="1:113" ht="15.75" customHeight="1">
      <c r="A127" s="36" t="s">
        <v>97</v>
      </c>
      <c r="B127" s="153">
        <f t="shared" si="110"/>
        <v>147.6</v>
      </c>
      <c r="C127" s="153">
        <f t="shared" si="111"/>
        <v>147.6</v>
      </c>
      <c r="D127" s="153">
        <f t="shared" si="88"/>
        <v>100</v>
      </c>
      <c r="E127" s="153"/>
      <c r="F127" s="153"/>
      <c r="G127" s="110"/>
      <c r="H127" s="153"/>
      <c r="I127" s="153"/>
      <c r="J127" s="110"/>
      <c r="K127" s="153"/>
      <c r="L127" s="153"/>
      <c r="M127" s="110"/>
      <c r="N127" s="153"/>
      <c r="O127" s="153"/>
      <c r="P127" s="110"/>
      <c r="Q127" s="153">
        <v>147.6</v>
      </c>
      <c r="R127" s="153">
        <v>147.6</v>
      </c>
      <c r="S127" s="110">
        <f t="shared" si="108"/>
        <v>100</v>
      </c>
      <c r="T127" s="153"/>
      <c r="U127" s="153"/>
      <c r="V127" s="110"/>
      <c r="W127" s="153"/>
      <c r="X127" s="153">
        <f t="shared" si="112"/>
        <v>0</v>
      </c>
      <c r="Y127" s="153">
        <f t="shared" si="112"/>
        <v>0</v>
      </c>
      <c r="Z127" s="110"/>
      <c r="AA127" s="153"/>
      <c r="AB127" s="153"/>
      <c r="AC127" s="110"/>
      <c r="AD127" s="153"/>
      <c r="AE127" s="153"/>
      <c r="AF127" s="110"/>
      <c r="AG127" s="153"/>
      <c r="AH127" s="153"/>
      <c r="AI127" s="110"/>
      <c r="AJ127" s="153"/>
      <c r="AK127" s="153"/>
      <c r="AL127" s="110"/>
      <c r="AM127" s="153"/>
      <c r="AN127" s="153"/>
      <c r="AO127" s="110"/>
      <c r="AP127" s="153"/>
      <c r="AQ127" s="153"/>
      <c r="AR127" s="110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10"/>
      <c r="BE127" s="153"/>
      <c r="BF127" s="153"/>
      <c r="BG127" s="110"/>
      <c r="BH127" s="153"/>
      <c r="BI127" s="153"/>
      <c r="BJ127" s="110"/>
      <c r="BK127" s="153"/>
      <c r="BL127" s="153"/>
      <c r="BM127" s="110"/>
      <c r="BN127" s="153"/>
      <c r="BO127" s="153"/>
      <c r="BP127" s="110"/>
      <c r="BQ127" s="153"/>
      <c r="BR127" s="153"/>
      <c r="BS127" s="110"/>
      <c r="BT127" s="153"/>
      <c r="BU127" s="153"/>
      <c r="BV127" s="110"/>
      <c r="BW127" s="153"/>
      <c r="BX127" s="153"/>
      <c r="BY127" s="110"/>
      <c r="BZ127" s="153"/>
      <c r="CA127" s="153"/>
      <c r="CB127" s="110"/>
      <c r="CC127" s="153"/>
      <c r="CD127" s="153"/>
      <c r="CE127" s="110"/>
      <c r="CF127" s="153"/>
      <c r="CG127" s="153"/>
      <c r="CH127" s="110"/>
      <c r="CI127" s="153"/>
      <c r="CJ127" s="153"/>
      <c r="CK127" s="110"/>
      <c r="CL127" s="153"/>
      <c r="CM127" s="153"/>
      <c r="CN127" s="110"/>
      <c r="CO127" s="153"/>
      <c r="CP127" s="153"/>
      <c r="CQ127" s="110"/>
      <c r="CR127" s="153"/>
      <c r="CS127" s="153"/>
      <c r="CT127" s="110"/>
      <c r="CU127" s="153"/>
      <c r="CV127" s="153"/>
      <c r="CW127" s="110"/>
      <c r="CX127" s="153"/>
      <c r="CY127" s="153"/>
      <c r="CZ127" s="110"/>
      <c r="DA127" s="153"/>
      <c r="DB127" s="153"/>
      <c r="DC127" s="110"/>
      <c r="DD127" s="68"/>
      <c r="DE127" s="41"/>
      <c r="DF127" s="35"/>
      <c r="DG127" s="69"/>
      <c r="DI127" s="54"/>
    </row>
    <row r="128" spans="1:113" ht="15.75" customHeight="1">
      <c r="A128" s="36" t="s">
        <v>104</v>
      </c>
      <c r="B128" s="153">
        <f t="shared" si="110"/>
        <v>147.6</v>
      </c>
      <c r="C128" s="153">
        <f t="shared" si="111"/>
        <v>147.6</v>
      </c>
      <c r="D128" s="153">
        <f t="shared" si="88"/>
        <v>100</v>
      </c>
      <c r="E128" s="153"/>
      <c r="F128" s="153"/>
      <c r="G128" s="110"/>
      <c r="H128" s="153"/>
      <c r="I128" s="153"/>
      <c r="J128" s="110"/>
      <c r="K128" s="153"/>
      <c r="L128" s="153"/>
      <c r="M128" s="110"/>
      <c r="N128" s="153"/>
      <c r="O128" s="153"/>
      <c r="P128" s="110"/>
      <c r="Q128" s="153">
        <v>147.6</v>
      </c>
      <c r="R128" s="153">
        <v>147.6</v>
      </c>
      <c r="S128" s="110">
        <f t="shared" si="108"/>
        <v>100</v>
      </c>
      <c r="T128" s="153"/>
      <c r="U128" s="153"/>
      <c r="V128" s="110"/>
      <c r="W128" s="153"/>
      <c r="X128" s="153">
        <f t="shared" si="112"/>
        <v>0</v>
      </c>
      <c r="Y128" s="153">
        <f t="shared" si="112"/>
        <v>0</v>
      </c>
      <c r="Z128" s="110"/>
      <c r="AA128" s="153"/>
      <c r="AB128" s="153"/>
      <c r="AC128" s="110"/>
      <c r="AD128" s="153"/>
      <c r="AE128" s="153"/>
      <c r="AF128" s="110"/>
      <c r="AG128" s="153"/>
      <c r="AH128" s="153"/>
      <c r="AI128" s="110"/>
      <c r="AJ128" s="153"/>
      <c r="AK128" s="153"/>
      <c r="AL128" s="110"/>
      <c r="AM128" s="153"/>
      <c r="AN128" s="153"/>
      <c r="AO128" s="110"/>
      <c r="AP128" s="153"/>
      <c r="AQ128" s="153"/>
      <c r="AR128" s="110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10"/>
      <c r="BE128" s="153"/>
      <c r="BF128" s="153"/>
      <c r="BG128" s="110"/>
      <c r="BH128" s="153"/>
      <c r="BI128" s="153"/>
      <c r="BJ128" s="110"/>
      <c r="BK128" s="153"/>
      <c r="BL128" s="153"/>
      <c r="BM128" s="110"/>
      <c r="BN128" s="153"/>
      <c r="BO128" s="153"/>
      <c r="BP128" s="110"/>
      <c r="BQ128" s="153"/>
      <c r="BR128" s="153"/>
      <c r="BS128" s="110"/>
      <c r="BT128" s="153"/>
      <c r="BU128" s="153"/>
      <c r="BV128" s="110"/>
      <c r="BW128" s="153"/>
      <c r="BX128" s="153"/>
      <c r="BY128" s="110"/>
      <c r="BZ128" s="153"/>
      <c r="CA128" s="153"/>
      <c r="CB128" s="110"/>
      <c r="CC128" s="153"/>
      <c r="CD128" s="153"/>
      <c r="CE128" s="110"/>
      <c r="CF128" s="153"/>
      <c r="CG128" s="153"/>
      <c r="CH128" s="110"/>
      <c r="CI128" s="153"/>
      <c r="CJ128" s="153"/>
      <c r="CK128" s="110"/>
      <c r="CL128" s="153"/>
      <c r="CM128" s="153"/>
      <c r="CN128" s="110"/>
      <c r="CO128" s="153"/>
      <c r="CP128" s="153"/>
      <c r="CQ128" s="110"/>
      <c r="CR128" s="153"/>
      <c r="CS128" s="153"/>
      <c r="CT128" s="110"/>
      <c r="CU128" s="153"/>
      <c r="CV128" s="153"/>
      <c r="CW128" s="110"/>
      <c r="CX128" s="153"/>
      <c r="CY128" s="153"/>
      <c r="CZ128" s="110"/>
      <c r="DA128" s="153"/>
      <c r="DB128" s="153"/>
      <c r="DC128" s="110"/>
      <c r="DD128" s="68"/>
      <c r="DE128" s="41"/>
      <c r="DF128" s="35"/>
      <c r="DG128" s="69"/>
      <c r="DI128" s="54"/>
    </row>
    <row r="129" spans="1:113" ht="15.75" customHeight="1">
      <c r="A129" s="36" t="s">
        <v>61</v>
      </c>
      <c r="B129" s="153">
        <f t="shared" si="110"/>
        <v>287.60000000000002</v>
      </c>
      <c r="C129" s="153">
        <f t="shared" si="111"/>
        <v>287.60000000000002</v>
      </c>
      <c r="D129" s="153">
        <f t="shared" si="88"/>
        <v>100</v>
      </c>
      <c r="E129" s="153"/>
      <c r="F129" s="153"/>
      <c r="G129" s="110"/>
      <c r="H129" s="153"/>
      <c r="I129" s="153"/>
      <c r="J129" s="110"/>
      <c r="K129" s="153"/>
      <c r="L129" s="153"/>
      <c r="M129" s="110"/>
      <c r="N129" s="153"/>
      <c r="O129" s="153"/>
      <c r="P129" s="110"/>
      <c r="Q129" s="153">
        <v>287.60000000000002</v>
      </c>
      <c r="R129" s="153">
        <v>287.60000000000002</v>
      </c>
      <c r="S129" s="110">
        <f t="shared" si="108"/>
        <v>100</v>
      </c>
      <c r="T129" s="153"/>
      <c r="U129" s="153"/>
      <c r="V129" s="110"/>
      <c r="W129" s="153"/>
      <c r="X129" s="153">
        <f t="shared" si="112"/>
        <v>0</v>
      </c>
      <c r="Y129" s="153">
        <f t="shared" si="112"/>
        <v>0</v>
      </c>
      <c r="Z129" s="110"/>
      <c r="AA129" s="153"/>
      <c r="AB129" s="153"/>
      <c r="AC129" s="110"/>
      <c r="AD129" s="153"/>
      <c r="AE129" s="153"/>
      <c r="AF129" s="110"/>
      <c r="AG129" s="153"/>
      <c r="AH129" s="153"/>
      <c r="AI129" s="110"/>
      <c r="AJ129" s="153"/>
      <c r="AK129" s="153"/>
      <c r="AL129" s="110"/>
      <c r="AM129" s="153"/>
      <c r="AN129" s="153"/>
      <c r="AO129" s="110"/>
      <c r="AP129" s="153"/>
      <c r="AQ129" s="153"/>
      <c r="AR129" s="110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10"/>
      <c r="BE129" s="153"/>
      <c r="BF129" s="153"/>
      <c r="BG129" s="110"/>
      <c r="BH129" s="153"/>
      <c r="BI129" s="153"/>
      <c r="BJ129" s="110"/>
      <c r="BK129" s="153"/>
      <c r="BL129" s="153"/>
      <c r="BM129" s="110"/>
      <c r="BN129" s="153"/>
      <c r="BO129" s="153"/>
      <c r="BP129" s="110"/>
      <c r="BQ129" s="153"/>
      <c r="BR129" s="153"/>
      <c r="BS129" s="110"/>
      <c r="BT129" s="153"/>
      <c r="BU129" s="153"/>
      <c r="BV129" s="110"/>
      <c r="BW129" s="153"/>
      <c r="BX129" s="153"/>
      <c r="BY129" s="110"/>
      <c r="BZ129" s="153"/>
      <c r="CA129" s="153"/>
      <c r="CB129" s="110"/>
      <c r="CC129" s="153"/>
      <c r="CD129" s="153"/>
      <c r="CE129" s="110"/>
      <c r="CF129" s="153"/>
      <c r="CG129" s="153"/>
      <c r="CH129" s="110"/>
      <c r="CI129" s="153"/>
      <c r="CJ129" s="153"/>
      <c r="CK129" s="110"/>
      <c r="CL129" s="153"/>
      <c r="CM129" s="153"/>
      <c r="CN129" s="110"/>
      <c r="CO129" s="153"/>
      <c r="CP129" s="153"/>
      <c r="CQ129" s="110"/>
      <c r="CR129" s="153"/>
      <c r="CS129" s="153"/>
      <c r="CT129" s="110"/>
      <c r="CU129" s="153"/>
      <c r="CV129" s="153"/>
      <c r="CW129" s="110"/>
      <c r="CX129" s="153"/>
      <c r="CY129" s="153"/>
      <c r="CZ129" s="110"/>
      <c r="DA129" s="153"/>
      <c r="DB129" s="153"/>
      <c r="DC129" s="110"/>
      <c r="DD129" s="68"/>
      <c r="DE129" s="41"/>
      <c r="DF129" s="35"/>
      <c r="DG129" s="69"/>
      <c r="DI129" s="54"/>
    </row>
    <row r="130" spans="1:113" ht="15.75" customHeight="1">
      <c r="A130" s="36" t="s">
        <v>99</v>
      </c>
      <c r="B130" s="153">
        <f t="shared" si="110"/>
        <v>147.6</v>
      </c>
      <c r="C130" s="153">
        <f t="shared" si="111"/>
        <v>147.6</v>
      </c>
      <c r="D130" s="153">
        <f t="shared" si="88"/>
        <v>100</v>
      </c>
      <c r="E130" s="153"/>
      <c r="F130" s="153"/>
      <c r="G130" s="110"/>
      <c r="H130" s="153"/>
      <c r="I130" s="153"/>
      <c r="J130" s="110"/>
      <c r="K130" s="153"/>
      <c r="L130" s="153"/>
      <c r="M130" s="110"/>
      <c r="N130" s="153"/>
      <c r="O130" s="153"/>
      <c r="P130" s="110"/>
      <c r="Q130" s="153">
        <v>147.6</v>
      </c>
      <c r="R130" s="153">
        <v>147.6</v>
      </c>
      <c r="S130" s="110">
        <f t="shared" si="108"/>
        <v>100</v>
      </c>
      <c r="T130" s="153"/>
      <c r="U130" s="153"/>
      <c r="V130" s="110"/>
      <c r="W130" s="153"/>
      <c r="X130" s="153">
        <f t="shared" si="112"/>
        <v>0</v>
      </c>
      <c r="Y130" s="153">
        <f t="shared" si="112"/>
        <v>0</v>
      </c>
      <c r="Z130" s="110"/>
      <c r="AA130" s="153"/>
      <c r="AB130" s="153"/>
      <c r="AC130" s="110"/>
      <c r="AD130" s="153"/>
      <c r="AE130" s="153"/>
      <c r="AF130" s="110"/>
      <c r="AG130" s="153"/>
      <c r="AH130" s="153"/>
      <c r="AI130" s="110"/>
      <c r="AJ130" s="153"/>
      <c r="AK130" s="153"/>
      <c r="AL130" s="110"/>
      <c r="AM130" s="153"/>
      <c r="AN130" s="153"/>
      <c r="AO130" s="110"/>
      <c r="AP130" s="153"/>
      <c r="AQ130" s="153"/>
      <c r="AR130" s="110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10"/>
      <c r="BE130" s="153"/>
      <c r="BF130" s="153"/>
      <c r="BG130" s="110"/>
      <c r="BH130" s="153"/>
      <c r="BI130" s="153"/>
      <c r="BJ130" s="110"/>
      <c r="BK130" s="153"/>
      <c r="BL130" s="153"/>
      <c r="BM130" s="110"/>
      <c r="BN130" s="153"/>
      <c r="BO130" s="153"/>
      <c r="BP130" s="110"/>
      <c r="BQ130" s="153"/>
      <c r="BR130" s="153"/>
      <c r="BS130" s="110"/>
      <c r="BT130" s="153"/>
      <c r="BU130" s="153"/>
      <c r="BV130" s="110"/>
      <c r="BW130" s="153"/>
      <c r="BX130" s="153"/>
      <c r="BY130" s="110"/>
      <c r="BZ130" s="153"/>
      <c r="CA130" s="153"/>
      <c r="CB130" s="110"/>
      <c r="CC130" s="153"/>
      <c r="CD130" s="153"/>
      <c r="CE130" s="110"/>
      <c r="CF130" s="153"/>
      <c r="CG130" s="153"/>
      <c r="CH130" s="110"/>
      <c r="CI130" s="153"/>
      <c r="CJ130" s="153"/>
      <c r="CK130" s="110"/>
      <c r="CL130" s="153"/>
      <c r="CM130" s="153"/>
      <c r="CN130" s="110"/>
      <c r="CO130" s="153"/>
      <c r="CP130" s="153"/>
      <c r="CQ130" s="110"/>
      <c r="CR130" s="153"/>
      <c r="CS130" s="153"/>
      <c r="CT130" s="110"/>
      <c r="CU130" s="153"/>
      <c r="CV130" s="153"/>
      <c r="CW130" s="110"/>
      <c r="CX130" s="153"/>
      <c r="CY130" s="153"/>
      <c r="CZ130" s="110"/>
      <c r="DA130" s="153"/>
      <c r="DB130" s="153"/>
      <c r="DC130" s="110"/>
      <c r="DD130" s="68"/>
      <c r="DE130" s="41"/>
      <c r="DF130" s="50"/>
      <c r="DG130" s="69"/>
      <c r="DI130" s="54"/>
    </row>
    <row r="131" spans="1:113" ht="15.75" customHeight="1">
      <c r="A131" s="36" t="s">
        <v>114</v>
      </c>
      <c r="B131" s="153">
        <f t="shared" si="110"/>
        <v>147.6</v>
      </c>
      <c r="C131" s="153">
        <f t="shared" si="111"/>
        <v>147.6</v>
      </c>
      <c r="D131" s="153">
        <f t="shared" si="88"/>
        <v>100</v>
      </c>
      <c r="E131" s="153"/>
      <c r="F131" s="153"/>
      <c r="G131" s="110"/>
      <c r="H131" s="153"/>
      <c r="I131" s="153"/>
      <c r="J131" s="110"/>
      <c r="K131" s="153"/>
      <c r="L131" s="153"/>
      <c r="M131" s="110"/>
      <c r="N131" s="153"/>
      <c r="O131" s="153"/>
      <c r="P131" s="110"/>
      <c r="Q131" s="153">
        <v>147.6</v>
      </c>
      <c r="R131" s="153">
        <v>147.6</v>
      </c>
      <c r="S131" s="110">
        <f t="shared" si="108"/>
        <v>100</v>
      </c>
      <c r="T131" s="153"/>
      <c r="U131" s="153"/>
      <c r="V131" s="110"/>
      <c r="W131" s="153"/>
      <c r="X131" s="153">
        <f t="shared" si="112"/>
        <v>0</v>
      </c>
      <c r="Y131" s="153">
        <f t="shared" si="112"/>
        <v>0</v>
      </c>
      <c r="Z131" s="110"/>
      <c r="AA131" s="153"/>
      <c r="AB131" s="153"/>
      <c r="AC131" s="110"/>
      <c r="AD131" s="153"/>
      <c r="AE131" s="153"/>
      <c r="AF131" s="110"/>
      <c r="AG131" s="153"/>
      <c r="AH131" s="153"/>
      <c r="AI131" s="110"/>
      <c r="AJ131" s="153"/>
      <c r="AK131" s="153"/>
      <c r="AL131" s="110"/>
      <c r="AM131" s="153"/>
      <c r="AN131" s="153"/>
      <c r="AO131" s="110"/>
      <c r="AP131" s="153"/>
      <c r="AQ131" s="153"/>
      <c r="AR131" s="110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10"/>
      <c r="BE131" s="153"/>
      <c r="BF131" s="153"/>
      <c r="BG131" s="110"/>
      <c r="BH131" s="153"/>
      <c r="BI131" s="153"/>
      <c r="BJ131" s="110"/>
      <c r="BK131" s="153"/>
      <c r="BL131" s="153"/>
      <c r="BM131" s="110"/>
      <c r="BN131" s="153"/>
      <c r="BO131" s="153"/>
      <c r="BP131" s="110"/>
      <c r="BQ131" s="153"/>
      <c r="BR131" s="153"/>
      <c r="BS131" s="110"/>
      <c r="BT131" s="153"/>
      <c r="BU131" s="153"/>
      <c r="BV131" s="110"/>
      <c r="BW131" s="153"/>
      <c r="BX131" s="153"/>
      <c r="BY131" s="110"/>
      <c r="BZ131" s="153"/>
      <c r="CA131" s="153"/>
      <c r="CB131" s="110"/>
      <c r="CC131" s="153"/>
      <c r="CD131" s="153"/>
      <c r="CE131" s="110"/>
      <c r="CF131" s="153"/>
      <c r="CG131" s="153"/>
      <c r="CH131" s="110"/>
      <c r="CI131" s="153"/>
      <c r="CJ131" s="153"/>
      <c r="CK131" s="110"/>
      <c r="CL131" s="153"/>
      <c r="CM131" s="153"/>
      <c r="CN131" s="110"/>
      <c r="CO131" s="153"/>
      <c r="CP131" s="153"/>
      <c r="CQ131" s="110"/>
      <c r="CR131" s="153"/>
      <c r="CS131" s="153"/>
      <c r="CT131" s="110"/>
      <c r="CU131" s="153"/>
      <c r="CV131" s="153"/>
      <c r="CW131" s="110"/>
      <c r="CX131" s="153"/>
      <c r="CY131" s="153"/>
      <c r="CZ131" s="110"/>
      <c r="DA131" s="153"/>
      <c r="DB131" s="153"/>
      <c r="DC131" s="110"/>
      <c r="DD131" s="68"/>
      <c r="DE131" s="41"/>
      <c r="DF131" s="68"/>
      <c r="DG131" s="69"/>
      <c r="DI131" s="54"/>
    </row>
    <row r="132" spans="1:113" s="65" customFormat="1" ht="15.75" customHeight="1">
      <c r="A132" s="62" t="s">
        <v>136</v>
      </c>
      <c r="B132" s="170">
        <f>B133+B134</f>
        <v>337520.92200000008</v>
      </c>
      <c r="C132" s="170">
        <f>C133+C134</f>
        <v>330784.62875000009</v>
      </c>
      <c r="D132" s="170">
        <f t="shared" ref="D132:D161" si="113">C132/B132*100</f>
        <v>98.004184982049807</v>
      </c>
      <c r="E132" s="170">
        <f>E133+E134</f>
        <v>363.5</v>
      </c>
      <c r="F132" s="170">
        <f>F133+F134</f>
        <v>363.5</v>
      </c>
      <c r="G132" s="155">
        <f>F132/E132*100</f>
        <v>100</v>
      </c>
      <c r="H132" s="170">
        <f t="shared" ref="H132:CD132" si="114">H133+H134</f>
        <v>1276.7</v>
      </c>
      <c r="I132" s="170">
        <f t="shared" si="114"/>
        <v>1276.7</v>
      </c>
      <c r="J132" s="155">
        <f>I132/H132*100</f>
        <v>100</v>
      </c>
      <c r="K132" s="170">
        <f t="shared" ref="K132:L132" si="115">K133+K134</f>
        <v>28.2</v>
      </c>
      <c r="L132" s="170">
        <f t="shared" si="115"/>
        <v>28.2</v>
      </c>
      <c r="M132" s="155">
        <f>L132/K132*100</f>
        <v>100</v>
      </c>
      <c r="N132" s="170">
        <f t="shared" si="114"/>
        <v>2.2999999999999998</v>
      </c>
      <c r="O132" s="170">
        <f t="shared" si="114"/>
        <v>2.2999999999999998</v>
      </c>
      <c r="P132" s="155">
        <f>O132/N132*100</f>
        <v>100</v>
      </c>
      <c r="Q132" s="170">
        <f t="shared" si="114"/>
        <v>1783.8</v>
      </c>
      <c r="R132" s="170">
        <f t="shared" si="114"/>
        <v>1783.8</v>
      </c>
      <c r="S132" s="155">
        <f>R132/Q132*100</f>
        <v>100</v>
      </c>
      <c r="T132" s="170">
        <f>T133+T134</f>
        <v>0</v>
      </c>
      <c r="U132" s="170">
        <f>U133+U134</f>
        <v>0</v>
      </c>
      <c r="V132" s="155" t="e">
        <f>U132/T132*100</f>
        <v>#DIV/0!</v>
      </c>
      <c r="W132" s="170">
        <f>W133+W134</f>
        <v>1325</v>
      </c>
      <c r="X132" s="170">
        <f>X133+X134</f>
        <v>1325</v>
      </c>
      <c r="Y132" s="170">
        <f>Y133+Y134</f>
        <v>1325</v>
      </c>
      <c r="Z132" s="155"/>
      <c r="AA132" s="170">
        <f>AA133+AA134</f>
        <v>1311.75</v>
      </c>
      <c r="AB132" s="170">
        <f>AB133+AB134</f>
        <v>1311.75</v>
      </c>
      <c r="AC132" s="155"/>
      <c r="AD132" s="170">
        <f>AD133+AD134</f>
        <v>13.25</v>
      </c>
      <c r="AE132" s="170">
        <f>AE133+AE134</f>
        <v>13.25</v>
      </c>
      <c r="AF132" s="155"/>
      <c r="AG132" s="170">
        <f>AG133+AG134</f>
        <v>10873.93326</v>
      </c>
      <c r="AH132" s="170">
        <f>AH133+AH134</f>
        <v>10873.93326</v>
      </c>
      <c r="AI132" s="155">
        <f>AH132/AG132*100</f>
        <v>100</v>
      </c>
      <c r="AJ132" s="170">
        <f t="shared" si="114"/>
        <v>180017.4</v>
      </c>
      <c r="AK132" s="170">
        <f t="shared" si="114"/>
        <v>180017.4</v>
      </c>
      <c r="AL132" s="155">
        <f>AK132/AJ132*100</f>
        <v>100</v>
      </c>
      <c r="AM132" s="170">
        <f t="shared" si="114"/>
        <v>57466.3</v>
      </c>
      <c r="AN132" s="170">
        <f t="shared" si="114"/>
        <v>57466.3</v>
      </c>
      <c r="AO132" s="155">
        <f>AN132/AM132*100</f>
        <v>100</v>
      </c>
      <c r="AP132" s="170">
        <f t="shared" si="114"/>
        <v>0</v>
      </c>
      <c r="AQ132" s="170">
        <f t="shared" si="114"/>
        <v>0</v>
      </c>
      <c r="AR132" s="155" t="e">
        <f>AQ132/AP132*100</f>
        <v>#DIV/0!</v>
      </c>
      <c r="AS132" s="170">
        <f t="shared" si="114"/>
        <v>154.1</v>
      </c>
      <c r="AT132" s="170">
        <f t="shared" si="114"/>
        <v>132.17160000000001</v>
      </c>
      <c r="AU132" s="170">
        <f>AT132/AS132*100</f>
        <v>85.770019467878015</v>
      </c>
      <c r="AV132" s="170">
        <f t="shared" si="114"/>
        <v>20581.7</v>
      </c>
      <c r="AW132" s="170">
        <f t="shared" si="114"/>
        <v>20581.7</v>
      </c>
      <c r="AX132" s="170">
        <f>AW132/AV132*100</f>
        <v>100</v>
      </c>
      <c r="AY132" s="170">
        <f t="shared" si="114"/>
        <v>8298</v>
      </c>
      <c r="AZ132" s="170">
        <f t="shared" si="114"/>
        <v>8125.4210000000003</v>
      </c>
      <c r="BA132" s="170">
        <f>AZ132/AY132*100</f>
        <v>97.92023379127501</v>
      </c>
      <c r="BB132" s="170">
        <f t="shared" si="114"/>
        <v>30039.40554</v>
      </c>
      <c r="BC132" s="170">
        <f t="shared" si="114"/>
        <v>25356.729960000001</v>
      </c>
      <c r="BD132" s="155">
        <f>BC132/BB132*100</f>
        <v>84.411557100340673</v>
      </c>
      <c r="BE132" s="170">
        <f t="shared" si="114"/>
        <v>76.400000000000006</v>
      </c>
      <c r="BF132" s="170">
        <f t="shared" si="114"/>
        <v>62.4</v>
      </c>
      <c r="BG132" s="155">
        <f>BF132/BE132*100</f>
        <v>81.675392670157066</v>
      </c>
      <c r="BH132" s="170">
        <f t="shared" si="114"/>
        <v>0</v>
      </c>
      <c r="BI132" s="170">
        <f t="shared" si="114"/>
        <v>0</v>
      </c>
      <c r="BJ132" s="155"/>
      <c r="BK132" s="170">
        <f t="shared" si="114"/>
        <v>537</v>
      </c>
      <c r="BL132" s="170">
        <f t="shared" si="114"/>
        <v>537</v>
      </c>
      <c r="BM132" s="155">
        <f>BL132/BK132*100</f>
        <v>100</v>
      </c>
      <c r="BN132" s="170">
        <f t="shared" si="114"/>
        <v>3</v>
      </c>
      <c r="BO132" s="170">
        <f t="shared" si="114"/>
        <v>3</v>
      </c>
      <c r="BP132" s="155">
        <f>BO132/BN132*100</f>
        <v>100</v>
      </c>
      <c r="BQ132" s="170">
        <f t="shared" si="114"/>
        <v>890</v>
      </c>
      <c r="BR132" s="170">
        <f t="shared" si="114"/>
        <v>890</v>
      </c>
      <c r="BS132" s="155">
        <f>BR132/BQ132*100</f>
        <v>100</v>
      </c>
      <c r="BT132" s="170">
        <f t="shared" si="114"/>
        <v>24</v>
      </c>
      <c r="BU132" s="170">
        <f t="shared" si="114"/>
        <v>24</v>
      </c>
      <c r="BV132" s="155">
        <f>BU132/BT132*100</f>
        <v>100</v>
      </c>
      <c r="BW132" s="170">
        <f t="shared" si="114"/>
        <v>58.798949999999998</v>
      </c>
      <c r="BX132" s="170">
        <f t="shared" si="114"/>
        <v>58.798949999999998</v>
      </c>
      <c r="BY132" s="155"/>
      <c r="BZ132" s="170">
        <f t="shared" si="114"/>
        <v>383.8</v>
      </c>
      <c r="CA132" s="170">
        <f t="shared" si="114"/>
        <v>383.67500000000001</v>
      </c>
      <c r="CB132" s="155">
        <f>CA132/BZ132*100</f>
        <v>99.967430953621687</v>
      </c>
      <c r="CC132" s="170">
        <f t="shared" si="114"/>
        <v>0</v>
      </c>
      <c r="CD132" s="170">
        <f t="shared" si="114"/>
        <v>0</v>
      </c>
      <c r="CE132" s="155"/>
      <c r="CF132" s="170">
        <f t="shared" ref="CF132:CM132" si="116">CF133+CF134</f>
        <v>14996.8</v>
      </c>
      <c r="CG132" s="170">
        <f t="shared" si="116"/>
        <v>14055.599260000001</v>
      </c>
      <c r="CH132" s="155">
        <f>CG132/CF132*100</f>
        <v>93.723989517763798</v>
      </c>
      <c r="CI132" s="170">
        <f t="shared" si="116"/>
        <v>0</v>
      </c>
      <c r="CJ132" s="170">
        <f t="shared" si="116"/>
        <v>0</v>
      </c>
      <c r="CK132" s="155" t="e">
        <f>CJ132/CI132*100</f>
        <v>#DIV/0!</v>
      </c>
      <c r="CL132" s="170">
        <f t="shared" si="116"/>
        <v>0</v>
      </c>
      <c r="CM132" s="170">
        <f t="shared" si="116"/>
        <v>0</v>
      </c>
      <c r="CN132" s="155"/>
      <c r="CO132" s="170">
        <f>CO133+CO134</f>
        <v>33.302</v>
      </c>
      <c r="CP132" s="170">
        <f>CP133+CP134</f>
        <v>0</v>
      </c>
      <c r="CQ132" s="155">
        <f>CP132/CO132*100</f>
        <v>0</v>
      </c>
      <c r="CR132" s="170">
        <f>CR133+CR134</f>
        <v>5929.2986700000001</v>
      </c>
      <c r="CS132" s="170">
        <f>CS133+CS134</f>
        <v>5710.6670700000004</v>
      </c>
      <c r="CT132" s="155"/>
      <c r="CU132" s="170">
        <f>CU133+CU134</f>
        <v>2053.34</v>
      </c>
      <c r="CV132" s="170">
        <f>CV133+CV134</f>
        <v>1401.4890700000001</v>
      </c>
      <c r="CW132" s="155"/>
      <c r="CX132" s="170">
        <f>CX133+CX134</f>
        <v>0</v>
      </c>
      <c r="CY132" s="170">
        <f>CY133+CY134</f>
        <v>0</v>
      </c>
      <c r="CZ132" s="155"/>
      <c r="DA132" s="170">
        <f>DA133+DA134</f>
        <v>324.84358000000003</v>
      </c>
      <c r="DB132" s="170">
        <f>DB133+DB134</f>
        <v>324.84358000000003</v>
      </c>
      <c r="DC132" s="155">
        <f t="shared" ref="DC132:DC133" si="117">DB132/DA132*100</f>
        <v>100</v>
      </c>
      <c r="DD132" s="92"/>
      <c r="DE132" s="93"/>
      <c r="DF132" s="92"/>
      <c r="DG132" s="94"/>
      <c r="DI132" s="54"/>
    </row>
    <row r="133" spans="1:113" ht="15.75" customHeight="1">
      <c r="A133" s="36" t="s">
        <v>137</v>
      </c>
      <c r="B133" s="153">
        <f>H133+N133+Q133+AJ133+AM133+AP133+AS133+AV133+AY133+BB133+BE133+BH133+BK133+BN133+E133+BQ133+BT133+BW133+BZ133+CC133+CF133+CI133+CL133+T133+W133+CO133+AG133+CR133+CU133+CX133+DA133+K133</f>
        <v>335737.12200000009</v>
      </c>
      <c r="C133" s="153">
        <f>I133+O133+R133+AK133+AN133+AQ133+AT133+AW133+AZ133+BC133+BF133+BI133+BL133+BO133+F133+BR133+BU133+BX133+CA133+CD133+CG133+CJ133+CM133+U133+Y133+CP133+AH133+CS133+CV133+CY133+DB133+L133</f>
        <v>329000.8287500001</v>
      </c>
      <c r="D133" s="153">
        <f t="shared" si="113"/>
        <v>97.993581046423586</v>
      </c>
      <c r="E133" s="153">
        <v>363.5</v>
      </c>
      <c r="F133" s="153">
        <v>363.5</v>
      </c>
      <c r="G133" s="110">
        <f>F133/E133*100</f>
        <v>100</v>
      </c>
      <c r="H133" s="153">
        <v>1276.7</v>
      </c>
      <c r="I133" s="153">
        <v>1276.7</v>
      </c>
      <c r="J133" s="110">
        <f>I133/H133*100</f>
        <v>100</v>
      </c>
      <c r="K133" s="153">
        <v>28.2</v>
      </c>
      <c r="L133" s="153">
        <v>28.2</v>
      </c>
      <c r="M133" s="110">
        <f>L133/K133*100</f>
        <v>100</v>
      </c>
      <c r="N133" s="153">
        <v>2.2999999999999998</v>
      </c>
      <c r="O133" s="153">
        <v>2.2999999999999998</v>
      </c>
      <c r="P133" s="110">
        <f>O133/N133*100</f>
        <v>100</v>
      </c>
      <c r="Q133" s="153"/>
      <c r="R133" s="153"/>
      <c r="S133" s="110"/>
      <c r="T133" s="153"/>
      <c r="U133" s="153"/>
      <c r="V133" s="110" t="e">
        <f>U133/T133*100</f>
        <v>#DIV/0!</v>
      </c>
      <c r="W133" s="153">
        <v>1325</v>
      </c>
      <c r="X133" s="153">
        <f>AA133+AD133</f>
        <v>1325</v>
      </c>
      <c r="Y133" s="153">
        <f>AB133+AE133</f>
        <v>1325</v>
      </c>
      <c r="Z133" s="110"/>
      <c r="AA133" s="153">
        <v>1311.75</v>
      </c>
      <c r="AB133" s="153">
        <v>1311.75</v>
      </c>
      <c r="AC133" s="110"/>
      <c r="AD133" s="153">
        <v>13.25</v>
      </c>
      <c r="AE133" s="153">
        <v>13.25</v>
      </c>
      <c r="AF133" s="110"/>
      <c r="AG133" s="153">
        <v>10873.93326</v>
      </c>
      <c r="AH133" s="153">
        <v>10873.93326</v>
      </c>
      <c r="AI133" s="110">
        <f>AH133/AG133*100</f>
        <v>100</v>
      </c>
      <c r="AJ133" s="153">
        <v>180017.4</v>
      </c>
      <c r="AK133" s="153">
        <v>180017.4</v>
      </c>
      <c r="AL133" s="110">
        <f>AK133/AJ133*100</f>
        <v>100</v>
      </c>
      <c r="AM133" s="153">
        <v>57466.3</v>
      </c>
      <c r="AN133" s="153">
        <v>57466.3</v>
      </c>
      <c r="AO133" s="110">
        <f>AN133/AM133*100</f>
        <v>100</v>
      </c>
      <c r="AP133" s="153"/>
      <c r="AQ133" s="153"/>
      <c r="AR133" s="110" t="e">
        <f>AQ133/AP133*100</f>
        <v>#DIV/0!</v>
      </c>
      <c r="AS133" s="153">
        <v>154.1</v>
      </c>
      <c r="AT133" s="153">
        <v>132.17160000000001</v>
      </c>
      <c r="AU133" s="110">
        <f>AT133/AS133*100</f>
        <v>85.770019467878015</v>
      </c>
      <c r="AV133" s="153">
        <v>20581.7</v>
      </c>
      <c r="AW133" s="153">
        <v>20581.7</v>
      </c>
      <c r="AX133" s="153">
        <f>AW133/AV133*100</f>
        <v>100</v>
      </c>
      <c r="AY133" s="153">
        <v>8298</v>
      </c>
      <c r="AZ133" s="153">
        <v>8125.4210000000003</v>
      </c>
      <c r="BA133" s="110">
        <f>AZ133/AY133*100</f>
        <v>97.92023379127501</v>
      </c>
      <c r="BB133" s="153">
        <v>30039.40554</v>
      </c>
      <c r="BC133" s="153">
        <v>25356.729960000001</v>
      </c>
      <c r="BD133" s="110">
        <f>BC133/BB133*100</f>
        <v>84.411557100340673</v>
      </c>
      <c r="BE133" s="153">
        <v>76.400000000000006</v>
      </c>
      <c r="BF133" s="153">
        <v>62.4</v>
      </c>
      <c r="BG133" s="110">
        <f>BF133/BE133*100</f>
        <v>81.675392670157066</v>
      </c>
      <c r="BH133" s="153"/>
      <c r="BI133" s="153"/>
      <c r="BJ133" s="110"/>
      <c r="BK133" s="153">
        <v>537</v>
      </c>
      <c r="BL133" s="153">
        <v>537</v>
      </c>
      <c r="BM133" s="110">
        <f>BL133/BK133*100</f>
        <v>100</v>
      </c>
      <c r="BN133" s="153">
        <v>3</v>
      </c>
      <c r="BO133" s="153">
        <v>3</v>
      </c>
      <c r="BP133" s="110">
        <f>BO133/BN133*100</f>
        <v>100</v>
      </c>
      <c r="BQ133" s="153">
        <v>890</v>
      </c>
      <c r="BR133" s="153">
        <v>890</v>
      </c>
      <c r="BS133" s="110">
        <f>BR133/BQ133*100</f>
        <v>100</v>
      </c>
      <c r="BT133" s="153">
        <v>24</v>
      </c>
      <c r="BU133" s="153">
        <v>24</v>
      </c>
      <c r="BV133" s="110">
        <f>BU133/BT133*100</f>
        <v>100</v>
      </c>
      <c r="BW133" s="153">
        <v>58.798949999999998</v>
      </c>
      <c r="BX133" s="153">
        <v>58.798949999999998</v>
      </c>
      <c r="BY133" s="110"/>
      <c r="BZ133" s="153">
        <v>383.8</v>
      </c>
      <c r="CA133" s="153">
        <v>383.67500000000001</v>
      </c>
      <c r="CB133" s="110">
        <f>CA133/BZ133*100</f>
        <v>99.967430953621687</v>
      </c>
      <c r="CC133" s="153"/>
      <c r="CD133" s="153"/>
      <c r="CE133" s="110"/>
      <c r="CF133" s="153">
        <v>14996.8</v>
      </c>
      <c r="CG133" s="153">
        <v>14055.599260000001</v>
      </c>
      <c r="CH133" s="110">
        <f>CG133/CF133*100</f>
        <v>93.723989517763798</v>
      </c>
      <c r="CI133" s="153"/>
      <c r="CJ133" s="153">
        <v>0</v>
      </c>
      <c r="CK133" s="110" t="e">
        <f>CJ133/CI133*100</f>
        <v>#DIV/0!</v>
      </c>
      <c r="CL133" s="153"/>
      <c r="CM133" s="153"/>
      <c r="CN133" s="110"/>
      <c r="CO133" s="153">
        <v>33.302</v>
      </c>
      <c r="CP133" s="153"/>
      <c r="CQ133" s="110">
        <f>CP133/CO133*100</f>
        <v>0</v>
      </c>
      <c r="CR133" s="153">
        <v>5929.2986700000001</v>
      </c>
      <c r="CS133" s="153">
        <v>5710.6670700000004</v>
      </c>
      <c r="CT133" s="110"/>
      <c r="CU133" s="153">
        <v>2053.34</v>
      </c>
      <c r="CV133" s="153">
        <v>1401.4890700000001</v>
      </c>
      <c r="CW133" s="110"/>
      <c r="CX133" s="153"/>
      <c r="CY133" s="153"/>
      <c r="CZ133" s="110"/>
      <c r="DA133" s="153">
        <v>324.84358000000003</v>
      </c>
      <c r="DB133" s="153">
        <v>324.84358000000003</v>
      </c>
      <c r="DC133" s="110">
        <f t="shared" si="117"/>
        <v>100</v>
      </c>
      <c r="DD133" s="68"/>
      <c r="DE133" s="41"/>
      <c r="DG133" s="70"/>
      <c r="DI133" s="54"/>
    </row>
    <row r="134" spans="1:113" s="65" customFormat="1" ht="15.75" customHeight="1">
      <c r="A134" s="62" t="s">
        <v>159</v>
      </c>
      <c r="B134" s="170">
        <f>B135+B136+B137+B138+B139+B140+B141+B142</f>
        <v>1783.8</v>
      </c>
      <c r="C134" s="170">
        <f>C135+C136+C137+C138+C139+C140+C141+C142</f>
        <v>1783.8</v>
      </c>
      <c r="D134" s="170">
        <f t="shared" si="113"/>
        <v>100</v>
      </c>
      <c r="E134" s="170">
        <f>SUM(E135:E142)</f>
        <v>0</v>
      </c>
      <c r="F134" s="170">
        <f>SUM(F135:F142)</f>
        <v>0</v>
      </c>
      <c r="G134" s="155"/>
      <c r="H134" s="170">
        <f t="shared" ref="H134:CD134" si="118">SUM(H135:H142)</f>
        <v>0</v>
      </c>
      <c r="I134" s="170">
        <f t="shared" si="118"/>
        <v>0</v>
      </c>
      <c r="J134" s="155"/>
      <c r="K134" s="170">
        <f t="shared" ref="K134:L134" si="119">SUM(K135:K142)</f>
        <v>0</v>
      </c>
      <c r="L134" s="170">
        <f t="shared" si="119"/>
        <v>0</v>
      </c>
      <c r="M134" s="155"/>
      <c r="N134" s="170">
        <f t="shared" si="118"/>
        <v>0</v>
      </c>
      <c r="O134" s="170">
        <f t="shared" si="118"/>
        <v>0</v>
      </c>
      <c r="P134" s="155"/>
      <c r="Q134" s="170">
        <f t="shared" si="118"/>
        <v>1783.8</v>
      </c>
      <c r="R134" s="170">
        <f t="shared" si="118"/>
        <v>1783.8</v>
      </c>
      <c r="S134" s="155">
        <f>R134/Q134*100</f>
        <v>100</v>
      </c>
      <c r="T134" s="170">
        <f>SUM(T135:T142)</f>
        <v>0</v>
      </c>
      <c r="U134" s="170">
        <f>SUM(U135:U142)</f>
        <v>0</v>
      </c>
      <c r="V134" s="155"/>
      <c r="W134" s="170">
        <f>SUM(W135:W142)</f>
        <v>0</v>
      </c>
      <c r="X134" s="170">
        <f>SUM(X135:X142)</f>
        <v>0</v>
      </c>
      <c r="Y134" s="170">
        <f>SUM(Y135:Y142)</f>
        <v>0</v>
      </c>
      <c r="Z134" s="155"/>
      <c r="AA134" s="170">
        <f>SUM(AA135:AA142)</f>
        <v>0</v>
      </c>
      <c r="AB134" s="170">
        <f>SUM(AB135:AB142)</f>
        <v>0</v>
      </c>
      <c r="AC134" s="155"/>
      <c r="AD134" s="170">
        <f>SUM(AD135:AD142)</f>
        <v>0</v>
      </c>
      <c r="AE134" s="170">
        <f>SUM(AE135:AE142)</f>
        <v>0</v>
      </c>
      <c r="AF134" s="155"/>
      <c r="AG134" s="170">
        <f>SUM(AG135:AG142)</f>
        <v>0</v>
      </c>
      <c r="AH134" s="170">
        <f>SUM(AH135:AH142)</f>
        <v>0</v>
      </c>
      <c r="AI134" s="155"/>
      <c r="AJ134" s="170">
        <f t="shared" si="118"/>
        <v>0</v>
      </c>
      <c r="AK134" s="170">
        <f t="shared" si="118"/>
        <v>0</v>
      </c>
      <c r="AL134" s="155"/>
      <c r="AM134" s="170">
        <f t="shared" si="118"/>
        <v>0</v>
      </c>
      <c r="AN134" s="170">
        <f t="shared" si="118"/>
        <v>0</v>
      </c>
      <c r="AO134" s="155"/>
      <c r="AP134" s="170">
        <f t="shared" si="118"/>
        <v>0</v>
      </c>
      <c r="AQ134" s="170">
        <f t="shared" si="118"/>
        <v>0</v>
      </c>
      <c r="AR134" s="155"/>
      <c r="AS134" s="170">
        <f t="shared" si="118"/>
        <v>0</v>
      </c>
      <c r="AT134" s="170">
        <f t="shared" si="118"/>
        <v>0</v>
      </c>
      <c r="AU134" s="170"/>
      <c r="AV134" s="170">
        <f t="shared" si="118"/>
        <v>0</v>
      </c>
      <c r="AW134" s="170">
        <f t="shared" si="118"/>
        <v>0</v>
      </c>
      <c r="AX134" s="170"/>
      <c r="AY134" s="170">
        <f t="shared" si="118"/>
        <v>0</v>
      </c>
      <c r="AZ134" s="170">
        <f t="shared" si="118"/>
        <v>0</v>
      </c>
      <c r="BA134" s="170"/>
      <c r="BB134" s="170">
        <f t="shared" si="118"/>
        <v>0</v>
      </c>
      <c r="BC134" s="170">
        <f t="shared" si="118"/>
        <v>0</v>
      </c>
      <c r="BD134" s="155"/>
      <c r="BE134" s="170">
        <f t="shared" si="118"/>
        <v>0</v>
      </c>
      <c r="BF134" s="170">
        <f t="shared" si="118"/>
        <v>0</v>
      </c>
      <c r="BG134" s="155"/>
      <c r="BH134" s="170">
        <f t="shared" si="118"/>
        <v>0</v>
      </c>
      <c r="BI134" s="170">
        <f t="shared" si="118"/>
        <v>0</v>
      </c>
      <c r="BJ134" s="155"/>
      <c r="BK134" s="170">
        <f t="shared" si="118"/>
        <v>0</v>
      </c>
      <c r="BL134" s="170">
        <f t="shared" si="118"/>
        <v>0</v>
      </c>
      <c r="BM134" s="155"/>
      <c r="BN134" s="170">
        <f t="shared" si="118"/>
        <v>0</v>
      </c>
      <c r="BO134" s="170">
        <f t="shared" si="118"/>
        <v>0</v>
      </c>
      <c r="BP134" s="155"/>
      <c r="BQ134" s="170">
        <f t="shared" si="118"/>
        <v>0</v>
      </c>
      <c r="BR134" s="170">
        <f t="shared" si="118"/>
        <v>0</v>
      </c>
      <c r="BS134" s="155"/>
      <c r="BT134" s="170">
        <f t="shared" si="118"/>
        <v>0</v>
      </c>
      <c r="BU134" s="170">
        <f t="shared" si="118"/>
        <v>0</v>
      </c>
      <c r="BV134" s="155"/>
      <c r="BW134" s="170">
        <f t="shared" si="118"/>
        <v>0</v>
      </c>
      <c r="BX134" s="170">
        <f t="shared" si="118"/>
        <v>0</v>
      </c>
      <c r="BY134" s="155"/>
      <c r="BZ134" s="170">
        <f t="shared" si="118"/>
        <v>0</v>
      </c>
      <c r="CA134" s="170">
        <f t="shared" si="118"/>
        <v>0</v>
      </c>
      <c r="CB134" s="155"/>
      <c r="CC134" s="170">
        <f t="shared" si="118"/>
        <v>0</v>
      </c>
      <c r="CD134" s="170">
        <f t="shared" si="118"/>
        <v>0</v>
      </c>
      <c r="CE134" s="155"/>
      <c r="CF134" s="170">
        <f t="shared" ref="CF134:CM134" si="120">SUM(CF135:CF142)</f>
        <v>0</v>
      </c>
      <c r="CG134" s="170">
        <f t="shared" si="120"/>
        <v>0</v>
      </c>
      <c r="CH134" s="155"/>
      <c r="CI134" s="170">
        <f t="shared" si="120"/>
        <v>0</v>
      </c>
      <c r="CJ134" s="170">
        <f t="shared" si="120"/>
        <v>0</v>
      </c>
      <c r="CK134" s="155"/>
      <c r="CL134" s="170">
        <f t="shared" si="120"/>
        <v>0</v>
      </c>
      <c r="CM134" s="170">
        <f t="shared" si="120"/>
        <v>0</v>
      </c>
      <c r="CN134" s="155"/>
      <c r="CO134" s="170">
        <f>SUM(CO135:CO142)</f>
        <v>0</v>
      </c>
      <c r="CP134" s="170">
        <f>SUM(CP135:CP142)</f>
        <v>0</v>
      </c>
      <c r="CQ134" s="155"/>
      <c r="CR134" s="170">
        <f>SUM(CR135:CR142)</f>
        <v>0</v>
      </c>
      <c r="CS134" s="170">
        <f>SUM(CS135:CS142)</f>
        <v>0</v>
      </c>
      <c r="CT134" s="155"/>
      <c r="CU134" s="170">
        <f>SUM(CU135:CU142)</f>
        <v>0</v>
      </c>
      <c r="CV134" s="170">
        <f>SUM(CV135:CV142)</f>
        <v>0</v>
      </c>
      <c r="CW134" s="155"/>
      <c r="CX134" s="170">
        <f>SUM(CX135:CX142)</f>
        <v>0</v>
      </c>
      <c r="CY134" s="170">
        <f>SUM(CY135:CY142)</f>
        <v>0</v>
      </c>
      <c r="CZ134" s="155"/>
      <c r="DA134" s="170">
        <f>SUM(DA135:DA142)</f>
        <v>0</v>
      </c>
      <c r="DB134" s="170">
        <f>SUM(DB135:DB142)</f>
        <v>0</v>
      </c>
      <c r="DC134" s="155"/>
      <c r="DD134" s="68"/>
      <c r="DE134" s="41"/>
      <c r="DG134" s="70"/>
      <c r="DI134" s="54"/>
    </row>
    <row r="135" spans="1:113" ht="15.75" customHeight="1">
      <c r="A135" s="36" t="s">
        <v>94</v>
      </c>
      <c r="B135" s="153">
        <f t="shared" ref="B135:B142" si="121">H135+N135+Q135+AJ135+AM135+AP135+AS135+AV135+AY135+BB135+BE135+BH135+BK135+BN135+E135+BQ135+BT135+BW135+BZ135+CC135+CF135+CI135+CL135+T135+W135+CO135+AG135+CR135+CU135+CX135+DA135+K135</f>
        <v>159.5</v>
      </c>
      <c r="C135" s="153">
        <f t="shared" ref="C135:C142" si="122">I135+O135+R135+AK135+AN135+AQ135+AT135+AW135+AZ135+BC135+BF135+BI135+BL135+BO135+F135+BR135+BU135+BX135+CA135+CD135+CG135+CJ135+CM135+U135+Y135+CP135+AH135+CS135+CV135+CY135+DB135+L135</f>
        <v>159.5</v>
      </c>
      <c r="D135" s="153">
        <f t="shared" si="113"/>
        <v>100</v>
      </c>
      <c r="E135" s="153"/>
      <c r="F135" s="153"/>
      <c r="G135" s="110"/>
      <c r="H135" s="153"/>
      <c r="I135" s="153"/>
      <c r="J135" s="110"/>
      <c r="K135" s="153"/>
      <c r="L135" s="153"/>
      <c r="M135" s="110"/>
      <c r="N135" s="153"/>
      <c r="O135" s="153"/>
      <c r="P135" s="110"/>
      <c r="Q135" s="153">
        <v>159.5</v>
      </c>
      <c r="R135" s="153">
        <v>159.5</v>
      </c>
      <c r="S135" s="110">
        <f>R135/Q135*100</f>
        <v>100</v>
      </c>
      <c r="T135" s="153"/>
      <c r="U135" s="153"/>
      <c r="V135" s="110"/>
      <c r="W135" s="153"/>
      <c r="X135" s="153">
        <f t="shared" ref="X135:Y142" si="123">AA135+AD135</f>
        <v>0</v>
      </c>
      <c r="Y135" s="153">
        <f t="shared" si="123"/>
        <v>0</v>
      </c>
      <c r="Z135" s="110"/>
      <c r="AA135" s="153"/>
      <c r="AB135" s="153"/>
      <c r="AC135" s="110"/>
      <c r="AD135" s="153"/>
      <c r="AE135" s="153"/>
      <c r="AF135" s="110"/>
      <c r="AG135" s="153"/>
      <c r="AH135" s="153"/>
      <c r="AI135" s="110"/>
      <c r="AJ135" s="153"/>
      <c r="AK135" s="153"/>
      <c r="AL135" s="110"/>
      <c r="AM135" s="153"/>
      <c r="AN135" s="153"/>
      <c r="AO135" s="110"/>
      <c r="AP135" s="153"/>
      <c r="AQ135" s="153"/>
      <c r="AR135" s="110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10"/>
      <c r="BE135" s="153"/>
      <c r="BF135" s="153"/>
      <c r="BG135" s="110"/>
      <c r="BH135" s="153"/>
      <c r="BI135" s="153"/>
      <c r="BJ135" s="110"/>
      <c r="BK135" s="153"/>
      <c r="BL135" s="153"/>
      <c r="BM135" s="110"/>
      <c r="BN135" s="153"/>
      <c r="BO135" s="153"/>
      <c r="BP135" s="110"/>
      <c r="BQ135" s="153"/>
      <c r="BR135" s="153"/>
      <c r="BS135" s="110"/>
      <c r="BT135" s="153"/>
      <c r="BU135" s="153"/>
      <c r="BV135" s="110"/>
      <c r="BW135" s="153"/>
      <c r="BX135" s="153"/>
      <c r="BY135" s="110"/>
      <c r="BZ135" s="153"/>
      <c r="CA135" s="153"/>
      <c r="CB135" s="110"/>
      <c r="CC135" s="153"/>
      <c r="CD135" s="153"/>
      <c r="CE135" s="110"/>
      <c r="CF135" s="153"/>
      <c r="CG135" s="153"/>
      <c r="CH135" s="110"/>
      <c r="CI135" s="153"/>
      <c r="CJ135" s="170"/>
      <c r="CK135" s="110"/>
      <c r="CL135" s="153"/>
      <c r="CM135" s="153"/>
      <c r="CN135" s="110"/>
      <c r="CO135" s="153"/>
      <c r="CP135" s="153"/>
      <c r="CQ135" s="110"/>
      <c r="CR135" s="153"/>
      <c r="CS135" s="153"/>
      <c r="CT135" s="110"/>
      <c r="CU135" s="153"/>
      <c r="CV135" s="153"/>
      <c r="CW135" s="110"/>
      <c r="CX135" s="153"/>
      <c r="CY135" s="153"/>
      <c r="CZ135" s="110"/>
      <c r="DA135" s="153"/>
      <c r="DB135" s="153"/>
      <c r="DC135" s="110"/>
      <c r="DD135" s="68"/>
      <c r="DE135" s="41"/>
      <c r="DG135" s="70"/>
      <c r="DI135" s="54"/>
    </row>
    <row r="136" spans="1:113" ht="15.75" customHeight="1">
      <c r="A136" s="36" t="s">
        <v>95</v>
      </c>
      <c r="B136" s="153">
        <f t="shared" si="121"/>
        <v>158.5</v>
      </c>
      <c r="C136" s="153">
        <f t="shared" si="122"/>
        <v>158.5</v>
      </c>
      <c r="D136" s="153">
        <f t="shared" si="113"/>
        <v>100</v>
      </c>
      <c r="E136" s="153"/>
      <c r="F136" s="153"/>
      <c r="G136" s="110"/>
      <c r="H136" s="153"/>
      <c r="I136" s="153"/>
      <c r="J136" s="110"/>
      <c r="K136" s="153"/>
      <c r="L136" s="153"/>
      <c r="M136" s="110"/>
      <c r="N136" s="153"/>
      <c r="O136" s="153"/>
      <c r="P136" s="110"/>
      <c r="Q136" s="153">
        <v>158.5</v>
      </c>
      <c r="R136" s="153">
        <v>158.5</v>
      </c>
      <c r="S136" s="110">
        <f t="shared" ref="S136:S142" si="124">R136/Q136*100</f>
        <v>100</v>
      </c>
      <c r="T136" s="153"/>
      <c r="U136" s="153"/>
      <c r="V136" s="110"/>
      <c r="W136" s="153"/>
      <c r="X136" s="153">
        <f t="shared" si="123"/>
        <v>0</v>
      </c>
      <c r="Y136" s="153">
        <f t="shared" si="123"/>
        <v>0</v>
      </c>
      <c r="Z136" s="110"/>
      <c r="AA136" s="153"/>
      <c r="AB136" s="153"/>
      <c r="AC136" s="110"/>
      <c r="AD136" s="153"/>
      <c r="AE136" s="153"/>
      <c r="AF136" s="110"/>
      <c r="AG136" s="153"/>
      <c r="AH136" s="153"/>
      <c r="AI136" s="110"/>
      <c r="AJ136" s="153"/>
      <c r="AK136" s="153"/>
      <c r="AL136" s="110"/>
      <c r="AM136" s="153"/>
      <c r="AN136" s="153"/>
      <c r="AO136" s="110"/>
      <c r="AP136" s="153"/>
      <c r="AQ136" s="153"/>
      <c r="AR136" s="110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10"/>
      <c r="BE136" s="153"/>
      <c r="BF136" s="153"/>
      <c r="BG136" s="110"/>
      <c r="BH136" s="153"/>
      <c r="BI136" s="153"/>
      <c r="BJ136" s="110"/>
      <c r="BK136" s="153"/>
      <c r="BL136" s="153"/>
      <c r="BM136" s="110"/>
      <c r="BN136" s="153"/>
      <c r="BO136" s="153"/>
      <c r="BP136" s="110"/>
      <c r="BQ136" s="153"/>
      <c r="BR136" s="153"/>
      <c r="BS136" s="110"/>
      <c r="BT136" s="153"/>
      <c r="BU136" s="153"/>
      <c r="BV136" s="110"/>
      <c r="BW136" s="153"/>
      <c r="BX136" s="153"/>
      <c r="BY136" s="110"/>
      <c r="BZ136" s="153"/>
      <c r="CA136" s="153"/>
      <c r="CB136" s="110"/>
      <c r="CC136" s="153"/>
      <c r="CD136" s="153"/>
      <c r="CE136" s="110"/>
      <c r="CF136" s="153"/>
      <c r="CG136" s="153"/>
      <c r="CH136" s="110"/>
      <c r="CI136" s="153"/>
      <c r="CJ136" s="153"/>
      <c r="CK136" s="110"/>
      <c r="CL136" s="153"/>
      <c r="CM136" s="153"/>
      <c r="CN136" s="110"/>
      <c r="CO136" s="153"/>
      <c r="CP136" s="153"/>
      <c r="CQ136" s="110"/>
      <c r="CR136" s="153"/>
      <c r="CS136" s="153"/>
      <c r="CT136" s="110"/>
      <c r="CU136" s="153"/>
      <c r="CV136" s="153"/>
      <c r="CW136" s="110"/>
      <c r="CX136" s="153"/>
      <c r="CY136" s="153"/>
      <c r="CZ136" s="110"/>
      <c r="DA136" s="153"/>
      <c r="DB136" s="153"/>
      <c r="DC136" s="110"/>
      <c r="DD136" s="68"/>
      <c r="DE136" s="41"/>
      <c r="DG136" s="70"/>
      <c r="DI136" s="54"/>
    </row>
    <row r="137" spans="1:113" ht="15.75" customHeight="1">
      <c r="A137" s="36" t="s">
        <v>98</v>
      </c>
      <c r="B137" s="153">
        <f t="shared" si="121"/>
        <v>156.9</v>
      </c>
      <c r="C137" s="153">
        <f t="shared" si="122"/>
        <v>156.9</v>
      </c>
      <c r="D137" s="153">
        <f t="shared" si="113"/>
        <v>100</v>
      </c>
      <c r="E137" s="153"/>
      <c r="F137" s="153"/>
      <c r="G137" s="110"/>
      <c r="H137" s="153"/>
      <c r="I137" s="153"/>
      <c r="J137" s="110"/>
      <c r="K137" s="153"/>
      <c r="L137" s="153"/>
      <c r="M137" s="110"/>
      <c r="N137" s="153"/>
      <c r="O137" s="153"/>
      <c r="P137" s="110"/>
      <c r="Q137" s="153">
        <v>156.9</v>
      </c>
      <c r="R137" s="153">
        <v>156.9</v>
      </c>
      <c r="S137" s="110">
        <f t="shared" si="124"/>
        <v>100</v>
      </c>
      <c r="T137" s="153"/>
      <c r="U137" s="153"/>
      <c r="V137" s="110"/>
      <c r="W137" s="153"/>
      <c r="X137" s="153">
        <f t="shared" si="123"/>
        <v>0</v>
      </c>
      <c r="Y137" s="153">
        <f t="shared" si="123"/>
        <v>0</v>
      </c>
      <c r="Z137" s="110"/>
      <c r="AA137" s="153"/>
      <c r="AB137" s="153"/>
      <c r="AC137" s="110"/>
      <c r="AD137" s="153"/>
      <c r="AE137" s="153"/>
      <c r="AF137" s="110"/>
      <c r="AG137" s="153"/>
      <c r="AH137" s="153"/>
      <c r="AI137" s="110"/>
      <c r="AJ137" s="153"/>
      <c r="AK137" s="153"/>
      <c r="AL137" s="110"/>
      <c r="AM137" s="153"/>
      <c r="AN137" s="153"/>
      <c r="AO137" s="110"/>
      <c r="AP137" s="153"/>
      <c r="AQ137" s="153"/>
      <c r="AR137" s="110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10"/>
      <c r="BE137" s="153"/>
      <c r="BF137" s="153"/>
      <c r="BG137" s="110"/>
      <c r="BH137" s="153"/>
      <c r="BI137" s="153"/>
      <c r="BJ137" s="110"/>
      <c r="BK137" s="153"/>
      <c r="BL137" s="153"/>
      <c r="BM137" s="110"/>
      <c r="BN137" s="153"/>
      <c r="BO137" s="153"/>
      <c r="BP137" s="110"/>
      <c r="BQ137" s="153"/>
      <c r="BR137" s="153"/>
      <c r="BS137" s="110"/>
      <c r="BT137" s="153"/>
      <c r="BU137" s="153"/>
      <c r="BV137" s="110"/>
      <c r="BW137" s="153"/>
      <c r="BX137" s="153"/>
      <c r="BY137" s="110"/>
      <c r="BZ137" s="153"/>
      <c r="CA137" s="153"/>
      <c r="CB137" s="110"/>
      <c r="CC137" s="153"/>
      <c r="CD137" s="153"/>
      <c r="CE137" s="110"/>
      <c r="CF137" s="153"/>
      <c r="CG137" s="153"/>
      <c r="CH137" s="110"/>
      <c r="CI137" s="153"/>
      <c r="CJ137" s="153"/>
      <c r="CK137" s="110"/>
      <c r="CL137" s="153"/>
      <c r="CM137" s="153"/>
      <c r="CN137" s="110"/>
      <c r="CO137" s="153"/>
      <c r="CP137" s="153"/>
      <c r="CQ137" s="110"/>
      <c r="CR137" s="153"/>
      <c r="CS137" s="153"/>
      <c r="CT137" s="110"/>
      <c r="CU137" s="153"/>
      <c r="CV137" s="153"/>
      <c r="CW137" s="110"/>
      <c r="CX137" s="153"/>
      <c r="CY137" s="153"/>
      <c r="CZ137" s="110"/>
      <c r="DA137" s="153"/>
      <c r="DB137" s="153"/>
      <c r="DC137" s="110"/>
      <c r="DD137" s="68"/>
      <c r="DE137" s="41"/>
      <c r="DG137" s="69"/>
      <c r="DI137" s="54"/>
    </row>
    <row r="138" spans="1:113" ht="15.75" customHeight="1">
      <c r="A138" s="36" t="s">
        <v>39</v>
      </c>
      <c r="B138" s="153">
        <f t="shared" si="121"/>
        <v>158.1</v>
      </c>
      <c r="C138" s="153">
        <f t="shared" si="122"/>
        <v>158.1</v>
      </c>
      <c r="D138" s="153">
        <f t="shared" si="113"/>
        <v>100</v>
      </c>
      <c r="E138" s="153"/>
      <c r="F138" s="153"/>
      <c r="G138" s="110"/>
      <c r="H138" s="153"/>
      <c r="I138" s="153"/>
      <c r="J138" s="110"/>
      <c r="K138" s="153"/>
      <c r="L138" s="153"/>
      <c r="M138" s="110"/>
      <c r="N138" s="153"/>
      <c r="O138" s="153"/>
      <c r="P138" s="110"/>
      <c r="Q138" s="153">
        <v>158.1</v>
      </c>
      <c r="R138" s="153">
        <v>158.1</v>
      </c>
      <c r="S138" s="110">
        <f t="shared" si="124"/>
        <v>100</v>
      </c>
      <c r="T138" s="153"/>
      <c r="U138" s="153"/>
      <c r="V138" s="110"/>
      <c r="W138" s="153"/>
      <c r="X138" s="153">
        <f t="shared" si="123"/>
        <v>0</v>
      </c>
      <c r="Y138" s="153">
        <f t="shared" si="123"/>
        <v>0</v>
      </c>
      <c r="Z138" s="110"/>
      <c r="AA138" s="153"/>
      <c r="AB138" s="153"/>
      <c r="AC138" s="110"/>
      <c r="AD138" s="153"/>
      <c r="AE138" s="153"/>
      <c r="AF138" s="110"/>
      <c r="AG138" s="153"/>
      <c r="AH138" s="153"/>
      <c r="AI138" s="110"/>
      <c r="AJ138" s="153"/>
      <c r="AK138" s="153"/>
      <c r="AL138" s="110"/>
      <c r="AM138" s="153"/>
      <c r="AN138" s="153"/>
      <c r="AO138" s="110"/>
      <c r="AP138" s="153"/>
      <c r="AQ138" s="153"/>
      <c r="AR138" s="110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10"/>
      <c r="BE138" s="153"/>
      <c r="BF138" s="153"/>
      <c r="BG138" s="110"/>
      <c r="BH138" s="153"/>
      <c r="BI138" s="153"/>
      <c r="BJ138" s="110"/>
      <c r="BK138" s="153"/>
      <c r="BL138" s="153"/>
      <c r="BM138" s="110"/>
      <c r="BN138" s="153"/>
      <c r="BO138" s="153"/>
      <c r="BP138" s="110"/>
      <c r="BQ138" s="153"/>
      <c r="BR138" s="153"/>
      <c r="BS138" s="110"/>
      <c r="BT138" s="153"/>
      <c r="BU138" s="153"/>
      <c r="BV138" s="110"/>
      <c r="BW138" s="153"/>
      <c r="BX138" s="153"/>
      <c r="BY138" s="110"/>
      <c r="BZ138" s="153"/>
      <c r="CA138" s="153"/>
      <c r="CB138" s="110"/>
      <c r="CC138" s="153"/>
      <c r="CD138" s="153"/>
      <c r="CE138" s="110"/>
      <c r="CF138" s="153"/>
      <c r="CG138" s="153"/>
      <c r="CH138" s="110"/>
      <c r="CI138" s="153"/>
      <c r="CJ138" s="153"/>
      <c r="CK138" s="110"/>
      <c r="CL138" s="153"/>
      <c r="CM138" s="153"/>
      <c r="CN138" s="110"/>
      <c r="CO138" s="153"/>
      <c r="CP138" s="153"/>
      <c r="CQ138" s="110"/>
      <c r="CR138" s="153"/>
      <c r="CS138" s="153"/>
      <c r="CT138" s="110"/>
      <c r="CU138" s="153"/>
      <c r="CV138" s="153"/>
      <c r="CW138" s="110"/>
      <c r="CX138" s="153"/>
      <c r="CY138" s="153"/>
      <c r="CZ138" s="110"/>
      <c r="DA138" s="153"/>
      <c r="DB138" s="153"/>
      <c r="DC138" s="110"/>
      <c r="DD138" s="68"/>
      <c r="DE138" s="41"/>
      <c r="DF138" s="68"/>
      <c r="DG138" s="70"/>
      <c r="DI138" s="54"/>
    </row>
    <row r="139" spans="1:113" ht="15.75" customHeight="1">
      <c r="A139" s="36" t="s">
        <v>68</v>
      </c>
      <c r="B139" s="153">
        <f t="shared" si="121"/>
        <v>293.8</v>
      </c>
      <c r="C139" s="153">
        <f t="shared" si="122"/>
        <v>293.8</v>
      </c>
      <c r="D139" s="153">
        <f t="shared" si="113"/>
        <v>100</v>
      </c>
      <c r="E139" s="153"/>
      <c r="F139" s="153"/>
      <c r="G139" s="110"/>
      <c r="H139" s="153"/>
      <c r="I139" s="153"/>
      <c r="J139" s="110"/>
      <c r="K139" s="153"/>
      <c r="L139" s="153"/>
      <c r="M139" s="110"/>
      <c r="N139" s="153"/>
      <c r="O139" s="153"/>
      <c r="P139" s="110"/>
      <c r="Q139" s="153">
        <v>293.8</v>
      </c>
      <c r="R139" s="153">
        <v>293.8</v>
      </c>
      <c r="S139" s="110">
        <f t="shared" si="124"/>
        <v>100</v>
      </c>
      <c r="T139" s="153"/>
      <c r="U139" s="153"/>
      <c r="V139" s="110"/>
      <c r="W139" s="153"/>
      <c r="X139" s="153">
        <f t="shared" si="123"/>
        <v>0</v>
      </c>
      <c r="Y139" s="153">
        <f t="shared" si="123"/>
        <v>0</v>
      </c>
      <c r="Z139" s="110"/>
      <c r="AA139" s="153"/>
      <c r="AB139" s="153"/>
      <c r="AC139" s="110"/>
      <c r="AD139" s="153"/>
      <c r="AE139" s="153"/>
      <c r="AF139" s="110"/>
      <c r="AG139" s="153"/>
      <c r="AH139" s="153"/>
      <c r="AI139" s="110"/>
      <c r="AJ139" s="153"/>
      <c r="AK139" s="153"/>
      <c r="AL139" s="110"/>
      <c r="AM139" s="153"/>
      <c r="AN139" s="153"/>
      <c r="AO139" s="110"/>
      <c r="AP139" s="153"/>
      <c r="AQ139" s="153"/>
      <c r="AR139" s="110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10"/>
      <c r="BE139" s="153"/>
      <c r="BF139" s="153"/>
      <c r="BG139" s="110"/>
      <c r="BH139" s="153"/>
      <c r="BI139" s="153"/>
      <c r="BJ139" s="110"/>
      <c r="BK139" s="153"/>
      <c r="BL139" s="153"/>
      <c r="BM139" s="110"/>
      <c r="BN139" s="153"/>
      <c r="BO139" s="153"/>
      <c r="BP139" s="110"/>
      <c r="BQ139" s="153"/>
      <c r="BR139" s="153"/>
      <c r="BS139" s="110"/>
      <c r="BT139" s="153"/>
      <c r="BU139" s="153"/>
      <c r="BV139" s="110"/>
      <c r="BW139" s="153"/>
      <c r="BX139" s="153"/>
      <c r="BY139" s="110"/>
      <c r="BZ139" s="153"/>
      <c r="CA139" s="153"/>
      <c r="CB139" s="110"/>
      <c r="CC139" s="153"/>
      <c r="CD139" s="153"/>
      <c r="CE139" s="110"/>
      <c r="CF139" s="153"/>
      <c r="CG139" s="153"/>
      <c r="CH139" s="110"/>
      <c r="CI139" s="153"/>
      <c r="CJ139" s="153"/>
      <c r="CK139" s="110"/>
      <c r="CL139" s="153"/>
      <c r="CM139" s="153"/>
      <c r="CN139" s="110"/>
      <c r="CO139" s="153"/>
      <c r="CP139" s="153"/>
      <c r="CQ139" s="110"/>
      <c r="CR139" s="153"/>
      <c r="CS139" s="153"/>
      <c r="CT139" s="110"/>
      <c r="CU139" s="153"/>
      <c r="CV139" s="153"/>
      <c r="CW139" s="110"/>
      <c r="CX139" s="153"/>
      <c r="CY139" s="153"/>
      <c r="CZ139" s="110"/>
      <c r="DA139" s="153"/>
      <c r="DB139" s="153"/>
      <c r="DC139" s="110"/>
      <c r="DD139" s="68"/>
      <c r="DE139" s="41"/>
      <c r="DF139" s="68"/>
      <c r="DG139" s="70"/>
      <c r="DI139" s="54"/>
    </row>
    <row r="140" spans="1:113" ht="15.75" customHeight="1">
      <c r="A140" s="36" t="s">
        <v>106</v>
      </c>
      <c r="B140" s="153">
        <f t="shared" si="121"/>
        <v>302.5</v>
      </c>
      <c r="C140" s="153">
        <f t="shared" si="122"/>
        <v>302.5</v>
      </c>
      <c r="D140" s="153">
        <f t="shared" si="113"/>
        <v>100</v>
      </c>
      <c r="E140" s="153"/>
      <c r="F140" s="153"/>
      <c r="G140" s="110"/>
      <c r="H140" s="153"/>
      <c r="I140" s="153"/>
      <c r="J140" s="110"/>
      <c r="K140" s="153"/>
      <c r="L140" s="153"/>
      <c r="M140" s="110"/>
      <c r="N140" s="153"/>
      <c r="O140" s="153"/>
      <c r="P140" s="110"/>
      <c r="Q140" s="153">
        <v>302.5</v>
      </c>
      <c r="R140" s="153">
        <v>302.5</v>
      </c>
      <c r="S140" s="110">
        <f t="shared" si="124"/>
        <v>100</v>
      </c>
      <c r="T140" s="153"/>
      <c r="U140" s="153"/>
      <c r="V140" s="110"/>
      <c r="W140" s="153"/>
      <c r="X140" s="153">
        <f t="shared" si="123"/>
        <v>0</v>
      </c>
      <c r="Y140" s="153">
        <f t="shared" si="123"/>
        <v>0</v>
      </c>
      <c r="Z140" s="110"/>
      <c r="AA140" s="153"/>
      <c r="AB140" s="153"/>
      <c r="AC140" s="110"/>
      <c r="AD140" s="153"/>
      <c r="AE140" s="153"/>
      <c r="AF140" s="110"/>
      <c r="AG140" s="153"/>
      <c r="AH140" s="153"/>
      <c r="AI140" s="110"/>
      <c r="AJ140" s="153"/>
      <c r="AK140" s="153"/>
      <c r="AL140" s="110"/>
      <c r="AM140" s="153"/>
      <c r="AN140" s="153"/>
      <c r="AO140" s="110"/>
      <c r="AP140" s="153"/>
      <c r="AQ140" s="153"/>
      <c r="AR140" s="110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10"/>
      <c r="BE140" s="153"/>
      <c r="BF140" s="153"/>
      <c r="BG140" s="110"/>
      <c r="BH140" s="153"/>
      <c r="BI140" s="153"/>
      <c r="BJ140" s="110"/>
      <c r="BK140" s="153"/>
      <c r="BL140" s="153"/>
      <c r="BM140" s="110"/>
      <c r="BN140" s="153"/>
      <c r="BO140" s="153"/>
      <c r="BP140" s="110"/>
      <c r="BQ140" s="153"/>
      <c r="BR140" s="153"/>
      <c r="BS140" s="110"/>
      <c r="BT140" s="153"/>
      <c r="BU140" s="153"/>
      <c r="BV140" s="110"/>
      <c r="BW140" s="153"/>
      <c r="BX140" s="153"/>
      <c r="BY140" s="110"/>
      <c r="BZ140" s="153"/>
      <c r="CA140" s="153"/>
      <c r="CB140" s="110"/>
      <c r="CC140" s="153"/>
      <c r="CD140" s="153"/>
      <c r="CE140" s="110"/>
      <c r="CF140" s="153"/>
      <c r="CG140" s="153"/>
      <c r="CH140" s="110"/>
      <c r="CI140" s="153"/>
      <c r="CJ140" s="153"/>
      <c r="CK140" s="110"/>
      <c r="CL140" s="153"/>
      <c r="CM140" s="153"/>
      <c r="CN140" s="110"/>
      <c r="CO140" s="153"/>
      <c r="CP140" s="153"/>
      <c r="CQ140" s="110"/>
      <c r="CR140" s="153"/>
      <c r="CS140" s="153"/>
      <c r="CT140" s="110"/>
      <c r="CU140" s="153"/>
      <c r="CV140" s="153"/>
      <c r="CW140" s="110"/>
      <c r="CX140" s="153"/>
      <c r="CY140" s="153"/>
      <c r="CZ140" s="110"/>
      <c r="DA140" s="153"/>
      <c r="DB140" s="153"/>
      <c r="DC140" s="110"/>
      <c r="DD140" s="68"/>
      <c r="DE140" s="41"/>
      <c r="DF140" s="68"/>
      <c r="DG140" s="70"/>
      <c r="DI140" s="54"/>
    </row>
    <row r="141" spans="1:113" ht="15.75" customHeight="1">
      <c r="A141" s="36" t="s">
        <v>119</v>
      </c>
      <c r="B141" s="153">
        <f t="shared" si="121"/>
        <v>252.3</v>
      </c>
      <c r="C141" s="153">
        <f t="shared" si="122"/>
        <v>252.3</v>
      </c>
      <c r="D141" s="153">
        <f t="shared" si="113"/>
        <v>100</v>
      </c>
      <c r="E141" s="153"/>
      <c r="F141" s="153"/>
      <c r="G141" s="110"/>
      <c r="H141" s="153"/>
      <c r="I141" s="153"/>
      <c r="J141" s="110"/>
      <c r="K141" s="153"/>
      <c r="L141" s="153"/>
      <c r="M141" s="110"/>
      <c r="N141" s="153"/>
      <c r="O141" s="153"/>
      <c r="P141" s="110"/>
      <c r="Q141" s="153">
        <v>252.3</v>
      </c>
      <c r="R141" s="153">
        <v>252.3</v>
      </c>
      <c r="S141" s="110">
        <f t="shared" si="124"/>
        <v>100</v>
      </c>
      <c r="T141" s="153"/>
      <c r="U141" s="153"/>
      <c r="V141" s="110"/>
      <c r="W141" s="153"/>
      <c r="X141" s="153">
        <f t="shared" si="123"/>
        <v>0</v>
      </c>
      <c r="Y141" s="153">
        <f t="shared" si="123"/>
        <v>0</v>
      </c>
      <c r="Z141" s="110"/>
      <c r="AA141" s="153"/>
      <c r="AB141" s="153"/>
      <c r="AC141" s="110"/>
      <c r="AD141" s="153"/>
      <c r="AE141" s="153"/>
      <c r="AF141" s="110"/>
      <c r="AG141" s="153"/>
      <c r="AH141" s="153"/>
      <c r="AI141" s="110"/>
      <c r="AJ141" s="153"/>
      <c r="AK141" s="153"/>
      <c r="AL141" s="110"/>
      <c r="AM141" s="153"/>
      <c r="AN141" s="153"/>
      <c r="AO141" s="110"/>
      <c r="AP141" s="153"/>
      <c r="AQ141" s="153"/>
      <c r="AR141" s="110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10"/>
      <c r="BE141" s="153"/>
      <c r="BF141" s="153"/>
      <c r="BG141" s="110"/>
      <c r="BH141" s="153"/>
      <c r="BI141" s="153"/>
      <c r="BJ141" s="110"/>
      <c r="BK141" s="153"/>
      <c r="BL141" s="153"/>
      <c r="BM141" s="110"/>
      <c r="BN141" s="153"/>
      <c r="BO141" s="153"/>
      <c r="BP141" s="110"/>
      <c r="BQ141" s="153"/>
      <c r="BR141" s="153"/>
      <c r="BS141" s="110"/>
      <c r="BT141" s="153"/>
      <c r="BU141" s="153"/>
      <c r="BV141" s="110"/>
      <c r="BW141" s="153"/>
      <c r="BX141" s="153"/>
      <c r="BY141" s="110"/>
      <c r="BZ141" s="153"/>
      <c r="CA141" s="153"/>
      <c r="CB141" s="110"/>
      <c r="CC141" s="153"/>
      <c r="CD141" s="153"/>
      <c r="CE141" s="110"/>
      <c r="CF141" s="153"/>
      <c r="CG141" s="153"/>
      <c r="CH141" s="110"/>
      <c r="CI141" s="153"/>
      <c r="CJ141" s="153"/>
      <c r="CK141" s="110"/>
      <c r="CL141" s="153"/>
      <c r="CM141" s="153"/>
      <c r="CN141" s="110"/>
      <c r="CO141" s="153"/>
      <c r="CP141" s="153"/>
      <c r="CQ141" s="110"/>
      <c r="CR141" s="153"/>
      <c r="CS141" s="153"/>
      <c r="CT141" s="110"/>
      <c r="CU141" s="153"/>
      <c r="CV141" s="153"/>
      <c r="CW141" s="110"/>
      <c r="CX141" s="153"/>
      <c r="CY141" s="153"/>
      <c r="CZ141" s="110"/>
      <c r="DA141" s="153"/>
      <c r="DB141" s="153"/>
      <c r="DC141" s="110"/>
      <c r="DD141" s="68"/>
      <c r="DE141" s="41"/>
      <c r="DF141" s="68"/>
      <c r="DG141" s="70"/>
      <c r="DI141" s="54"/>
    </row>
    <row r="142" spans="1:113" ht="15.75" customHeight="1">
      <c r="A142" s="36" t="s">
        <v>124</v>
      </c>
      <c r="B142" s="153">
        <f t="shared" si="121"/>
        <v>302.2</v>
      </c>
      <c r="C142" s="153">
        <f t="shared" si="122"/>
        <v>302.2</v>
      </c>
      <c r="D142" s="153">
        <f t="shared" si="113"/>
        <v>100</v>
      </c>
      <c r="E142" s="153"/>
      <c r="F142" s="153"/>
      <c r="G142" s="110"/>
      <c r="H142" s="153"/>
      <c r="I142" s="153"/>
      <c r="J142" s="110"/>
      <c r="K142" s="153"/>
      <c r="L142" s="153"/>
      <c r="M142" s="110"/>
      <c r="N142" s="153"/>
      <c r="O142" s="153"/>
      <c r="P142" s="110"/>
      <c r="Q142" s="153">
        <v>302.2</v>
      </c>
      <c r="R142" s="153">
        <v>302.2</v>
      </c>
      <c r="S142" s="110">
        <f t="shared" si="124"/>
        <v>100</v>
      </c>
      <c r="T142" s="153"/>
      <c r="U142" s="153"/>
      <c r="V142" s="110"/>
      <c r="W142" s="153"/>
      <c r="X142" s="153">
        <f t="shared" si="123"/>
        <v>0</v>
      </c>
      <c r="Y142" s="153">
        <f t="shared" si="123"/>
        <v>0</v>
      </c>
      <c r="Z142" s="110"/>
      <c r="AA142" s="153"/>
      <c r="AB142" s="153"/>
      <c r="AC142" s="110"/>
      <c r="AD142" s="153"/>
      <c r="AE142" s="153"/>
      <c r="AF142" s="110"/>
      <c r="AG142" s="153"/>
      <c r="AH142" s="153"/>
      <c r="AI142" s="110"/>
      <c r="AJ142" s="153"/>
      <c r="AK142" s="153"/>
      <c r="AL142" s="110"/>
      <c r="AM142" s="153"/>
      <c r="AN142" s="153"/>
      <c r="AO142" s="110"/>
      <c r="AP142" s="153"/>
      <c r="AQ142" s="153"/>
      <c r="AR142" s="110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10"/>
      <c r="BE142" s="153"/>
      <c r="BF142" s="153"/>
      <c r="BG142" s="110"/>
      <c r="BH142" s="153"/>
      <c r="BI142" s="153"/>
      <c r="BJ142" s="110"/>
      <c r="BK142" s="153"/>
      <c r="BL142" s="153"/>
      <c r="BM142" s="110"/>
      <c r="BN142" s="153"/>
      <c r="BO142" s="153"/>
      <c r="BP142" s="110"/>
      <c r="BQ142" s="153"/>
      <c r="BR142" s="153"/>
      <c r="BS142" s="110"/>
      <c r="BT142" s="153"/>
      <c r="BU142" s="153"/>
      <c r="BV142" s="110"/>
      <c r="BW142" s="153"/>
      <c r="BX142" s="153"/>
      <c r="BY142" s="110"/>
      <c r="BZ142" s="153"/>
      <c r="CA142" s="153"/>
      <c r="CB142" s="110"/>
      <c r="CC142" s="153"/>
      <c r="CD142" s="153"/>
      <c r="CE142" s="110"/>
      <c r="CF142" s="153"/>
      <c r="CG142" s="153"/>
      <c r="CH142" s="110"/>
      <c r="CI142" s="153"/>
      <c r="CJ142" s="153"/>
      <c r="CK142" s="110"/>
      <c r="CL142" s="153"/>
      <c r="CM142" s="153"/>
      <c r="CN142" s="110"/>
      <c r="CO142" s="153"/>
      <c r="CP142" s="153"/>
      <c r="CQ142" s="110"/>
      <c r="CR142" s="153"/>
      <c r="CS142" s="153"/>
      <c r="CT142" s="110"/>
      <c r="CU142" s="153"/>
      <c r="CV142" s="153"/>
      <c r="CW142" s="110"/>
      <c r="CX142" s="153"/>
      <c r="CY142" s="153"/>
      <c r="CZ142" s="110"/>
      <c r="DA142" s="153"/>
      <c r="DB142" s="153"/>
      <c r="DC142" s="110"/>
      <c r="DD142" s="68"/>
      <c r="DE142" s="41"/>
      <c r="DF142" s="68"/>
      <c r="DG142" s="70"/>
      <c r="DI142" s="54"/>
    </row>
    <row r="143" spans="1:113" s="65" customFormat="1" ht="15.75" customHeight="1">
      <c r="A143" s="62" t="s">
        <v>156</v>
      </c>
      <c r="B143" s="170">
        <f>B144+B145</f>
        <v>423312.97517999995</v>
      </c>
      <c r="C143" s="170">
        <f>C144+C145</f>
        <v>417318.60164999991</v>
      </c>
      <c r="D143" s="170">
        <f t="shared" si="113"/>
        <v>98.583938154163334</v>
      </c>
      <c r="E143" s="170">
        <f>E144+E145</f>
        <v>557.1</v>
      </c>
      <c r="F143" s="170">
        <f>F144+F145</f>
        <v>557.1</v>
      </c>
      <c r="G143" s="155">
        <f>F143/E143*100</f>
        <v>100</v>
      </c>
      <c r="H143" s="170">
        <f t="shared" ref="H143:CD143" si="125">H144+H145</f>
        <v>1288.8</v>
      </c>
      <c r="I143" s="170">
        <f t="shared" si="125"/>
        <v>1288.8</v>
      </c>
      <c r="J143" s="155">
        <f>I143/H143*100</f>
        <v>100</v>
      </c>
      <c r="K143" s="170">
        <f t="shared" ref="K143:L143" si="126">K144+K145</f>
        <v>223.5</v>
      </c>
      <c r="L143" s="170">
        <f t="shared" si="126"/>
        <v>223.5</v>
      </c>
      <c r="M143" s="155">
        <f>L143/K143*100</f>
        <v>100</v>
      </c>
      <c r="N143" s="170">
        <f t="shared" si="125"/>
        <v>1.2</v>
      </c>
      <c r="O143" s="170">
        <f t="shared" si="125"/>
        <v>1.2</v>
      </c>
      <c r="P143" s="155">
        <f>O143/N143*100</f>
        <v>100</v>
      </c>
      <c r="Q143" s="170">
        <f t="shared" si="125"/>
        <v>1375.1999999999998</v>
      </c>
      <c r="R143" s="170">
        <f t="shared" si="125"/>
        <v>1375.1999999999998</v>
      </c>
      <c r="S143" s="155">
        <f>R143/Q143*100</f>
        <v>100</v>
      </c>
      <c r="T143" s="170">
        <f>T144+T145</f>
        <v>0</v>
      </c>
      <c r="U143" s="170">
        <f>U144+U145</f>
        <v>0</v>
      </c>
      <c r="V143" s="155" t="e">
        <f>U143/T143*100</f>
        <v>#DIV/0!</v>
      </c>
      <c r="W143" s="170">
        <f>W144+W145</f>
        <v>1150</v>
      </c>
      <c r="X143" s="170">
        <f>X144+X145</f>
        <v>1150</v>
      </c>
      <c r="Y143" s="170">
        <f>Y144+Y145</f>
        <v>1150</v>
      </c>
      <c r="Z143" s="155">
        <f>Y143/X143*100</f>
        <v>100</v>
      </c>
      <c r="AA143" s="170">
        <f>AA144+AA145</f>
        <v>1138.4999800000001</v>
      </c>
      <c r="AB143" s="170">
        <f>AB144+AB145</f>
        <v>1138.4999800000001</v>
      </c>
      <c r="AC143" s="155">
        <f>AB143/AA143*100</f>
        <v>100</v>
      </c>
      <c r="AD143" s="170">
        <f>AD144+AD145</f>
        <v>11.500019999999999</v>
      </c>
      <c r="AE143" s="170">
        <f>AE144+AE145</f>
        <v>11.500019999999999</v>
      </c>
      <c r="AF143" s="155">
        <f>AE143/AD143*100</f>
        <v>100</v>
      </c>
      <c r="AG143" s="170">
        <f>AG144+AG145</f>
        <v>11692.594999999999</v>
      </c>
      <c r="AH143" s="170">
        <f>AH144+AH145</f>
        <v>11692.594999999999</v>
      </c>
      <c r="AI143" s="155">
        <f>AH143/AG143*100</f>
        <v>100</v>
      </c>
      <c r="AJ143" s="170">
        <f t="shared" si="125"/>
        <v>170844.4</v>
      </c>
      <c r="AK143" s="170">
        <f t="shared" si="125"/>
        <v>170844.4</v>
      </c>
      <c r="AL143" s="155">
        <f>AK143/AJ143*100</f>
        <v>100</v>
      </c>
      <c r="AM143" s="170">
        <f t="shared" si="125"/>
        <v>87305.9</v>
      </c>
      <c r="AN143" s="170">
        <f t="shared" si="125"/>
        <v>87305.9</v>
      </c>
      <c r="AO143" s="155">
        <f>AN143/AM143*100</f>
        <v>100</v>
      </c>
      <c r="AP143" s="170">
        <f t="shared" si="125"/>
        <v>0</v>
      </c>
      <c r="AQ143" s="170">
        <f t="shared" si="125"/>
        <v>0</v>
      </c>
      <c r="AR143" s="155" t="e">
        <f>AQ143/AP143*100</f>
        <v>#DIV/0!</v>
      </c>
      <c r="AS143" s="170">
        <f t="shared" si="125"/>
        <v>174.1</v>
      </c>
      <c r="AT143" s="170">
        <f t="shared" si="125"/>
        <v>174.1</v>
      </c>
      <c r="AU143" s="170">
        <f>AT143/AS143*100</f>
        <v>100</v>
      </c>
      <c r="AV143" s="170">
        <f t="shared" si="125"/>
        <v>25191.9</v>
      </c>
      <c r="AW143" s="170">
        <f t="shared" si="125"/>
        <v>25191.9</v>
      </c>
      <c r="AX143" s="170">
        <f>AW143/AV143*100</f>
        <v>100</v>
      </c>
      <c r="AY143" s="170">
        <f t="shared" si="125"/>
        <v>9251.6</v>
      </c>
      <c r="AZ143" s="170">
        <f t="shared" si="125"/>
        <v>9251.6</v>
      </c>
      <c r="BA143" s="170">
        <f>AZ143/AY143*100</f>
        <v>100</v>
      </c>
      <c r="BB143" s="170">
        <f t="shared" si="125"/>
        <v>87286.282040000006</v>
      </c>
      <c r="BC143" s="170">
        <f t="shared" si="125"/>
        <v>82434.989130000002</v>
      </c>
      <c r="BD143" s="155">
        <f>BC143/BB143*100</f>
        <v>94.442090100965885</v>
      </c>
      <c r="BE143" s="170">
        <f t="shared" si="125"/>
        <v>189.7</v>
      </c>
      <c r="BF143" s="170">
        <f t="shared" si="125"/>
        <v>128.30000000000001</v>
      </c>
      <c r="BG143" s="155">
        <f>BF143/BE143*100</f>
        <v>67.633104902477598</v>
      </c>
      <c r="BH143" s="170">
        <f t="shared" si="125"/>
        <v>0</v>
      </c>
      <c r="BI143" s="170">
        <f t="shared" si="125"/>
        <v>0</v>
      </c>
      <c r="BJ143" s="155"/>
      <c r="BK143" s="170">
        <f t="shared" si="125"/>
        <v>579</v>
      </c>
      <c r="BL143" s="170">
        <f t="shared" si="125"/>
        <v>579</v>
      </c>
      <c r="BM143" s="155">
        <f>BL143/BK143*100</f>
        <v>100</v>
      </c>
      <c r="BN143" s="170">
        <f t="shared" si="125"/>
        <v>3</v>
      </c>
      <c r="BO143" s="170">
        <f t="shared" si="125"/>
        <v>3</v>
      </c>
      <c r="BP143" s="155">
        <f>BO143/BN143*100</f>
        <v>100</v>
      </c>
      <c r="BQ143" s="170">
        <f t="shared" si="125"/>
        <v>933</v>
      </c>
      <c r="BR143" s="170">
        <f t="shared" si="125"/>
        <v>933</v>
      </c>
      <c r="BS143" s="155">
        <f>BR143/BQ143*100</f>
        <v>100</v>
      </c>
      <c r="BT143" s="170">
        <f t="shared" si="125"/>
        <v>28</v>
      </c>
      <c r="BU143" s="170">
        <f t="shared" si="125"/>
        <v>28</v>
      </c>
      <c r="BV143" s="155">
        <f>BU143/BT143*100</f>
        <v>100</v>
      </c>
      <c r="BW143" s="170">
        <f t="shared" si="125"/>
        <v>240.64898000000002</v>
      </c>
      <c r="BX143" s="170">
        <f t="shared" si="125"/>
        <v>240.64897999999999</v>
      </c>
      <c r="BY143" s="155">
        <f>BX143/BW143*100</f>
        <v>99.999999999999986</v>
      </c>
      <c r="BZ143" s="170">
        <f t="shared" si="125"/>
        <v>453.8</v>
      </c>
      <c r="CA143" s="170">
        <f t="shared" si="125"/>
        <v>453.68099999999998</v>
      </c>
      <c r="CB143" s="155">
        <f>CA143/BZ143*100</f>
        <v>99.973776994270608</v>
      </c>
      <c r="CC143" s="170">
        <f t="shared" si="125"/>
        <v>0</v>
      </c>
      <c r="CD143" s="170">
        <f t="shared" si="125"/>
        <v>0</v>
      </c>
      <c r="CE143" s="155"/>
      <c r="CF143" s="170">
        <f t="shared" ref="CF143:CM143" si="127">CF144+CF145</f>
        <v>12049.3</v>
      </c>
      <c r="CG143" s="170">
        <f t="shared" si="127"/>
        <v>11893.03253</v>
      </c>
      <c r="CH143" s="155">
        <f>CG143/CF143*100</f>
        <v>98.703099184184978</v>
      </c>
      <c r="CI143" s="170">
        <f t="shared" si="127"/>
        <v>0</v>
      </c>
      <c r="CJ143" s="170">
        <f t="shared" si="127"/>
        <v>0</v>
      </c>
      <c r="CK143" s="155" t="e">
        <f>CJ143/CI143*100</f>
        <v>#DIV/0!</v>
      </c>
      <c r="CL143" s="170">
        <f t="shared" si="127"/>
        <v>0</v>
      </c>
      <c r="CM143" s="170">
        <f t="shared" si="127"/>
        <v>0</v>
      </c>
      <c r="CN143" s="155"/>
      <c r="CO143" s="170">
        <f>CO144+CO145</f>
        <v>79.650000000000006</v>
      </c>
      <c r="CP143" s="170">
        <f>CP144+CP145</f>
        <v>0</v>
      </c>
      <c r="CQ143" s="155">
        <f>CP143/CO143*100</f>
        <v>0</v>
      </c>
      <c r="CR143" s="170">
        <f>CR144+CR145</f>
        <v>8494.3728900000006</v>
      </c>
      <c r="CS143" s="170">
        <f>CS144+CS145</f>
        <v>8494.3728900000006</v>
      </c>
      <c r="CT143" s="155"/>
      <c r="CU143" s="170">
        <f>CU144+CU145</f>
        <v>3351.45</v>
      </c>
      <c r="CV143" s="170">
        <f>CV144+CV145</f>
        <v>2505.8058500000002</v>
      </c>
      <c r="CW143" s="155"/>
      <c r="CX143" s="170">
        <f>CX144+CX145</f>
        <v>0</v>
      </c>
      <c r="CY143" s="170">
        <f>CY144+CY145</f>
        <v>0</v>
      </c>
      <c r="CZ143" s="155"/>
      <c r="DA143" s="170">
        <f>DA144+DA145</f>
        <v>568.47627</v>
      </c>
      <c r="DB143" s="170">
        <f>DB144+DB145</f>
        <v>568.47627</v>
      </c>
      <c r="DC143" s="155">
        <f t="shared" ref="DC143:DC144" si="128">DB143/DA143*100</f>
        <v>100</v>
      </c>
      <c r="DD143" s="92"/>
      <c r="DE143" s="93"/>
      <c r="DF143" s="92"/>
      <c r="DG143" s="94"/>
      <c r="DI143" s="54"/>
    </row>
    <row r="144" spans="1:113" ht="15.75" customHeight="1">
      <c r="A144" s="36" t="s">
        <v>139</v>
      </c>
      <c r="B144" s="153">
        <f>H144+N144+Q144+AJ144+AM144+AP144+AS144+AV144+AY144+BB144+BE144+BH144+BK144+BN144+E144+BQ144+BT144+BW144+BZ144+CC144+CF144+CI144+CL144+T144+W144+CO144+AG144+CR144+CU144+CX144+DA144+K144</f>
        <v>421937.77517999994</v>
      </c>
      <c r="C144" s="153">
        <f>I144+O144+R144+AK144+AN144+AQ144+AT144+AW144+AZ144+BC144+BF144+BI144+BL144+BO144+F144+BR144+BU144+BX144+CA144+CD144+CG144+CJ144+CM144+U144+Y144+CP144+AH144+CS144+CV144+CY144+DB144+L144</f>
        <v>415943.4016499999</v>
      </c>
      <c r="D144" s="153">
        <f t="shared" si="113"/>
        <v>98.579322856920598</v>
      </c>
      <c r="E144" s="153">
        <v>557.1</v>
      </c>
      <c r="F144" s="153">
        <v>557.1</v>
      </c>
      <c r="G144" s="110">
        <f>F144/E144*100</f>
        <v>100</v>
      </c>
      <c r="H144" s="153">
        <v>1288.8</v>
      </c>
      <c r="I144" s="153">
        <v>1288.8</v>
      </c>
      <c r="J144" s="110">
        <f>I144/H144*100</f>
        <v>100</v>
      </c>
      <c r="K144" s="153">
        <v>223.5</v>
      </c>
      <c r="L144" s="153">
        <v>223.5</v>
      </c>
      <c r="M144" s="110">
        <f>L144/K144*100</f>
        <v>100</v>
      </c>
      <c r="N144" s="153">
        <v>1.2</v>
      </c>
      <c r="O144" s="153">
        <v>1.2</v>
      </c>
      <c r="P144" s="110">
        <f>O144/N144*100</f>
        <v>100</v>
      </c>
      <c r="Q144" s="153"/>
      <c r="R144" s="153"/>
      <c r="S144" s="110"/>
      <c r="T144" s="153"/>
      <c r="U144" s="153"/>
      <c r="V144" s="110" t="e">
        <f>U144/T144*100</f>
        <v>#DIV/0!</v>
      </c>
      <c r="W144" s="153">
        <v>1150</v>
      </c>
      <c r="X144" s="153">
        <f>AA144+AD144</f>
        <v>1150</v>
      </c>
      <c r="Y144" s="153">
        <f>AB144+AE144</f>
        <v>1150</v>
      </c>
      <c r="Z144" s="110">
        <f>Y144/X144*100</f>
        <v>100</v>
      </c>
      <c r="AA144" s="153">
        <v>1138.4999800000001</v>
      </c>
      <c r="AB144" s="153">
        <v>1138.4999800000001</v>
      </c>
      <c r="AC144" s="110">
        <f>AB144/AA144*100</f>
        <v>100</v>
      </c>
      <c r="AD144" s="153">
        <v>11.500019999999999</v>
      </c>
      <c r="AE144" s="153">
        <v>11.500019999999999</v>
      </c>
      <c r="AF144" s="110">
        <f>AE144/AD144*100</f>
        <v>100</v>
      </c>
      <c r="AG144" s="153">
        <v>11692.594999999999</v>
      </c>
      <c r="AH144" s="153">
        <v>11692.594999999999</v>
      </c>
      <c r="AI144" s="110">
        <f>AH144/AG144*100</f>
        <v>100</v>
      </c>
      <c r="AJ144" s="153">
        <v>170844.4</v>
      </c>
      <c r="AK144" s="153">
        <v>170844.4</v>
      </c>
      <c r="AL144" s="110">
        <f>AK144/AJ144*100</f>
        <v>100</v>
      </c>
      <c r="AM144" s="153">
        <v>87305.9</v>
      </c>
      <c r="AN144" s="153">
        <v>87305.9</v>
      </c>
      <c r="AO144" s="110">
        <f>AN144/AM144*100</f>
        <v>100</v>
      </c>
      <c r="AP144" s="153"/>
      <c r="AQ144" s="153">
        <v>0</v>
      </c>
      <c r="AR144" s="110" t="e">
        <f>AQ144/AP144*100</f>
        <v>#DIV/0!</v>
      </c>
      <c r="AS144" s="153">
        <v>174.1</v>
      </c>
      <c r="AT144" s="153">
        <v>174.1</v>
      </c>
      <c r="AU144" s="110">
        <f>AT144/AS144*100</f>
        <v>100</v>
      </c>
      <c r="AV144" s="153">
        <v>25191.9</v>
      </c>
      <c r="AW144" s="153">
        <v>25191.9</v>
      </c>
      <c r="AX144" s="170">
        <f>AW144/AV144*100</f>
        <v>100</v>
      </c>
      <c r="AY144" s="153">
        <v>9251.6</v>
      </c>
      <c r="AZ144" s="153">
        <v>9251.6</v>
      </c>
      <c r="BA144" s="110">
        <f>AZ144/AY144*100</f>
        <v>100</v>
      </c>
      <c r="BB144" s="153">
        <v>87286.282040000006</v>
      </c>
      <c r="BC144" s="153">
        <v>82434.989130000002</v>
      </c>
      <c r="BD144" s="110">
        <f>BC144/BB144*100</f>
        <v>94.442090100965885</v>
      </c>
      <c r="BE144" s="153">
        <v>189.7</v>
      </c>
      <c r="BF144" s="153">
        <v>128.30000000000001</v>
      </c>
      <c r="BG144" s="110">
        <f>BF144/BE144*100</f>
        <v>67.633104902477598</v>
      </c>
      <c r="BH144" s="153"/>
      <c r="BI144" s="153"/>
      <c r="BJ144" s="110"/>
      <c r="BK144" s="153">
        <v>579</v>
      </c>
      <c r="BL144" s="153">
        <v>579</v>
      </c>
      <c r="BM144" s="110">
        <f>BL144/BK144*100</f>
        <v>100</v>
      </c>
      <c r="BN144" s="153">
        <v>3</v>
      </c>
      <c r="BO144" s="153">
        <v>3</v>
      </c>
      <c r="BP144" s="110">
        <f>BO144/BN144*100</f>
        <v>100</v>
      </c>
      <c r="BQ144" s="153">
        <v>933</v>
      </c>
      <c r="BR144" s="153">
        <v>933</v>
      </c>
      <c r="BS144" s="110">
        <f>BR144/BQ144*100</f>
        <v>100</v>
      </c>
      <c r="BT144" s="153">
        <v>28</v>
      </c>
      <c r="BU144" s="153">
        <v>28</v>
      </c>
      <c r="BV144" s="110">
        <f>BU144/BT144*100</f>
        <v>100</v>
      </c>
      <c r="BW144" s="153">
        <v>240.64898000000002</v>
      </c>
      <c r="BX144" s="153">
        <v>240.64897999999999</v>
      </c>
      <c r="BY144" s="110">
        <f>BX144/BW144*100</f>
        <v>99.999999999999986</v>
      </c>
      <c r="BZ144" s="153">
        <v>453.8</v>
      </c>
      <c r="CA144" s="153">
        <v>453.68099999999998</v>
      </c>
      <c r="CB144" s="110">
        <f>CA144/BZ144*100</f>
        <v>99.973776994270608</v>
      </c>
      <c r="CC144" s="170"/>
      <c r="CD144" s="153"/>
      <c r="CE144" s="110"/>
      <c r="CF144" s="153">
        <v>12049.3</v>
      </c>
      <c r="CG144" s="153">
        <v>11893.03253</v>
      </c>
      <c r="CH144" s="110">
        <f>CG144/CF144*100</f>
        <v>98.703099184184978</v>
      </c>
      <c r="CI144" s="153"/>
      <c r="CJ144" s="153"/>
      <c r="CK144" s="110" t="e">
        <f>CJ144/CI144*100</f>
        <v>#DIV/0!</v>
      </c>
      <c r="CL144" s="153"/>
      <c r="CM144" s="153"/>
      <c r="CN144" s="110"/>
      <c r="CO144" s="153">
        <v>79.650000000000006</v>
      </c>
      <c r="CP144" s="153"/>
      <c r="CQ144" s="110">
        <f>CP144/CO144*100</f>
        <v>0</v>
      </c>
      <c r="CR144" s="153">
        <v>8494.3728900000006</v>
      </c>
      <c r="CS144" s="153">
        <v>8494.3728900000006</v>
      </c>
      <c r="CT144" s="153">
        <f>CS144/CR144*100</f>
        <v>100</v>
      </c>
      <c r="CU144" s="153">
        <v>3351.45</v>
      </c>
      <c r="CV144" s="153">
        <v>2505.8058500000002</v>
      </c>
      <c r="CW144" s="153">
        <f>CV144/CU144*100</f>
        <v>74.767812439391918</v>
      </c>
      <c r="CX144" s="153"/>
      <c r="CY144" s="153"/>
      <c r="CZ144" s="153" t="e">
        <f>CY144/CX144*100</f>
        <v>#DIV/0!</v>
      </c>
      <c r="DA144" s="153">
        <v>568.47627</v>
      </c>
      <c r="DB144" s="153">
        <v>568.47627</v>
      </c>
      <c r="DC144" s="153">
        <f t="shared" si="128"/>
        <v>100</v>
      </c>
      <c r="DD144" s="68"/>
      <c r="DE144" s="41"/>
      <c r="DG144" s="70"/>
      <c r="DI144" s="54"/>
    </row>
    <row r="145" spans="1:113" s="65" customFormat="1" ht="15.75" customHeight="1">
      <c r="A145" s="62" t="s">
        <v>159</v>
      </c>
      <c r="B145" s="170">
        <f>SUM(B146:B152)</f>
        <v>1375.1999999999998</v>
      </c>
      <c r="C145" s="170">
        <f>SUM(C146:C152)</f>
        <v>1375.1999999999998</v>
      </c>
      <c r="D145" s="170">
        <f t="shared" si="113"/>
        <v>100</v>
      </c>
      <c r="E145" s="170">
        <f>SUM(E146:E152)</f>
        <v>0</v>
      </c>
      <c r="F145" s="170">
        <f>SUM(F146:F152)</f>
        <v>0</v>
      </c>
      <c r="G145" s="155"/>
      <c r="H145" s="170">
        <f t="shared" ref="H145:CD145" si="129">SUM(H146:H152)</f>
        <v>0</v>
      </c>
      <c r="I145" s="170">
        <f t="shared" si="129"/>
        <v>0</v>
      </c>
      <c r="J145" s="155"/>
      <c r="K145" s="170">
        <f t="shared" ref="K145:L145" si="130">SUM(K146:K152)</f>
        <v>0</v>
      </c>
      <c r="L145" s="170">
        <f t="shared" si="130"/>
        <v>0</v>
      </c>
      <c r="M145" s="155"/>
      <c r="N145" s="170">
        <f t="shared" si="129"/>
        <v>0</v>
      </c>
      <c r="O145" s="170">
        <f t="shared" si="129"/>
        <v>0</v>
      </c>
      <c r="P145" s="155"/>
      <c r="Q145" s="170">
        <f t="shared" si="129"/>
        <v>1375.1999999999998</v>
      </c>
      <c r="R145" s="170">
        <f t="shared" si="129"/>
        <v>1375.1999999999998</v>
      </c>
      <c r="S145" s="155">
        <f>R145/Q145*100</f>
        <v>100</v>
      </c>
      <c r="T145" s="170">
        <f>SUM(T146:T152)</f>
        <v>0</v>
      </c>
      <c r="U145" s="170">
        <f>SUM(U146:U152)</f>
        <v>0</v>
      </c>
      <c r="V145" s="155"/>
      <c r="W145" s="170">
        <f>SUM(W146:W152)</f>
        <v>0</v>
      </c>
      <c r="X145" s="170">
        <f>SUM(X146:X152)</f>
        <v>0</v>
      </c>
      <c r="Y145" s="170">
        <f>SUM(Y146:Y152)</f>
        <v>0</v>
      </c>
      <c r="Z145" s="155"/>
      <c r="AA145" s="170">
        <f>SUM(AA146:AA152)</f>
        <v>0</v>
      </c>
      <c r="AB145" s="170">
        <f>SUM(AB146:AB152)</f>
        <v>0</v>
      </c>
      <c r="AC145" s="155"/>
      <c r="AD145" s="170">
        <f>SUM(AD146:AD152)</f>
        <v>0</v>
      </c>
      <c r="AE145" s="170">
        <f>SUM(AE146:AE152)</f>
        <v>0</v>
      </c>
      <c r="AF145" s="155"/>
      <c r="AG145" s="170">
        <f>SUM(AG146:AG152)</f>
        <v>0</v>
      </c>
      <c r="AH145" s="170">
        <f>SUM(AH146:AH152)</f>
        <v>0</v>
      </c>
      <c r="AI145" s="155"/>
      <c r="AJ145" s="170">
        <f t="shared" si="129"/>
        <v>0</v>
      </c>
      <c r="AK145" s="170">
        <f t="shared" si="129"/>
        <v>0</v>
      </c>
      <c r="AL145" s="155"/>
      <c r="AM145" s="170">
        <f t="shared" si="129"/>
        <v>0</v>
      </c>
      <c r="AN145" s="170">
        <f t="shared" si="129"/>
        <v>0</v>
      </c>
      <c r="AO145" s="155"/>
      <c r="AP145" s="170">
        <f t="shared" si="129"/>
        <v>0</v>
      </c>
      <c r="AQ145" s="170">
        <f t="shared" si="129"/>
        <v>0</v>
      </c>
      <c r="AR145" s="155"/>
      <c r="AS145" s="170">
        <f t="shared" si="129"/>
        <v>0</v>
      </c>
      <c r="AT145" s="170">
        <f t="shared" si="129"/>
        <v>0</v>
      </c>
      <c r="AU145" s="170"/>
      <c r="AV145" s="170">
        <f t="shared" si="129"/>
        <v>0</v>
      </c>
      <c r="AW145" s="170">
        <f t="shared" si="129"/>
        <v>0</v>
      </c>
      <c r="AX145" s="170"/>
      <c r="AY145" s="170">
        <f t="shared" si="129"/>
        <v>0</v>
      </c>
      <c r="AZ145" s="170">
        <f t="shared" si="129"/>
        <v>0</v>
      </c>
      <c r="BA145" s="170"/>
      <c r="BB145" s="170">
        <f t="shared" si="129"/>
        <v>0</v>
      </c>
      <c r="BC145" s="170">
        <f t="shared" si="129"/>
        <v>0</v>
      </c>
      <c r="BD145" s="155"/>
      <c r="BE145" s="170">
        <f t="shared" si="129"/>
        <v>0</v>
      </c>
      <c r="BF145" s="170">
        <f t="shared" si="129"/>
        <v>0</v>
      </c>
      <c r="BG145" s="155"/>
      <c r="BH145" s="170">
        <f t="shared" si="129"/>
        <v>0</v>
      </c>
      <c r="BI145" s="170">
        <f t="shared" si="129"/>
        <v>0</v>
      </c>
      <c r="BJ145" s="155"/>
      <c r="BK145" s="170">
        <f t="shared" si="129"/>
        <v>0</v>
      </c>
      <c r="BL145" s="170">
        <f t="shared" si="129"/>
        <v>0</v>
      </c>
      <c r="BM145" s="155"/>
      <c r="BN145" s="170">
        <f t="shared" si="129"/>
        <v>0</v>
      </c>
      <c r="BO145" s="170">
        <f t="shared" si="129"/>
        <v>0</v>
      </c>
      <c r="BP145" s="155"/>
      <c r="BQ145" s="170">
        <f t="shared" si="129"/>
        <v>0</v>
      </c>
      <c r="BR145" s="170">
        <f t="shared" si="129"/>
        <v>0</v>
      </c>
      <c r="BS145" s="155"/>
      <c r="BT145" s="170">
        <f t="shared" si="129"/>
        <v>0</v>
      </c>
      <c r="BU145" s="170">
        <f t="shared" si="129"/>
        <v>0</v>
      </c>
      <c r="BV145" s="155"/>
      <c r="BW145" s="170">
        <f t="shared" si="129"/>
        <v>0</v>
      </c>
      <c r="BX145" s="170">
        <f t="shared" si="129"/>
        <v>0</v>
      </c>
      <c r="BY145" s="155"/>
      <c r="BZ145" s="170">
        <f t="shared" si="129"/>
        <v>0</v>
      </c>
      <c r="CA145" s="170">
        <f t="shared" si="129"/>
        <v>0</v>
      </c>
      <c r="CB145" s="155"/>
      <c r="CC145" s="170">
        <f t="shared" si="129"/>
        <v>0</v>
      </c>
      <c r="CD145" s="170">
        <f t="shared" si="129"/>
        <v>0</v>
      </c>
      <c r="CE145" s="155"/>
      <c r="CF145" s="170">
        <f t="shared" ref="CF145:CM145" si="131">SUM(CF146:CF152)</f>
        <v>0</v>
      </c>
      <c r="CG145" s="170">
        <f t="shared" si="131"/>
        <v>0</v>
      </c>
      <c r="CH145" s="155"/>
      <c r="CI145" s="170">
        <f t="shared" si="131"/>
        <v>0</v>
      </c>
      <c r="CJ145" s="170">
        <f t="shared" si="131"/>
        <v>0</v>
      </c>
      <c r="CK145" s="155"/>
      <c r="CL145" s="170">
        <f t="shared" si="131"/>
        <v>0</v>
      </c>
      <c r="CM145" s="170">
        <f t="shared" si="131"/>
        <v>0</v>
      </c>
      <c r="CN145" s="155"/>
      <c r="CO145" s="170">
        <f>SUM(CO146:CO152)</f>
        <v>0</v>
      </c>
      <c r="CP145" s="170">
        <f>SUM(CP146:CP152)</f>
        <v>0</v>
      </c>
      <c r="CQ145" s="155"/>
      <c r="CR145" s="170">
        <f>SUM(CR146:CR152)</f>
        <v>0</v>
      </c>
      <c r="CS145" s="170">
        <f>SUM(CS146:CS152)</f>
        <v>0</v>
      </c>
      <c r="CT145" s="155"/>
      <c r="CU145" s="170">
        <f>SUM(CU146:CU152)</f>
        <v>0</v>
      </c>
      <c r="CV145" s="170">
        <f>SUM(CV146:CV152)</f>
        <v>0</v>
      </c>
      <c r="CW145" s="155"/>
      <c r="CX145" s="170">
        <f>SUM(CX146:CX152)</f>
        <v>0</v>
      </c>
      <c r="CY145" s="170">
        <f>SUM(CY146:CY152)</f>
        <v>0</v>
      </c>
      <c r="CZ145" s="155"/>
      <c r="DA145" s="170">
        <f>SUM(DA146:DA152)</f>
        <v>0</v>
      </c>
      <c r="DB145" s="170">
        <f>SUM(DB146:DB152)</f>
        <v>0</v>
      </c>
      <c r="DC145" s="155"/>
      <c r="DD145" s="68"/>
      <c r="DE145" s="41"/>
      <c r="DG145" s="70"/>
      <c r="DI145" s="54"/>
    </row>
    <row r="146" spans="1:113" ht="15.75" customHeight="1">
      <c r="A146" s="36" t="s">
        <v>66</v>
      </c>
      <c r="B146" s="153">
        <f t="shared" ref="B146:B152" si="132">H146+N146+Q146+AJ146+AM146+AP146+AS146+AV146+AY146+BB146+BE146+BH146+BK146+BN146+E146+BQ146+BT146+BW146+BZ146+CC146+CF146+CI146+CL146+T146+W146+CO146+AG146+CR146+CU146+CX146+DA146+K146</f>
        <v>144.11608999999999</v>
      </c>
      <c r="C146" s="153">
        <f t="shared" ref="C146:C152" si="133">I146+O146+R146+AK146+AN146+AQ146+AT146+AW146+AZ146+BC146+BF146+BI146+BL146+BO146+F146+BR146+BU146+BX146+CA146+CD146+CG146+CJ146+CM146+U146+Y146+CP146+AH146+CS146+CV146+CY146+DB146+L146</f>
        <v>144.11609000000001</v>
      </c>
      <c r="D146" s="153">
        <f t="shared" si="113"/>
        <v>100.00000000000003</v>
      </c>
      <c r="E146" s="153"/>
      <c r="F146" s="153"/>
      <c r="G146" s="110"/>
      <c r="H146" s="153"/>
      <c r="I146" s="153"/>
      <c r="J146" s="110"/>
      <c r="K146" s="153"/>
      <c r="L146" s="153"/>
      <c r="M146" s="110"/>
      <c r="N146" s="153"/>
      <c r="O146" s="153"/>
      <c r="P146" s="110"/>
      <c r="Q146" s="153">
        <v>144.11608999999999</v>
      </c>
      <c r="R146" s="153">
        <v>144.11609000000001</v>
      </c>
      <c r="S146" s="110">
        <f>R146/Q146*100</f>
        <v>100.00000000000003</v>
      </c>
      <c r="T146" s="153"/>
      <c r="U146" s="153"/>
      <c r="V146" s="110"/>
      <c r="W146" s="153"/>
      <c r="X146" s="153">
        <f t="shared" ref="X146:Y152" si="134">AA146+AD146</f>
        <v>0</v>
      </c>
      <c r="Y146" s="153">
        <f t="shared" si="134"/>
        <v>0</v>
      </c>
      <c r="Z146" s="110"/>
      <c r="AA146" s="153"/>
      <c r="AB146" s="153"/>
      <c r="AC146" s="110"/>
      <c r="AD146" s="153"/>
      <c r="AE146" s="153"/>
      <c r="AF146" s="110"/>
      <c r="AG146" s="153"/>
      <c r="AH146" s="153"/>
      <c r="AI146" s="110"/>
      <c r="AJ146" s="153"/>
      <c r="AK146" s="153"/>
      <c r="AL146" s="110"/>
      <c r="AM146" s="153"/>
      <c r="AN146" s="153"/>
      <c r="AO146" s="110"/>
      <c r="AP146" s="153"/>
      <c r="AQ146" s="153"/>
      <c r="AR146" s="110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10"/>
      <c r="BE146" s="153"/>
      <c r="BF146" s="153"/>
      <c r="BG146" s="110"/>
      <c r="BH146" s="153"/>
      <c r="BI146" s="153"/>
      <c r="BJ146" s="110"/>
      <c r="BK146" s="153"/>
      <c r="BL146" s="153"/>
      <c r="BM146" s="110"/>
      <c r="BN146" s="153"/>
      <c r="BO146" s="153"/>
      <c r="BP146" s="110"/>
      <c r="BQ146" s="153"/>
      <c r="BR146" s="153"/>
      <c r="BS146" s="110"/>
      <c r="BT146" s="153"/>
      <c r="BU146" s="153"/>
      <c r="BV146" s="110"/>
      <c r="BW146" s="153"/>
      <c r="BX146" s="153"/>
      <c r="BY146" s="110"/>
      <c r="BZ146" s="153"/>
      <c r="CA146" s="153"/>
      <c r="CB146" s="110"/>
      <c r="CC146" s="153"/>
      <c r="CD146" s="153"/>
      <c r="CE146" s="110"/>
      <c r="CF146" s="153"/>
      <c r="CG146" s="153"/>
      <c r="CH146" s="110"/>
      <c r="CI146" s="153"/>
      <c r="CJ146" s="153"/>
      <c r="CK146" s="110"/>
      <c r="CL146" s="153"/>
      <c r="CM146" s="153"/>
      <c r="CN146" s="110"/>
      <c r="CO146" s="153"/>
      <c r="CP146" s="153"/>
      <c r="CQ146" s="110"/>
      <c r="CR146" s="153"/>
      <c r="CS146" s="153"/>
      <c r="CT146" s="110"/>
      <c r="CU146" s="153"/>
      <c r="CV146" s="153"/>
      <c r="CW146" s="110"/>
      <c r="CX146" s="153"/>
      <c r="CY146" s="153"/>
      <c r="CZ146" s="110"/>
      <c r="DA146" s="153"/>
      <c r="DB146" s="153"/>
      <c r="DC146" s="110"/>
      <c r="DD146" s="68"/>
      <c r="DE146" s="41"/>
      <c r="DG146" s="70"/>
      <c r="DI146" s="54"/>
    </row>
    <row r="147" spans="1:113" ht="15.75" customHeight="1">
      <c r="A147" s="36" t="s">
        <v>37</v>
      </c>
      <c r="B147" s="153">
        <f t="shared" si="132"/>
        <v>286.19241</v>
      </c>
      <c r="C147" s="153">
        <f t="shared" si="133"/>
        <v>286.19241</v>
      </c>
      <c r="D147" s="153">
        <f t="shared" si="113"/>
        <v>100</v>
      </c>
      <c r="E147" s="153"/>
      <c r="F147" s="153"/>
      <c r="G147" s="110"/>
      <c r="H147" s="153"/>
      <c r="I147" s="153"/>
      <c r="J147" s="110"/>
      <c r="K147" s="153"/>
      <c r="L147" s="153"/>
      <c r="M147" s="110"/>
      <c r="N147" s="153"/>
      <c r="O147" s="153"/>
      <c r="P147" s="110"/>
      <c r="Q147" s="153">
        <v>286.19241</v>
      </c>
      <c r="R147" s="153">
        <v>286.19241</v>
      </c>
      <c r="S147" s="110">
        <f t="shared" ref="S147:S152" si="135">R147/Q147*100</f>
        <v>100</v>
      </c>
      <c r="T147" s="153"/>
      <c r="U147" s="153"/>
      <c r="V147" s="110"/>
      <c r="W147" s="153"/>
      <c r="X147" s="153">
        <f t="shared" si="134"/>
        <v>0</v>
      </c>
      <c r="Y147" s="153">
        <f t="shared" si="134"/>
        <v>0</v>
      </c>
      <c r="Z147" s="110"/>
      <c r="AA147" s="153"/>
      <c r="AB147" s="153"/>
      <c r="AC147" s="110"/>
      <c r="AD147" s="153"/>
      <c r="AE147" s="153"/>
      <c r="AF147" s="110"/>
      <c r="AG147" s="153"/>
      <c r="AH147" s="153"/>
      <c r="AI147" s="110"/>
      <c r="AJ147" s="153"/>
      <c r="AK147" s="153"/>
      <c r="AL147" s="110"/>
      <c r="AM147" s="153"/>
      <c r="AN147" s="153"/>
      <c r="AO147" s="110"/>
      <c r="AP147" s="153"/>
      <c r="AQ147" s="153"/>
      <c r="AR147" s="110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10"/>
      <c r="BE147" s="153"/>
      <c r="BF147" s="153"/>
      <c r="BG147" s="110"/>
      <c r="BH147" s="153"/>
      <c r="BI147" s="153"/>
      <c r="BJ147" s="110"/>
      <c r="BK147" s="153"/>
      <c r="BL147" s="153"/>
      <c r="BM147" s="110"/>
      <c r="BN147" s="153"/>
      <c r="BO147" s="153"/>
      <c r="BP147" s="110"/>
      <c r="BQ147" s="153"/>
      <c r="BR147" s="153"/>
      <c r="BS147" s="110"/>
      <c r="BT147" s="153"/>
      <c r="BU147" s="153"/>
      <c r="BV147" s="110"/>
      <c r="BW147" s="153"/>
      <c r="BX147" s="153"/>
      <c r="BY147" s="110"/>
      <c r="BZ147" s="153"/>
      <c r="CA147" s="153"/>
      <c r="CB147" s="110"/>
      <c r="CC147" s="153"/>
      <c r="CD147" s="153"/>
      <c r="CE147" s="110"/>
      <c r="CF147" s="153"/>
      <c r="CG147" s="153"/>
      <c r="CH147" s="110"/>
      <c r="CI147" s="153"/>
      <c r="CJ147" s="153"/>
      <c r="CK147" s="110"/>
      <c r="CL147" s="153"/>
      <c r="CM147" s="153"/>
      <c r="CN147" s="110"/>
      <c r="CO147" s="153"/>
      <c r="CP147" s="153"/>
      <c r="CQ147" s="110"/>
      <c r="CR147" s="153"/>
      <c r="CS147" s="153"/>
      <c r="CT147" s="110"/>
      <c r="CU147" s="153"/>
      <c r="CV147" s="153"/>
      <c r="CW147" s="110"/>
      <c r="CX147" s="153"/>
      <c r="CY147" s="153"/>
      <c r="CZ147" s="110"/>
      <c r="DA147" s="153"/>
      <c r="DB147" s="153"/>
      <c r="DC147" s="110"/>
      <c r="DD147" s="68"/>
      <c r="DE147" s="41"/>
      <c r="DG147" s="69"/>
      <c r="DI147" s="54"/>
    </row>
    <row r="148" spans="1:113" ht="15.75" customHeight="1">
      <c r="A148" s="36" t="s">
        <v>58</v>
      </c>
      <c r="B148" s="153">
        <f t="shared" si="132"/>
        <v>221.76076</v>
      </c>
      <c r="C148" s="153">
        <f t="shared" si="133"/>
        <v>221.76076</v>
      </c>
      <c r="D148" s="153">
        <f t="shared" si="113"/>
        <v>100</v>
      </c>
      <c r="E148" s="153"/>
      <c r="F148" s="153"/>
      <c r="G148" s="110"/>
      <c r="H148" s="153"/>
      <c r="I148" s="153"/>
      <c r="J148" s="110"/>
      <c r="K148" s="153"/>
      <c r="L148" s="153"/>
      <c r="M148" s="110"/>
      <c r="N148" s="153"/>
      <c r="O148" s="153"/>
      <c r="P148" s="110"/>
      <c r="Q148" s="153">
        <v>221.76076</v>
      </c>
      <c r="R148" s="153">
        <v>221.76076</v>
      </c>
      <c r="S148" s="110">
        <f t="shared" si="135"/>
        <v>100</v>
      </c>
      <c r="T148" s="153"/>
      <c r="U148" s="153"/>
      <c r="V148" s="110"/>
      <c r="W148" s="153"/>
      <c r="X148" s="153">
        <f t="shared" si="134"/>
        <v>0</v>
      </c>
      <c r="Y148" s="153">
        <f t="shared" si="134"/>
        <v>0</v>
      </c>
      <c r="Z148" s="110"/>
      <c r="AA148" s="153"/>
      <c r="AB148" s="153"/>
      <c r="AC148" s="110"/>
      <c r="AD148" s="153"/>
      <c r="AE148" s="153"/>
      <c r="AF148" s="110"/>
      <c r="AG148" s="153"/>
      <c r="AH148" s="153"/>
      <c r="AI148" s="110"/>
      <c r="AJ148" s="153"/>
      <c r="AK148" s="153"/>
      <c r="AL148" s="110"/>
      <c r="AM148" s="153"/>
      <c r="AN148" s="153"/>
      <c r="AO148" s="110"/>
      <c r="AP148" s="153"/>
      <c r="AQ148" s="153"/>
      <c r="AR148" s="110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10"/>
      <c r="BE148" s="153"/>
      <c r="BF148" s="153"/>
      <c r="BG148" s="110"/>
      <c r="BH148" s="153"/>
      <c r="BI148" s="153"/>
      <c r="BJ148" s="110"/>
      <c r="BK148" s="153"/>
      <c r="BL148" s="153"/>
      <c r="BM148" s="110"/>
      <c r="BN148" s="153"/>
      <c r="BO148" s="153"/>
      <c r="BP148" s="110"/>
      <c r="BQ148" s="153"/>
      <c r="BR148" s="153"/>
      <c r="BS148" s="110"/>
      <c r="BT148" s="153"/>
      <c r="BU148" s="153"/>
      <c r="BV148" s="110"/>
      <c r="BW148" s="153"/>
      <c r="BX148" s="153"/>
      <c r="BY148" s="110"/>
      <c r="BZ148" s="153"/>
      <c r="CA148" s="153"/>
      <c r="CB148" s="110"/>
      <c r="CC148" s="153"/>
      <c r="CD148" s="153"/>
      <c r="CE148" s="110"/>
      <c r="CF148" s="153"/>
      <c r="CG148" s="153"/>
      <c r="CH148" s="110"/>
      <c r="CI148" s="153"/>
      <c r="CJ148" s="153"/>
      <c r="CK148" s="110"/>
      <c r="CL148" s="153"/>
      <c r="CM148" s="153"/>
      <c r="CN148" s="110"/>
      <c r="CO148" s="153"/>
      <c r="CP148" s="153"/>
      <c r="CQ148" s="110"/>
      <c r="CR148" s="153"/>
      <c r="CS148" s="153"/>
      <c r="CT148" s="110"/>
      <c r="CU148" s="153"/>
      <c r="CV148" s="153"/>
      <c r="CW148" s="110"/>
      <c r="CX148" s="153"/>
      <c r="CY148" s="153"/>
      <c r="CZ148" s="110"/>
      <c r="DA148" s="153"/>
      <c r="DB148" s="153"/>
      <c r="DC148" s="110"/>
      <c r="DD148" s="68"/>
      <c r="DE148" s="41"/>
      <c r="DF148" s="68"/>
      <c r="DG148" s="70"/>
      <c r="DI148" s="54"/>
    </row>
    <row r="149" spans="1:113" ht="15.75" customHeight="1">
      <c r="A149" s="36" t="s">
        <v>34</v>
      </c>
      <c r="B149" s="153">
        <f t="shared" si="132"/>
        <v>140.90335999999999</v>
      </c>
      <c r="C149" s="153">
        <f t="shared" si="133"/>
        <v>140.90335999999999</v>
      </c>
      <c r="D149" s="153">
        <f t="shared" si="113"/>
        <v>100</v>
      </c>
      <c r="E149" s="153"/>
      <c r="F149" s="153"/>
      <c r="G149" s="110"/>
      <c r="H149" s="153"/>
      <c r="I149" s="153"/>
      <c r="J149" s="110"/>
      <c r="K149" s="153"/>
      <c r="L149" s="153"/>
      <c r="M149" s="110"/>
      <c r="N149" s="153"/>
      <c r="O149" s="153"/>
      <c r="P149" s="110"/>
      <c r="Q149" s="153">
        <v>140.90335999999999</v>
      </c>
      <c r="R149" s="153">
        <v>140.90335999999999</v>
      </c>
      <c r="S149" s="110">
        <f t="shared" si="135"/>
        <v>100</v>
      </c>
      <c r="T149" s="153"/>
      <c r="U149" s="153"/>
      <c r="V149" s="110"/>
      <c r="W149" s="153"/>
      <c r="X149" s="153">
        <f t="shared" si="134"/>
        <v>0</v>
      </c>
      <c r="Y149" s="153">
        <f t="shared" si="134"/>
        <v>0</v>
      </c>
      <c r="Z149" s="110"/>
      <c r="AA149" s="153"/>
      <c r="AB149" s="153"/>
      <c r="AC149" s="110"/>
      <c r="AD149" s="153"/>
      <c r="AE149" s="153"/>
      <c r="AF149" s="110"/>
      <c r="AG149" s="153"/>
      <c r="AH149" s="153"/>
      <c r="AI149" s="110"/>
      <c r="AJ149" s="153"/>
      <c r="AK149" s="153"/>
      <c r="AL149" s="110"/>
      <c r="AM149" s="153"/>
      <c r="AN149" s="153"/>
      <c r="AO149" s="110"/>
      <c r="AP149" s="153"/>
      <c r="AQ149" s="153"/>
      <c r="AR149" s="110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10"/>
      <c r="BE149" s="153"/>
      <c r="BF149" s="153"/>
      <c r="BG149" s="110"/>
      <c r="BH149" s="153"/>
      <c r="BI149" s="153"/>
      <c r="BJ149" s="110"/>
      <c r="BK149" s="153"/>
      <c r="BL149" s="153"/>
      <c r="BM149" s="110"/>
      <c r="BN149" s="153"/>
      <c r="BO149" s="153"/>
      <c r="BP149" s="110"/>
      <c r="BQ149" s="153"/>
      <c r="BR149" s="153"/>
      <c r="BS149" s="110"/>
      <c r="BT149" s="153"/>
      <c r="BU149" s="153"/>
      <c r="BV149" s="110"/>
      <c r="BW149" s="153"/>
      <c r="BX149" s="153"/>
      <c r="BY149" s="110"/>
      <c r="BZ149" s="153"/>
      <c r="CA149" s="153"/>
      <c r="CB149" s="110"/>
      <c r="CC149" s="153"/>
      <c r="CD149" s="153"/>
      <c r="CE149" s="110"/>
      <c r="CF149" s="153"/>
      <c r="CG149" s="153"/>
      <c r="CH149" s="110"/>
      <c r="CI149" s="153"/>
      <c r="CJ149" s="153"/>
      <c r="CK149" s="110"/>
      <c r="CL149" s="153"/>
      <c r="CM149" s="153"/>
      <c r="CN149" s="110"/>
      <c r="CO149" s="153"/>
      <c r="CP149" s="153"/>
      <c r="CQ149" s="110"/>
      <c r="CR149" s="153"/>
      <c r="CS149" s="153"/>
      <c r="CT149" s="110"/>
      <c r="CU149" s="153"/>
      <c r="CV149" s="153"/>
      <c r="CW149" s="110"/>
      <c r="CX149" s="153"/>
      <c r="CY149" s="153"/>
      <c r="CZ149" s="110"/>
      <c r="DA149" s="153"/>
      <c r="DB149" s="153"/>
      <c r="DC149" s="110"/>
      <c r="DD149" s="68"/>
      <c r="DE149" s="41"/>
      <c r="DF149" s="68"/>
      <c r="DG149" s="70"/>
      <c r="DI149" s="54"/>
    </row>
    <row r="150" spans="1:113" ht="15.75" customHeight="1">
      <c r="A150" s="36" t="s">
        <v>50</v>
      </c>
      <c r="B150" s="153">
        <f t="shared" si="132"/>
        <v>148.13413</v>
      </c>
      <c r="C150" s="153">
        <f t="shared" si="133"/>
        <v>148.13413</v>
      </c>
      <c r="D150" s="153">
        <f t="shared" si="113"/>
        <v>100</v>
      </c>
      <c r="E150" s="153"/>
      <c r="F150" s="153"/>
      <c r="G150" s="110"/>
      <c r="H150" s="153"/>
      <c r="I150" s="153"/>
      <c r="J150" s="110"/>
      <c r="K150" s="153"/>
      <c r="L150" s="153"/>
      <c r="M150" s="110"/>
      <c r="N150" s="153"/>
      <c r="O150" s="153"/>
      <c r="P150" s="110"/>
      <c r="Q150" s="153">
        <v>148.13413</v>
      </c>
      <c r="R150" s="153">
        <v>148.13413</v>
      </c>
      <c r="S150" s="110">
        <f t="shared" si="135"/>
        <v>100</v>
      </c>
      <c r="T150" s="153"/>
      <c r="U150" s="153"/>
      <c r="V150" s="110"/>
      <c r="W150" s="153"/>
      <c r="X150" s="153">
        <f t="shared" si="134"/>
        <v>0</v>
      </c>
      <c r="Y150" s="153">
        <f t="shared" si="134"/>
        <v>0</v>
      </c>
      <c r="Z150" s="110"/>
      <c r="AA150" s="153"/>
      <c r="AB150" s="153"/>
      <c r="AC150" s="110"/>
      <c r="AD150" s="153"/>
      <c r="AE150" s="153"/>
      <c r="AF150" s="110"/>
      <c r="AG150" s="153"/>
      <c r="AH150" s="153"/>
      <c r="AI150" s="110"/>
      <c r="AJ150" s="153"/>
      <c r="AK150" s="153"/>
      <c r="AL150" s="110"/>
      <c r="AM150" s="153"/>
      <c r="AN150" s="153"/>
      <c r="AO150" s="110"/>
      <c r="AP150" s="153"/>
      <c r="AQ150" s="153"/>
      <c r="AR150" s="110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10"/>
      <c r="BE150" s="153"/>
      <c r="BF150" s="153"/>
      <c r="BG150" s="110"/>
      <c r="BH150" s="153"/>
      <c r="BI150" s="153"/>
      <c r="BJ150" s="110"/>
      <c r="BK150" s="153"/>
      <c r="BL150" s="153"/>
      <c r="BM150" s="110"/>
      <c r="BN150" s="153"/>
      <c r="BO150" s="153"/>
      <c r="BP150" s="110"/>
      <c r="BQ150" s="153"/>
      <c r="BR150" s="153"/>
      <c r="BS150" s="110"/>
      <c r="BT150" s="153"/>
      <c r="BU150" s="153"/>
      <c r="BV150" s="110"/>
      <c r="BW150" s="153"/>
      <c r="BX150" s="153"/>
      <c r="BY150" s="110"/>
      <c r="BZ150" s="153"/>
      <c r="CA150" s="153"/>
      <c r="CB150" s="110"/>
      <c r="CC150" s="153"/>
      <c r="CD150" s="153"/>
      <c r="CE150" s="110"/>
      <c r="CF150" s="153"/>
      <c r="CG150" s="153"/>
      <c r="CH150" s="110"/>
      <c r="CI150" s="153"/>
      <c r="CJ150" s="153"/>
      <c r="CK150" s="110"/>
      <c r="CL150" s="153"/>
      <c r="CM150" s="153"/>
      <c r="CN150" s="110"/>
      <c r="CO150" s="153"/>
      <c r="CP150" s="153"/>
      <c r="CQ150" s="110"/>
      <c r="CR150" s="153"/>
      <c r="CS150" s="153"/>
      <c r="CT150" s="110"/>
      <c r="CU150" s="153"/>
      <c r="CV150" s="153"/>
      <c r="CW150" s="110"/>
      <c r="CX150" s="153"/>
      <c r="CY150" s="153"/>
      <c r="CZ150" s="110"/>
      <c r="DA150" s="153"/>
      <c r="DB150" s="153"/>
      <c r="DC150" s="110"/>
      <c r="DD150" s="68"/>
      <c r="DE150" s="41"/>
      <c r="DF150" s="68"/>
      <c r="DG150" s="70"/>
      <c r="DI150" s="54"/>
    </row>
    <row r="151" spans="1:113" ht="15.75" customHeight="1">
      <c r="A151" s="36" t="s">
        <v>49</v>
      </c>
      <c r="B151" s="153">
        <f t="shared" si="132"/>
        <v>295.94227000000001</v>
      </c>
      <c r="C151" s="153">
        <f t="shared" si="133"/>
        <v>295.94227000000001</v>
      </c>
      <c r="D151" s="153">
        <f t="shared" si="113"/>
        <v>100</v>
      </c>
      <c r="E151" s="153"/>
      <c r="F151" s="153"/>
      <c r="G151" s="110"/>
      <c r="H151" s="153"/>
      <c r="I151" s="153"/>
      <c r="J151" s="110"/>
      <c r="K151" s="153"/>
      <c r="L151" s="153"/>
      <c r="M151" s="110"/>
      <c r="N151" s="153"/>
      <c r="O151" s="153"/>
      <c r="P151" s="110"/>
      <c r="Q151" s="153">
        <v>295.94227000000001</v>
      </c>
      <c r="R151" s="153">
        <v>295.94227000000001</v>
      </c>
      <c r="S151" s="110">
        <f t="shared" si="135"/>
        <v>100</v>
      </c>
      <c r="T151" s="153"/>
      <c r="U151" s="153"/>
      <c r="V151" s="110"/>
      <c r="W151" s="153"/>
      <c r="X151" s="153">
        <f t="shared" si="134"/>
        <v>0</v>
      </c>
      <c r="Y151" s="153">
        <f t="shared" si="134"/>
        <v>0</v>
      </c>
      <c r="Z151" s="110"/>
      <c r="AA151" s="153"/>
      <c r="AB151" s="153"/>
      <c r="AC151" s="110"/>
      <c r="AD151" s="153"/>
      <c r="AE151" s="153"/>
      <c r="AF151" s="110"/>
      <c r="AG151" s="153"/>
      <c r="AH151" s="153"/>
      <c r="AI151" s="110"/>
      <c r="AJ151" s="153"/>
      <c r="AK151" s="153"/>
      <c r="AL151" s="110"/>
      <c r="AM151" s="153"/>
      <c r="AN151" s="153"/>
      <c r="AO151" s="110"/>
      <c r="AP151" s="153"/>
      <c r="AQ151" s="153"/>
      <c r="AR151" s="110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10"/>
      <c r="BE151" s="153"/>
      <c r="BF151" s="153"/>
      <c r="BG151" s="110"/>
      <c r="BH151" s="153"/>
      <c r="BI151" s="153"/>
      <c r="BJ151" s="110"/>
      <c r="BK151" s="153"/>
      <c r="BL151" s="153"/>
      <c r="BM151" s="110"/>
      <c r="BN151" s="153"/>
      <c r="BO151" s="153"/>
      <c r="BP151" s="110"/>
      <c r="BQ151" s="153"/>
      <c r="BR151" s="153"/>
      <c r="BS151" s="110"/>
      <c r="BT151" s="153"/>
      <c r="BU151" s="153"/>
      <c r="BV151" s="110"/>
      <c r="BW151" s="153"/>
      <c r="BX151" s="153"/>
      <c r="BY151" s="110"/>
      <c r="BZ151" s="153"/>
      <c r="CA151" s="153"/>
      <c r="CB151" s="110"/>
      <c r="CC151" s="153"/>
      <c r="CD151" s="153"/>
      <c r="CE151" s="110"/>
      <c r="CF151" s="153"/>
      <c r="CG151" s="153"/>
      <c r="CH151" s="110"/>
      <c r="CI151" s="153"/>
      <c r="CJ151" s="153"/>
      <c r="CK151" s="110"/>
      <c r="CL151" s="153"/>
      <c r="CM151" s="153"/>
      <c r="CN151" s="110"/>
      <c r="CO151" s="153"/>
      <c r="CP151" s="153"/>
      <c r="CQ151" s="110"/>
      <c r="CR151" s="153"/>
      <c r="CS151" s="153"/>
      <c r="CT151" s="110"/>
      <c r="CU151" s="153"/>
      <c r="CV151" s="153"/>
      <c r="CW151" s="110"/>
      <c r="CX151" s="153"/>
      <c r="CY151" s="153"/>
      <c r="CZ151" s="110"/>
      <c r="DA151" s="153"/>
      <c r="DB151" s="153"/>
      <c r="DC151" s="110"/>
      <c r="DD151" s="68"/>
      <c r="DE151" s="41"/>
      <c r="DF151" s="68"/>
      <c r="DG151" s="70"/>
      <c r="DI151" s="54"/>
    </row>
    <row r="152" spans="1:113" ht="15.75" customHeight="1">
      <c r="A152" s="36" t="s">
        <v>69</v>
      </c>
      <c r="B152" s="153">
        <f t="shared" si="132"/>
        <v>138.15098</v>
      </c>
      <c r="C152" s="153">
        <f t="shared" si="133"/>
        <v>138.15098</v>
      </c>
      <c r="D152" s="153">
        <f t="shared" si="113"/>
        <v>100</v>
      </c>
      <c r="E152" s="153"/>
      <c r="F152" s="153"/>
      <c r="G152" s="110"/>
      <c r="H152" s="153"/>
      <c r="I152" s="153"/>
      <c r="J152" s="110"/>
      <c r="K152" s="153"/>
      <c r="L152" s="153"/>
      <c r="M152" s="110"/>
      <c r="N152" s="153"/>
      <c r="O152" s="153"/>
      <c r="P152" s="110"/>
      <c r="Q152" s="153">
        <v>138.15098</v>
      </c>
      <c r="R152" s="153">
        <v>138.15098</v>
      </c>
      <c r="S152" s="110">
        <f t="shared" si="135"/>
        <v>100</v>
      </c>
      <c r="T152" s="153"/>
      <c r="U152" s="153"/>
      <c r="V152" s="110"/>
      <c r="W152" s="153"/>
      <c r="X152" s="153">
        <f t="shared" si="134"/>
        <v>0</v>
      </c>
      <c r="Y152" s="153">
        <f t="shared" si="134"/>
        <v>0</v>
      </c>
      <c r="Z152" s="110"/>
      <c r="AA152" s="153"/>
      <c r="AB152" s="153"/>
      <c r="AC152" s="110"/>
      <c r="AD152" s="153"/>
      <c r="AE152" s="153"/>
      <c r="AF152" s="110"/>
      <c r="AG152" s="153"/>
      <c r="AH152" s="153"/>
      <c r="AI152" s="110"/>
      <c r="AJ152" s="153"/>
      <c r="AK152" s="153"/>
      <c r="AL152" s="110"/>
      <c r="AM152" s="153"/>
      <c r="AN152" s="153"/>
      <c r="AO152" s="110"/>
      <c r="AP152" s="153"/>
      <c r="AQ152" s="153"/>
      <c r="AR152" s="110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10"/>
      <c r="BE152" s="153"/>
      <c r="BF152" s="153"/>
      <c r="BG152" s="110"/>
      <c r="BH152" s="153"/>
      <c r="BI152" s="153"/>
      <c r="BJ152" s="110"/>
      <c r="BK152" s="153"/>
      <c r="BL152" s="153"/>
      <c r="BM152" s="110"/>
      <c r="BN152" s="153"/>
      <c r="BO152" s="153"/>
      <c r="BP152" s="110"/>
      <c r="BQ152" s="153"/>
      <c r="BR152" s="153"/>
      <c r="BS152" s="110"/>
      <c r="BT152" s="153"/>
      <c r="BU152" s="153"/>
      <c r="BV152" s="110"/>
      <c r="BW152" s="153"/>
      <c r="BX152" s="153"/>
      <c r="BY152" s="110"/>
      <c r="BZ152" s="153"/>
      <c r="CA152" s="153"/>
      <c r="CB152" s="110"/>
      <c r="CC152" s="153"/>
      <c r="CD152" s="153"/>
      <c r="CE152" s="110"/>
      <c r="CF152" s="153"/>
      <c r="CG152" s="153"/>
      <c r="CH152" s="110"/>
      <c r="CI152" s="153"/>
      <c r="CJ152" s="153"/>
      <c r="CK152" s="110"/>
      <c r="CL152" s="153"/>
      <c r="CM152" s="153"/>
      <c r="CN152" s="110"/>
      <c r="CO152" s="153"/>
      <c r="CP152" s="153"/>
      <c r="CQ152" s="110"/>
      <c r="CR152" s="153"/>
      <c r="CS152" s="153"/>
      <c r="CT152" s="110"/>
      <c r="CU152" s="153"/>
      <c r="CV152" s="153"/>
      <c r="CW152" s="110"/>
      <c r="CX152" s="153"/>
      <c r="CY152" s="153"/>
      <c r="CZ152" s="110"/>
      <c r="DA152" s="153"/>
      <c r="DB152" s="153"/>
      <c r="DC152" s="110"/>
      <c r="DD152" s="68"/>
      <c r="DE152" s="41"/>
      <c r="DF152" s="68"/>
      <c r="DG152" s="70"/>
      <c r="DI152" s="54"/>
    </row>
    <row r="153" spans="1:113" s="65" customFormat="1" ht="15.75" customHeight="1">
      <c r="A153" s="62" t="s">
        <v>140</v>
      </c>
      <c r="B153" s="170">
        <f>B154+B155</f>
        <v>138883.05548000001</v>
      </c>
      <c r="C153" s="170">
        <f t="shared" ref="C153:CD153" si="136">C154+C155</f>
        <v>136533.55001000004</v>
      </c>
      <c r="D153" s="170">
        <f t="shared" si="113"/>
        <v>98.308285008650088</v>
      </c>
      <c r="E153" s="170">
        <f>E154+E155</f>
        <v>132.30000000000001</v>
      </c>
      <c r="F153" s="170">
        <f>F154+F155</f>
        <v>132.30000000000001</v>
      </c>
      <c r="G153" s="155">
        <f>F153/E153*100</f>
        <v>100</v>
      </c>
      <c r="H153" s="170">
        <f t="shared" si="136"/>
        <v>1241.5</v>
      </c>
      <c r="I153" s="170">
        <f t="shared" si="136"/>
        <v>1241.5</v>
      </c>
      <c r="J153" s="155">
        <f>I153/H153*100</f>
        <v>100</v>
      </c>
      <c r="K153" s="170">
        <f t="shared" ref="K153:L153" si="137">K154+K155</f>
        <v>0</v>
      </c>
      <c r="L153" s="170">
        <f t="shared" si="137"/>
        <v>0</v>
      </c>
      <c r="M153" s="155" t="e">
        <f>L153/K153*100</f>
        <v>#DIV/0!</v>
      </c>
      <c r="N153" s="170">
        <f t="shared" si="136"/>
        <v>0.66</v>
      </c>
      <c r="O153" s="170">
        <f t="shared" si="136"/>
        <v>0.66</v>
      </c>
      <c r="P153" s="155">
        <f>O153/N153*100</f>
        <v>100</v>
      </c>
      <c r="Q153" s="170">
        <f t="shared" si="136"/>
        <v>966.6</v>
      </c>
      <c r="R153" s="170">
        <f t="shared" si="136"/>
        <v>966.6</v>
      </c>
      <c r="S153" s="155">
        <f>R153/Q153*100</f>
        <v>100</v>
      </c>
      <c r="T153" s="170">
        <f>T154+T155</f>
        <v>499.54709000000003</v>
      </c>
      <c r="U153" s="170">
        <f>U154+U155</f>
        <v>499.54709000000003</v>
      </c>
      <c r="V153" s="155">
        <f>U153/T153*100</f>
        <v>100</v>
      </c>
      <c r="W153" s="170">
        <f>W154+W155</f>
        <v>1000.4529100000001</v>
      </c>
      <c r="X153" s="170">
        <f>X154+X155</f>
        <v>1000.4529100000001</v>
      </c>
      <c r="Y153" s="170">
        <f>Y154+Y155</f>
        <v>1000.4529100000001</v>
      </c>
      <c r="Z153" s="155">
        <f>Y153/X153*100</f>
        <v>100</v>
      </c>
      <c r="AA153" s="170">
        <f>AA154+AA155</f>
        <v>990.44838000000004</v>
      </c>
      <c r="AB153" s="170">
        <f>AB154+AB155</f>
        <v>990.44838000000004</v>
      </c>
      <c r="AC153" s="155">
        <f>AB153/AA153*100</f>
        <v>100</v>
      </c>
      <c r="AD153" s="170">
        <f>AD154+AD155</f>
        <v>10.004530000000001</v>
      </c>
      <c r="AE153" s="170">
        <f>AE154+AE155</f>
        <v>10.004530000000001</v>
      </c>
      <c r="AF153" s="155">
        <f>AE153/AD153*100</f>
        <v>100</v>
      </c>
      <c r="AG153" s="170">
        <f>AG154+AG155</f>
        <v>4197.8546500000002</v>
      </c>
      <c r="AH153" s="170">
        <f>AH154+AH155</f>
        <v>4197.8546500000002</v>
      </c>
      <c r="AI153" s="155">
        <f>AH153/AG153*100</f>
        <v>100</v>
      </c>
      <c r="AJ153" s="170">
        <f t="shared" si="136"/>
        <v>65166.7</v>
      </c>
      <c r="AK153" s="170">
        <f t="shared" si="136"/>
        <v>65166.7</v>
      </c>
      <c r="AL153" s="155">
        <f>AK153/AJ153*100</f>
        <v>100</v>
      </c>
      <c r="AM153" s="170">
        <f t="shared" si="136"/>
        <v>14646.2</v>
      </c>
      <c r="AN153" s="170">
        <f t="shared" si="136"/>
        <v>14646.2</v>
      </c>
      <c r="AO153" s="155">
        <f>AN153/AM153*100</f>
        <v>100</v>
      </c>
      <c r="AP153" s="170">
        <f t="shared" si="136"/>
        <v>0</v>
      </c>
      <c r="AQ153" s="170">
        <f t="shared" si="136"/>
        <v>0</v>
      </c>
      <c r="AR153" s="155" t="e">
        <f>AQ153/AP153*100</f>
        <v>#DIV/0!</v>
      </c>
      <c r="AS153" s="170">
        <f t="shared" si="136"/>
        <v>166.6</v>
      </c>
      <c r="AT153" s="170">
        <f t="shared" si="136"/>
        <v>166.6</v>
      </c>
      <c r="AU153" s="170">
        <f>AT153/AS153*100</f>
        <v>100</v>
      </c>
      <c r="AV153" s="170">
        <f t="shared" si="136"/>
        <v>13977.41</v>
      </c>
      <c r="AW153" s="170">
        <f t="shared" si="136"/>
        <v>13977.41</v>
      </c>
      <c r="AX153" s="170">
        <f>AW153/AV153*100</f>
        <v>100</v>
      </c>
      <c r="AY153" s="170">
        <f t="shared" si="136"/>
        <v>2680.2</v>
      </c>
      <c r="AZ153" s="170">
        <f t="shared" si="136"/>
        <v>2604.13</v>
      </c>
      <c r="BA153" s="170">
        <f>AZ153/AY153*100</f>
        <v>97.161778971718533</v>
      </c>
      <c r="BB153" s="170">
        <f t="shared" si="136"/>
        <v>11109.13384</v>
      </c>
      <c r="BC153" s="170">
        <f t="shared" si="136"/>
        <v>9561.2976799999997</v>
      </c>
      <c r="BD153" s="155">
        <f>BC153/BB153*100</f>
        <v>86.066995120476463</v>
      </c>
      <c r="BE153" s="170">
        <f t="shared" si="136"/>
        <v>132.66</v>
      </c>
      <c r="BF153" s="170">
        <f t="shared" si="136"/>
        <v>89.93965</v>
      </c>
      <c r="BG153" s="155">
        <f>BF153/BE153*100</f>
        <v>67.797112920247244</v>
      </c>
      <c r="BH153" s="170">
        <f t="shared" si="136"/>
        <v>0</v>
      </c>
      <c r="BI153" s="170">
        <f t="shared" si="136"/>
        <v>0</v>
      </c>
      <c r="BJ153" s="155"/>
      <c r="BK153" s="170">
        <f t="shared" si="136"/>
        <v>567</v>
      </c>
      <c r="BL153" s="170">
        <f t="shared" si="136"/>
        <v>567</v>
      </c>
      <c r="BM153" s="155">
        <f>BL153/BK153*100</f>
        <v>100</v>
      </c>
      <c r="BN153" s="170">
        <f t="shared" si="136"/>
        <v>3</v>
      </c>
      <c r="BO153" s="170">
        <f t="shared" si="136"/>
        <v>3</v>
      </c>
      <c r="BP153" s="155">
        <f>BO153/BN153*100</f>
        <v>100</v>
      </c>
      <c r="BQ153" s="170">
        <f t="shared" si="136"/>
        <v>479</v>
      </c>
      <c r="BR153" s="170">
        <f t="shared" si="136"/>
        <v>479</v>
      </c>
      <c r="BS153" s="155">
        <f>BR153/BQ153*100</f>
        <v>100</v>
      </c>
      <c r="BT153" s="170">
        <f t="shared" si="136"/>
        <v>25</v>
      </c>
      <c r="BU153" s="170">
        <f t="shared" si="136"/>
        <v>25</v>
      </c>
      <c r="BV153" s="155">
        <f>BU153/BT153*100</f>
        <v>100</v>
      </c>
      <c r="BW153" s="170">
        <f t="shared" si="136"/>
        <v>49.557000000000002</v>
      </c>
      <c r="BX153" s="170">
        <f t="shared" si="136"/>
        <v>49.557000000000002</v>
      </c>
      <c r="BY153" s="155"/>
      <c r="BZ153" s="170">
        <f t="shared" si="136"/>
        <v>212.4</v>
      </c>
      <c r="CA153" s="170">
        <f t="shared" si="136"/>
        <v>197.667</v>
      </c>
      <c r="CB153" s="155">
        <f>CA153/BZ153*100</f>
        <v>93.063559322033896</v>
      </c>
      <c r="CC153" s="170">
        <f t="shared" si="136"/>
        <v>0</v>
      </c>
      <c r="CD153" s="170">
        <f t="shared" si="136"/>
        <v>0</v>
      </c>
      <c r="CE153" s="155"/>
      <c r="CF153" s="170">
        <f t="shared" ref="CF153:CM153" si="138">CF154+CF155</f>
        <v>7357.3</v>
      </c>
      <c r="CG153" s="170">
        <f t="shared" si="138"/>
        <v>6889.6689999999999</v>
      </c>
      <c r="CH153" s="155">
        <f>CG153/CF153*100</f>
        <v>93.643986244953993</v>
      </c>
      <c r="CI153" s="170">
        <f t="shared" si="138"/>
        <v>0</v>
      </c>
      <c r="CJ153" s="170">
        <f t="shared" si="138"/>
        <v>0</v>
      </c>
      <c r="CK153" s="155"/>
      <c r="CL153" s="170">
        <f t="shared" si="138"/>
        <v>0</v>
      </c>
      <c r="CM153" s="170">
        <f t="shared" si="138"/>
        <v>0</v>
      </c>
      <c r="CN153" s="155"/>
      <c r="CO153" s="170">
        <f>CO154+CO155</f>
        <v>0</v>
      </c>
      <c r="CP153" s="170">
        <f>CP154+CP155</f>
        <v>0</v>
      </c>
      <c r="CQ153" s="155"/>
      <c r="CR153" s="170">
        <f>CR154+CR155</f>
        <v>12650.4182</v>
      </c>
      <c r="CS153" s="170">
        <f>CS154+CS155</f>
        <v>12650.41567</v>
      </c>
      <c r="CT153" s="155"/>
      <c r="CU153" s="170">
        <f>CU154+CU155</f>
        <v>1459.14</v>
      </c>
      <c r="CV153" s="170">
        <f>CV154+CV155</f>
        <v>1258.6275700000001</v>
      </c>
      <c r="CW153" s="155"/>
      <c r="CX153" s="170">
        <f>CX154+CX155</f>
        <v>0</v>
      </c>
      <c r="CY153" s="170">
        <f>CY154+CY155</f>
        <v>0</v>
      </c>
      <c r="CZ153" s="155"/>
      <c r="DA153" s="170">
        <f>DA154+DA155</f>
        <v>162.42179000000002</v>
      </c>
      <c r="DB153" s="170">
        <f>DB154+DB155</f>
        <v>162.42178999999999</v>
      </c>
      <c r="DC153" s="155">
        <f>DB153/DA153*100</f>
        <v>99.999999999999972</v>
      </c>
      <c r="DD153" s="92"/>
      <c r="DE153" s="93"/>
      <c r="DF153" s="92"/>
      <c r="DG153" s="94"/>
      <c r="DI153" s="54"/>
    </row>
    <row r="154" spans="1:113" ht="15.75" customHeight="1">
      <c r="A154" s="36" t="s">
        <v>141</v>
      </c>
      <c r="B154" s="153">
        <f>H154+N154+Q154+AJ154+AM154+AP154+AS154+AV154+AY154+BB154+BE154+BH154+BK154+BN154+E154+BQ154+BT154+BW154+BZ154+CC154+CF154+CI154+CL154+T154+W154+CO154+AG154+CR154+CU154+CX154+DA154+K154</f>
        <v>137916.45548</v>
      </c>
      <c r="C154" s="153">
        <f>I154+O154+R154+AK154+AN154+AQ154+AT154+AW154+AZ154+BC154+BF154+BI154+BL154+BO154+F154+BR154+BU154+BX154+CA154+CD154+CG154+CJ154+CM154+U154+Y154+CP154+AH154+CS154+CV154+CY154+DB154+L154</f>
        <v>135566.95001000003</v>
      </c>
      <c r="D154" s="153">
        <f t="shared" si="113"/>
        <v>98.296428470538316</v>
      </c>
      <c r="E154" s="153">
        <v>132.30000000000001</v>
      </c>
      <c r="F154" s="153">
        <v>132.30000000000001</v>
      </c>
      <c r="G154" s="110">
        <f>F154/E154*100</f>
        <v>100</v>
      </c>
      <c r="H154" s="153">
        <v>1241.5</v>
      </c>
      <c r="I154" s="153">
        <v>1241.5</v>
      </c>
      <c r="J154" s="110">
        <f>I154/H154*100</f>
        <v>100</v>
      </c>
      <c r="K154" s="153"/>
      <c r="L154" s="153"/>
      <c r="M154" s="110" t="e">
        <f>L154/K154*100</f>
        <v>#DIV/0!</v>
      </c>
      <c r="N154" s="153">
        <v>0.66</v>
      </c>
      <c r="O154" s="153">
        <v>0.66</v>
      </c>
      <c r="P154" s="110">
        <f>O154/N154*100</f>
        <v>100</v>
      </c>
      <c r="Q154" s="153"/>
      <c r="R154" s="153"/>
      <c r="S154" s="110"/>
      <c r="T154" s="153">
        <v>499.54709000000003</v>
      </c>
      <c r="U154" s="153">
        <v>499.54709000000003</v>
      </c>
      <c r="V154" s="110">
        <f>U154/T154*100</f>
        <v>100</v>
      </c>
      <c r="W154" s="153">
        <v>1000.4529100000001</v>
      </c>
      <c r="X154" s="153">
        <f>AA154+AD154</f>
        <v>1000.4529100000001</v>
      </c>
      <c r="Y154" s="153">
        <f>AB154+AE154</f>
        <v>1000.4529100000001</v>
      </c>
      <c r="Z154" s="110">
        <f>Y154/X154*100</f>
        <v>100</v>
      </c>
      <c r="AA154" s="153">
        <v>990.44838000000004</v>
      </c>
      <c r="AB154" s="153">
        <v>990.44838000000004</v>
      </c>
      <c r="AC154" s="110">
        <f>AB154/AA154*100</f>
        <v>100</v>
      </c>
      <c r="AD154" s="153">
        <v>10.004530000000001</v>
      </c>
      <c r="AE154" s="153">
        <v>10.004530000000001</v>
      </c>
      <c r="AF154" s="110">
        <f>AE154/AD154*100</f>
        <v>100</v>
      </c>
      <c r="AG154" s="153">
        <v>4197.8546500000002</v>
      </c>
      <c r="AH154" s="153">
        <v>4197.8546500000002</v>
      </c>
      <c r="AI154" s="110">
        <f>AH154/AG154*100</f>
        <v>100</v>
      </c>
      <c r="AJ154" s="153">
        <v>65166.7</v>
      </c>
      <c r="AK154" s="153">
        <v>65166.7</v>
      </c>
      <c r="AL154" s="110">
        <f>AK154/AJ154*100</f>
        <v>100</v>
      </c>
      <c r="AM154" s="153">
        <v>14646.2</v>
      </c>
      <c r="AN154" s="153">
        <v>14646.2</v>
      </c>
      <c r="AO154" s="110">
        <f>AN154/AM154*100</f>
        <v>100</v>
      </c>
      <c r="AP154" s="153">
        <v>0</v>
      </c>
      <c r="AQ154" s="153">
        <v>0</v>
      </c>
      <c r="AR154" s="110" t="e">
        <f>AQ154/AP154*100</f>
        <v>#DIV/0!</v>
      </c>
      <c r="AS154" s="153">
        <v>166.6</v>
      </c>
      <c r="AT154" s="153">
        <v>166.6</v>
      </c>
      <c r="AU154" s="153">
        <f>AT154/AS154*100</f>
        <v>100</v>
      </c>
      <c r="AV154" s="153">
        <v>13977.41</v>
      </c>
      <c r="AW154" s="153">
        <v>13977.41</v>
      </c>
      <c r="AX154" s="153">
        <f>AW154/AV154*100</f>
        <v>100</v>
      </c>
      <c r="AY154" s="153">
        <v>2680.2</v>
      </c>
      <c r="AZ154" s="153">
        <v>2604.13</v>
      </c>
      <c r="BA154" s="110">
        <f>AZ154/AY154*100</f>
        <v>97.161778971718533</v>
      </c>
      <c r="BB154" s="153">
        <v>11109.13384</v>
      </c>
      <c r="BC154" s="153">
        <v>9561.2976799999997</v>
      </c>
      <c r="BD154" s="110">
        <f>BC154/BB154*100</f>
        <v>86.066995120476463</v>
      </c>
      <c r="BE154" s="153">
        <v>132.66</v>
      </c>
      <c r="BF154" s="153">
        <v>89.93965</v>
      </c>
      <c r="BG154" s="110">
        <f>BF154/BE154*100</f>
        <v>67.797112920247244</v>
      </c>
      <c r="BH154" s="153"/>
      <c r="BI154" s="153"/>
      <c r="BJ154" s="110"/>
      <c r="BK154" s="153">
        <v>567</v>
      </c>
      <c r="BL154" s="153">
        <v>567</v>
      </c>
      <c r="BM154" s="110">
        <f>BL154/BK154*100</f>
        <v>100</v>
      </c>
      <c r="BN154" s="153">
        <v>3</v>
      </c>
      <c r="BO154" s="153">
        <v>3</v>
      </c>
      <c r="BP154" s="110">
        <f>BO154/BN154*100</f>
        <v>100</v>
      </c>
      <c r="BQ154" s="153">
        <v>479</v>
      </c>
      <c r="BR154" s="153">
        <v>479</v>
      </c>
      <c r="BS154" s="110">
        <f>BR154/BQ154*100</f>
        <v>100</v>
      </c>
      <c r="BT154" s="153">
        <v>25</v>
      </c>
      <c r="BU154" s="153">
        <v>25</v>
      </c>
      <c r="BV154" s="110">
        <f>BU154/BT154*100</f>
        <v>100</v>
      </c>
      <c r="BW154" s="153">
        <v>49.557000000000002</v>
      </c>
      <c r="BX154" s="153">
        <v>49.557000000000002</v>
      </c>
      <c r="BY154" s="110"/>
      <c r="BZ154" s="153">
        <v>212.4</v>
      </c>
      <c r="CA154" s="153">
        <v>197.667</v>
      </c>
      <c r="CB154" s="110">
        <f>CA154/BZ154*100</f>
        <v>93.063559322033896</v>
      </c>
      <c r="CC154" s="153"/>
      <c r="CD154" s="153"/>
      <c r="CE154" s="110"/>
      <c r="CF154" s="153">
        <v>7357.3</v>
      </c>
      <c r="CG154" s="153">
        <v>6889.6689999999999</v>
      </c>
      <c r="CH154" s="110">
        <f>CG154/CF154*100</f>
        <v>93.643986244953993</v>
      </c>
      <c r="CI154" s="153">
        <v>0</v>
      </c>
      <c r="CJ154" s="153">
        <v>0</v>
      </c>
      <c r="CK154" s="110"/>
      <c r="CL154" s="153"/>
      <c r="CM154" s="153"/>
      <c r="CN154" s="110"/>
      <c r="CO154" s="153"/>
      <c r="CP154" s="153"/>
      <c r="CQ154" s="110"/>
      <c r="CR154" s="153">
        <v>12650.4182</v>
      </c>
      <c r="CS154" s="153">
        <v>12650.41567</v>
      </c>
      <c r="CT154" s="110"/>
      <c r="CU154" s="153">
        <v>1459.14</v>
      </c>
      <c r="CV154" s="153">
        <v>1258.6275700000001</v>
      </c>
      <c r="CW154" s="110"/>
      <c r="CX154" s="153"/>
      <c r="CY154" s="153"/>
      <c r="CZ154" s="110"/>
      <c r="DA154" s="153">
        <v>162.42179000000002</v>
      </c>
      <c r="DB154" s="153">
        <v>162.42178999999999</v>
      </c>
      <c r="DC154" s="110">
        <f>DB154/DA154*100</f>
        <v>99.999999999999972</v>
      </c>
      <c r="DD154" s="68"/>
      <c r="DE154" s="41"/>
      <c r="DF154" s="92"/>
      <c r="DG154" s="70"/>
      <c r="DI154" s="54"/>
    </row>
    <row r="155" spans="1:113" s="65" customFormat="1" ht="15.75" customHeight="1">
      <c r="A155" s="62" t="s">
        <v>159</v>
      </c>
      <c r="B155" s="170">
        <f>SUM(B156:B161)</f>
        <v>966.6</v>
      </c>
      <c r="C155" s="170">
        <f>SUM(C156:C161)</f>
        <v>966.6</v>
      </c>
      <c r="D155" s="170">
        <f t="shared" si="113"/>
        <v>100</v>
      </c>
      <c r="E155" s="170">
        <f>SUM(E156:E161)</f>
        <v>0</v>
      </c>
      <c r="F155" s="170">
        <f>SUM(F156:F161)</f>
        <v>0</v>
      </c>
      <c r="G155" s="155"/>
      <c r="H155" s="170">
        <f t="shared" ref="H155:CD155" si="139">SUM(H156:H161)</f>
        <v>0</v>
      </c>
      <c r="I155" s="170">
        <f t="shared" si="139"/>
        <v>0</v>
      </c>
      <c r="J155" s="155"/>
      <c r="K155" s="170">
        <f t="shared" ref="K155:L155" si="140">SUM(K156:K161)</f>
        <v>0</v>
      </c>
      <c r="L155" s="170">
        <f t="shared" si="140"/>
        <v>0</v>
      </c>
      <c r="M155" s="155"/>
      <c r="N155" s="170">
        <f t="shared" si="139"/>
        <v>0</v>
      </c>
      <c r="O155" s="170">
        <f t="shared" si="139"/>
        <v>0</v>
      </c>
      <c r="P155" s="155"/>
      <c r="Q155" s="170">
        <f t="shared" si="139"/>
        <v>966.6</v>
      </c>
      <c r="R155" s="170">
        <f t="shared" si="139"/>
        <v>966.6</v>
      </c>
      <c r="S155" s="155">
        <f t="shared" ref="S155:S161" si="141">R155/Q155*100</f>
        <v>100</v>
      </c>
      <c r="T155" s="170">
        <f>SUM(T156:T161)</f>
        <v>0</v>
      </c>
      <c r="U155" s="170">
        <f>SUM(U156:U161)</f>
        <v>0</v>
      </c>
      <c r="V155" s="155"/>
      <c r="W155" s="170">
        <f>SUM(W156:W161)</f>
        <v>0</v>
      </c>
      <c r="X155" s="170">
        <f>SUM(X156:X161)</f>
        <v>0</v>
      </c>
      <c r="Y155" s="170">
        <f>SUM(Y156:Y161)</f>
        <v>0</v>
      </c>
      <c r="Z155" s="155"/>
      <c r="AA155" s="170">
        <f>SUM(AA156:AA161)</f>
        <v>0</v>
      </c>
      <c r="AB155" s="170">
        <f>SUM(AB156:AB161)</f>
        <v>0</v>
      </c>
      <c r="AC155" s="155"/>
      <c r="AD155" s="170">
        <f>SUM(AD156:AD161)</f>
        <v>0</v>
      </c>
      <c r="AE155" s="170">
        <f>SUM(AE156:AE161)</f>
        <v>0</v>
      </c>
      <c r="AF155" s="155"/>
      <c r="AG155" s="170">
        <f>SUM(AG156:AG161)</f>
        <v>0</v>
      </c>
      <c r="AH155" s="170">
        <f>SUM(AH156:AH161)</f>
        <v>0</v>
      </c>
      <c r="AI155" s="155"/>
      <c r="AJ155" s="170">
        <f t="shared" si="139"/>
        <v>0</v>
      </c>
      <c r="AK155" s="170">
        <f t="shared" si="139"/>
        <v>0</v>
      </c>
      <c r="AL155" s="155"/>
      <c r="AM155" s="170">
        <f t="shared" si="139"/>
        <v>0</v>
      </c>
      <c r="AN155" s="170">
        <f t="shared" si="139"/>
        <v>0</v>
      </c>
      <c r="AO155" s="155"/>
      <c r="AP155" s="170">
        <f t="shared" si="139"/>
        <v>0</v>
      </c>
      <c r="AQ155" s="170">
        <f t="shared" si="139"/>
        <v>0</v>
      </c>
      <c r="AR155" s="155"/>
      <c r="AS155" s="170">
        <f t="shared" si="139"/>
        <v>0</v>
      </c>
      <c r="AT155" s="170">
        <f t="shared" si="139"/>
        <v>0</v>
      </c>
      <c r="AU155" s="170"/>
      <c r="AV155" s="170">
        <f t="shared" si="139"/>
        <v>0</v>
      </c>
      <c r="AW155" s="170">
        <f t="shared" si="139"/>
        <v>0</v>
      </c>
      <c r="AX155" s="170"/>
      <c r="AY155" s="170">
        <f t="shared" si="139"/>
        <v>0</v>
      </c>
      <c r="AZ155" s="170">
        <f t="shared" si="139"/>
        <v>0</v>
      </c>
      <c r="BA155" s="170"/>
      <c r="BB155" s="170">
        <f t="shared" si="139"/>
        <v>0</v>
      </c>
      <c r="BC155" s="170">
        <f t="shared" si="139"/>
        <v>0</v>
      </c>
      <c r="BD155" s="155"/>
      <c r="BE155" s="170">
        <f t="shared" si="139"/>
        <v>0</v>
      </c>
      <c r="BF155" s="170">
        <f t="shared" si="139"/>
        <v>0</v>
      </c>
      <c r="BG155" s="155"/>
      <c r="BH155" s="170">
        <f t="shared" si="139"/>
        <v>0</v>
      </c>
      <c r="BI155" s="170">
        <f t="shared" si="139"/>
        <v>0</v>
      </c>
      <c r="BJ155" s="155"/>
      <c r="BK155" s="170">
        <f t="shared" si="139"/>
        <v>0</v>
      </c>
      <c r="BL155" s="170">
        <f t="shared" si="139"/>
        <v>0</v>
      </c>
      <c r="BM155" s="155"/>
      <c r="BN155" s="170">
        <f t="shared" si="139"/>
        <v>0</v>
      </c>
      <c r="BO155" s="170">
        <f t="shared" si="139"/>
        <v>0</v>
      </c>
      <c r="BP155" s="155"/>
      <c r="BQ155" s="170">
        <f t="shared" si="139"/>
        <v>0</v>
      </c>
      <c r="BR155" s="170">
        <f t="shared" si="139"/>
        <v>0</v>
      </c>
      <c r="BS155" s="155"/>
      <c r="BT155" s="170">
        <f t="shared" si="139"/>
        <v>0</v>
      </c>
      <c r="BU155" s="170">
        <f t="shared" si="139"/>
        <v>0</v>
      </c>
      <c r="BV155" s="155"/>
      <c r="BW155" s="170">
        <f t="shared" si="139"/>
        <v>0</v>
      </c>
      <c r="BX155" s="170">
        <f t="shared" si="139"/>
        <v>0</v>
      </c>
      <c r="BY155" s="155"/>
      <c r="BZ155" s="170">
        <f t="shared" si="139"/>
        <v>0</v>
      </c>
      <c r="CA155" s="170">
        <f t="shared" si="139"/>
        <v>0</v>
      </c>
      <c r="CB155" s="155"/>
      <c r="CC155" s="170">
        <f t="shared" si="139"/>
        <v>0</v>
      </c>
      <c r="CD155" s="170">
        <f t="shared" si="139"/>
        <v>0</v>
      </c>
      <c r="CE155" s="155"/>
      <c r="CF155" s="170">
        <f t="shared" ref="CF155:CM155" si="142">SUM(CF156:CF161)</f>
        <v>0</v>
      </c>
      <c r="CG155" s="170">
        <f t="shared" si="142"/>
        <v>0</v>
      </c>
      <c r="CH155" s="155"/>
      <c r="CI155" s="170">
        <f t="shared" si="142"/>
        <v>0</v>
      </c>
      <c r="CJ155" s="170">
        <f t="shared" si="142"/>
        <v>0</v>
      </c>
      <c r="CK155" s="155"/>
      <c r="CL155" s="170">
        <f t="shared" si="142"/>
        <v>0</v>
      </c>
      <c r="CM155" s="170">
        <f t="shared" si="142"/>
        <v>0</v>
      </c>
      <c r="CN155" s="155"/>
      <c r="CO155" s="170">
        <f>SUM(CO156:CO161)</f>
        <v>0</v>
      </c>
      <c r="CP155" s="170">
        <f>SUM(CP156:CP161)</f>
        <v>0</v>
      </c>
      <c r="CQ155" s="155"/>
      <c r="CR155" s="170">
        <f>SUM(CR156:CR161)</f>
        <v>0</v>
      </c>
      <c r="CS155" s="170">
        <f>SUM(CS156:CS161)</f>
        <v>0</v>
      </c>
      <c r="CT155" s="155"/>
      <c r="CU155" s="170">
        <f>SUM(CU156:CU161)</f>
        <v>0</v>
      </c>
      <c r="CV155" s="170">
        <f>SUM(CV156:CV161)</f>
        <v>0</v>
      </c>
      <c r="CW155" s="155"/>
      <c r="CX155" s="170">
        <f>SUM(CX156:CX161)</f>
        <v>0</v>
      </c>
      <c r="CY155" s="170">
        <f>SUM(CY156:CY161)</f>
        <v>0</v>
      </c>
      <c r="CZ155" s="155"/>
      <c r="DA155" s="170">
        <f>SUM(DA156:DA161)</f>
        <v>0</v>
      </c>
      <c r="DB155" s="170">
        <f>SUM(DB156:DB161)</f>
        <v>0</v>
      </c>
      <c r="DC155" s="155"/>
      <c r="DD155" s="68"/>
      <c r="DE155" s="41"/>
      <c r="DF155" s="92"/>
      <c r="DG155" s="70"/>
      <c r="DI155" s="54"/>
    </row>
    <row r="156" spans="1:113" ht="15.75" customHeight="1">
      <c r="A156" s="36" t="s">
        <v>75</v>
      </c>
      <c r="B156" s="153">
        <f t="shared" ref="B156:B161" si="143">H156+N156+Q156+AJ156+AM156+AP156+AS156+AV156+AY156+BB156+BE156+BH156+BK156+BN156+E156+BQ156+BT156+BW156+BZ156+CC156+CF156+CI156+CL156+T156+W156+CO156+AG156+CR156+CU156+CX156+DA156+K156</f>
        <v>138.6</v>
      </c>
      <c r="C156" s="153">
        <f t="shared" ref="C156:C161" si="144">I156+O156+R156+AK156+AN156+AQ156+AT156+AW156+AZ156+BC156+BF156+BI156+BL156+BO156+F156+BR156+BU156+BX156+CA156+CD156+CG156+CJ156+CM156+U156+Y156+CP156+AH156+CS156+CV156+CY156+DB156+L156</f>
        <v>138.6</v>
      </c>
      <c r="D156" s="153">
        <f t="shared" si="113"/>
        <v>100</v>
      </c>
      <c r="E156" s="153"/>
      <c r="F156" s="153"/>
      <c r="G156" s="110"/>
      <c r="H156" s="153"/>
      <c r="I156" s="153"/>
      <c r="J156" s="110"/>
      <c r="K156" s="153"/>
      <c r="L156" s="153"/>
      <c r="M156" s="110"/>
      <c r="N156" s="153"/>
      <c r="O156" s="153"/>
      <c r="P156" s="110"/>
      <c r="Q156" s="153">
        <v>138.6</v>
      </c>
      <c r="R156" s="153">
        <v>138.6</v>
      </c>
      <c r="S156" s="110">
        <f t="shared" si="141"/>
        <v>100</v>
      </c>
      <c r="T156" s="153"/>
      <c r="U156" s="153"/>
      <c r="V156" s="110"/>
      <c r="W156" s="153"/>
      <c r="X156" s="153">
        <f t="shared" ref="X156:Y161" si="145">AA156+AD156</f>
        <v>0</v>
      </c>
      <c r="Y156" s="153">
        <f t="shared" si="145"/>
        <v>0</v>
      </c>
      <c r="Z156" s="110"/>
      <c r="AA156" s="153"/>
      <c r="AB156" s="153"/>
      <c r="AC156" s="110"/>
      <c r="AD156" s="153"/>
      <c r="AE156" s="153"/>
      <c r="AF156" s="110"/>
      <c r="AG156" s="153"/>
      <c r="AH156" s="153"/>
      <c r="AI156" s="110"/>
      <c r="AJ156" s="153"/>
      <c r="AK156" s="153"/>
      <c r="AL156" s="110"/>
      <c r="AM156" s="153"/>
      <c r="AN156" s="153"/>
      <c r="AO156" s="110"/>
      <c r="AP156" s="153"/>
      <c r="AQ156" s="153"/>
      <c r="AR156" s="110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10"/>
      <c r="BE156" s="153"/>
      <c r="BF156" s="153"/>
      <c r="BG156" s="110"/>
      <c r="BH156" s="153"/>
      <c r="BI156" s="153"/>
      <c r="BJ156" s="110"/>
      <c r="BK156" s="153"/>
      <c r="BL156" s="153"/>
      <c r="BM156" s="110"/>
      <c r="BN156" s="153"/>
      <c r="BO156" s="153"/>
      <c r="BP156" s="110"/>
      <c r="BQ156" s="153"/>
      <c r="BR156" s="153"/>
      <c r="BS156" s="110"/>
      <c r="BT156" s="153"/>
      <c r="BU156" s="153"/>
      <c r="BV156" s="110"/>
      <c r="BW156" s="153"/>
      <c r="BX156" s="153"/>
      <c r="BY156" s="110"/>
      <c r="BZ156" s="153"/>
      <c r="CA156" s="153"/>
      <c r="CB156" s="110"/>
      <c r="CC156" s="153"/>
      <c r="CD156" s="153"/>
      <c r="CE156" s="110"/>
      <c r="CF156" s="153"/>
      <c r="CG156" s="153"/>
      <c r="CH156" s="110"/>
      <c r="CI156" s="153"/>
      <c r="CJ156" s="153"/>
      <c r="CK156" s="110"/>
      <c r="CL156" s="153"/>
      <c r="CM156" s="153"/>
      <c r="CN156" s="110"/>
      <c r="CO156" s="153"/>
      <c r="CP156" s="153"/>
      <c r="CQ156" s="110"/>
      <c r="CR156" s="153"/>
      <c r="CS156" s="153"/>
      <c r="CT156" s="110"/>
      <c r="CU156" s="153"/>
      <c r="CV156" s="153"/>
      <c r="CW156" s="110"/>
      <c r="CX156" s="153"/>
      <c r="CY156" s="153"/>
      <c r="CZ156" s="110"/>
      <c r="DA156" s="153"/>
      <c r="DB156" s="153"/>
      <c r="DC156" s="110"/>
      <c r="DD156" s="68"/>
      <c r="DE156" s="41"/>
      <c r="DG156" s="70"/>
      <c r="DI156" s="54"/>
    </row>
    <row r="157" spans="1:113" ht="15.75" customHeight="1">
      <c r="A157" s="36" t="s">
        <v>76</v>
      </c>
      <c r="B157" s="153">
        <f t="shared" si="143"/>
        <v>138.6</v>
      </c>
      <c r="C157" s="153">
        <f t="shared" si="144"/>
        <v>138.6</v>
      </c>
      <c r="D157" s="153">
        <f t="shared" si="113"/>
        <v>100</v>
      </c>
      <c r="E157" s="153"/>
      <c r="F157" s="153"/>
      <c r="G157" s="110"/>
      <c r="H157" s="153"/>
      <c r="I157" s="153"/>
      <c r="J157" s="110"/>
      <c r="K157" s="153"/>
      <c r="L157" s="153"/>
      <c r="M157" s="110"/>
      <c r="N157" s="153"/>
      <c r="O157" s="153"/>
      <c r="P157" s="110"/>
      <c r="Q157" s="153">
        <v>138.6</v>
      </c>
      <c r="R157" s="153">
        <v>138.6</v>
      </c>
      <c r="S157" s="110">
        <f t="shared" si="141"/>
        <v>100</v>
      </c>
      <c r="T157" s="153"/>
      <c r="U157" s="153"/>
      <c r="V157" s="110"/>
      <c r="W157" s="153"/>
      <c r="X157" s="153">
        <f t="shared" si="145"/>
        <v>0</v>
      </c>
      <c r="Y157" s="153">
        <f t="shared" si="145"/>
        <v>0</v>
      </c>
      <c r="Z157" s="110"/>
      <c r="AA157" s="153"/>
      <c r="AB157" s="153"/>
      <c r="AC157" s="110"/>
      <c r="AD157" s="153"/>
      <c r="AE157" s="153"/>
      <c r="AF157" s="110"/>
      <c r="AG157" s="153"/>
      <c r="AH157" s="153"/>
      <c r="AI157" s="110"/>
      <c r="AJ157" s="153"/>
      <c r="AK157" s="153"/>
      <c r="AL157" s="110"/>
      <c r="AM157" s="153"/>
      <c r="AN157" s="153"/>
      <c r="AO157" s="110"/>
      <c r="AP157" s="153"/>
      <c r="AQ157" s="153"/>
      <c r="AR157" s="110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10"/>
      <c r="BE157" s="153"/>
      <c r="BF157" s="153"/>
      <c r="BG157" s="110"/>
      <c r="BH157" s="153"/>
      <c r="BI157" s="153"/>
      <c r="BJ157" s="110"/>
      <c r="BK157" s="153"/>
      <c r="BL157" s="153"/>
      <c r="BM157" s="110"/>
      <c r="BN157" s="153"/>
      <c r="BO157" s="153"/>
      <c r="BP157" s="110"/>
      <c r="BQ157" s="153"/>
      <c r="BR157" s="153"/>
      <c r="BS157" s="110"/>
      <c r="BT157" s="153"/>
      <c r="BU157" s="153"/>
      <c r="BV157" s="110"/>
      <c r="BW157" s="153"/>
      <c r="BX157" s="153"/>
      <c r="BY157" s="110"/>
      <c r="BZ157" s="153"/>
      <c r="CA157" s="153"/>
      <c r="CB157" s="110"/>
      <c r="CC157" s="153"/>
      <c r="CD157" s="153"/>
      <c r="CE157" s="110"/>
      <c r="CF157" s="153"/>
      <c r="CG157" s="153"/>
      <c r="CH157" s="110"/>
      <c r="CI157" s="153"/>
      <c r="CJ157" s="153"/>
      <c r="CK157" s="110"/>
      <c r="CL157" s="153"/>
      <c r="CM157" s="153"/>
      <c r="CN157" s="110"/>
      <c r="CO157" s="153"/>
      <c r="CP157" s="153"/>
      <c r="CQ157" s="110"/>
      <c r="CR157" s="153"/>
      <c r="CS157" s="153"/>
      <c r="CT157" s="110"/>
      <c r="CU157" s="153"/>
      <c r="CV157" s="153"/>
      <c r="CW157" s="110"/>
      <c r="CX157" s="153"/>
      <c r="CY157" s="153"/>
      <c r="CZ157" s="110"/>
      <c r="DA157" s="153"/>
      <c r="DB157" s="153"/>
      <c r="DC157" s="110"/>
      <c r="DD157" s="68"/>
      <c r="DE157" s="41"/>
      <c r="DF157" s="68"/>
      <c r="DG157" s="70"/>
      <c r="DI157" s="54"/>
    </row>
    <row r="158" spans="1:113" ht="15.75" customHeight="1">
      <c r="A158" s="36" t="s">
        <v>20</v>
      </c>
      <c r="B158" s="153">
        <f t="shared" si="143"/>
        <v>273.60000000000002</v>
      </c>
      <c r="C158" s="153">
        <f t="shared" si="144"/>
        <v>273.60000000000002</v>
      </c>
      <c r="D158" s="153">
        <f t="shared" si="113"/>
        <v>100</v>
      </c>
      <c r="E158" s="153"/>
      <c r="F158" s="153"/>
      <c r="G158" s="110"/>
      <c r="H158" s="153"/>
      <c r="I158" s="153"/>
      <c r="J158" s="110"/>
      <c r="K158" s="153"/>
      <c r="L158" s="153"/>
      <c r="M158" s="110"/>
      <c r="N158" s="153"/>
      <c r="O158" s="153"/>
      <c r="P158" s="110"/>
      <c r="Q158" s="153">
        <v>273.60000000000002</v>
      </c>
      <c r="R158" s="153">
        <v>273.60000000000002</v>
      </c>
      <c r="S158" s="110">
        <f t="shared" si="141"/>
        <v>100</v>
      </c>
      <c r="T158" s="153"/>
      <c r="U158" s="153"/>
      <c r="V158" s="110"/>
      <c r="W158" s="153"/>
      <c r="X158" s="153">
        <f t="shared" si="145"/>
        <v>0</v>
      </c>
      <c r="Y158" s="153">
        <f t="shared" si="145"/>
        <v>0</v>
      </c>
      <c r="Z158" s="110"/>
      <c r="AA158" s="153"/>
      <c r="AB158" s="153"/>
      <c r="AC158" s="110"/>
      <c r="AD158" s="153"/>
      <c r="AE158" s="153"/>
      <c r="AF158" s="110"/>
      <c r="AG158" s="153"/>
      <c r="AH158" s="153"/>
      <c r="AI158" s="110"/>
      <c r="AJ158" s="153"/>
      <c r="AK158" s="153"/>
      <c r="AL158" s="110"/>
      <c r="AM158" s="153"/>
      <c r="AN158" s="153"/>
      <c r="AO158" s="110"/>
      <c r="AP158" s="153"/>
      <c r="AQ158" s="153"/>
      <c r="AR158" s="110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10"/>
      <c r="BE158" s="153"/>
      <c r="BF158" s="153"/>
      <c r="BG158" s="110"/>
      <c r="BH158" s="153"/>
      <c r="BI158" s="153"/>
      <c r="BJ158" s="110"/>
      <c r="BK158" s="153"/>
      <c r="BL158" s="153"/>
      <c r="BM158" s="110"/>
      <c r="BN158" s="153"/>
      <c r="BO158" s="153"/>
      <c r="BP158" s="110"/>
      <c r="BQ158" s="153"/>
      <c r="BR158" s="153"/>
      <c r="BS158" s="110"/>
      <c r="BT158" s="153"/>
      <c r="BU158" s="153"/>
      <c r="BV158" s="110"/>
      <c r="BW158" s="153"/>
      <c r="BX158" s="153"/>
      <c r="BY158" s="110"/>
      <c r="BZ158" s="153"/>
      <c r="CA158" s="153"/>
      <c r="CB158" s="110"/>
      <c r="CC158" s="153"/>
      <c r="CD158" s="153"/>
      <c r="CE158" s="110"/>
      <c r="CF158" s="153"/>
      <c r="CG158" s="153"/>
      <c r="CH158" s="110"/>
      <c r="CI158" s="153"/>
      <c r="CJ158" s="153"/>
      <c r="CK158" s="110"/>
      <c r="CL158" s="153"/>
      <c r="CM158" s="153"/>
      <c r="CN158" s="110"/>
      <c r="CO158" s="153"/>
      <c r="CP158" s="153"/>
      <c r="CQ158" s="110"/>
      <c r="CR158" s="153"/>
      <c r="CS158" s="153"/>
      <c r="CT158" s="110"/>
      <c r="CU158" s="153"/>
      <c r="CV158" s="153"/>
      <c r="CW158" s="110"/>
      <c r="CX158" s="153"/>
      <c r="CY158" s="153"/>
      <c r="CZ158" s="110"/>
      <c r="DA158" s="153"/>
      <c r="DB158" s="153"/>
      <c r="DC158" s="110"/>
      <c r="DD158" s="68"/>
      <c r="DE158" s="41"/>
      <c r="DF158" s="35"/>
      <c r="DG158" s="69"/>
      <c r="DI158" s="54"/>
    </row>
    <row r="159" spans="1:113" ht="15.75" customHeight="1">
      <c r="A159" s="36" t="s">
        <v>64</v>
      </c>
      <c r="B159" s="153">
        <f t="shared" si="143"/>
        <v>138.6</v>
      </c>
      <c r="C159" s="153">
        <f t="shared" si="144"/>
        <v>138.6</v>
      </c>
      <c r="D159" s="153">
        <f t="shared" si="113"/>
        <v>100</v>
      </c>
      <c r="E159" s="153"/>
      <c r="F159" s="153"/>
      <c r="G159" s="110"/>
      <c r="H159" s="153"/>
      <c r="I159" s="153"/>
      <c r="J159" s="110"/>
      <c r="K159" s="153"/>
      <c r="L159" s="153"/>
      <c r="M159" s="110"/>
      <c r="N159" s="153"/>
      <c r="O159" s="153"/>
      <c r="P159" s="110"/>
      <c r="Q159" s="153">
        <v>138.6</v>
      </c>
      <c r="R159" s="153">
        <v>138.6</v>
      </c>
      <c r="S159" s="110">
        <f t="shared" si="141"/>
        <v>100</v>
      </c>
      <c r="T159" s="153"/>
      <c r="U159" s="153"/>
      <c r="V159" s="110"/>
      <c r="W159" s="153"/>
      <c r="X159" s="153">
        <f t="shared" si="145"/>
        <v>0</v>
      </c>
      <c r="Y159" s="153">
        <f t="shared" si="145"/>
        <v>0</v>
      </c>
      <c r="Z159" s="110"/>
      <c r="AA159" s="153"/>
      <c r="AB159" s="153"/>
      <c r="AC159" s="110"/>
      <c r="AD159" s="153"/>
      <c r="AE159" s="153"/>
      <c r="AF159" s="110"/>
      <c r="AG159" s="153"/>
      <c r="AH159" s="153"/>
      <c r="AI159" s="110"/>
      <c r="AJ159" s="153"/>
      <c r="AK159" s="153"/>
      <c r="AL159" s="110"/>
      <c r="AM159" s="153"/>
      <c r="AN159" s="153"/>
      <c r="AO159" s="110"/>
      <c r="AP159" s="153"/>
      <c r="AQ159" s="153"/>
      <c r="AR159" s="110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10"/>
      <c r="BE159" s="153"/>
      <c r="BF159" s="153"/>
      <c r="BG159" s="110"/>
      <c r="BH159" s="153"/>
      <c r="BI159" s="153"/>
      <c r="BJ159" s="110"/>
      <c r="BK159" s="153"/>
      <c r="BL159" s="153"/>
      <c r="BM159" s="110"/>
      <c r="BN159" s="153"/>
      <c r="BO159" s="153"/>
      <c r="BP159" s="110"/>
      <c r="BQ159" s="153"/>
      <c r="BR159" s="153"/>
      <c r="BS159" s="110"/>
      <c r="BT159" s="153"/>
      <c r="BU159" s="153"/>
      <c r="BV159" s="110"/>
      <c r="BW159" s="153"/>
      <c r="BX159" s="153"/>
      <c r="BY159" s="110"/>
      <c r="BZ159" s="153"/>
      <c r="CA159" s="153"/>
      <c r="CB159" s="110"/>
      <c r="CC159" s="153"/>
      <c r="CD159" s="153"/>
      <c r="CE159" s="110"/>
      <c r="CF159" s="153"/>
      <c r="CG159" s="153"/>
      <c r="CH159" s="110"/>
      <c r="CI159" s="153"/>
      <c r="CJ159" s="153"/>
      <c r="CK159" s="110"/>
      <c r="CL159" s="153"/>
      <c r="CM159" s="153"/>
      <c r="CN159" s="110"/>
      <c r="CO159" s="153"/>
      <c r="CP159" s="153"/>
      <c r="CQ159" s="110"/>
      <c r="CR159" s="153"/>
      <c r="CS159" s="153"/>
      <c r="CT159" s="110"/>
      <c r="CU159" s="153"/>
      <c r="CV159" s="153"/>
      <c r="CW159" s="110"/>
      <c r="CX159" s="153"/>
      <c r="CY159" s="153"/>
      <c r="CZ159" s="110"/>
      <c r="DA159" s="153"/>
      <c r="DB159" s="153"/>
      <c r="DC159" s="110"/>
      <c r="DD159" s="68"/>
      <c r="DE159" s="41"/>
      <c r="DF159" s="68"/>
      <c r="DG159" s="70"/>
      <c r="DI159" s="54"/>
    </row>
    <row r="160" spans="1:113" ht="15.75" customHeight="1">
      <c r="A160" s="36" t="s">
        <v>80</v>
      </c>
      <c r="B160" s="153">
        <f t="shared" si="143"/>
        <v>138.6</v>
      </c>
      <c r="C160" s="153">
        <f t="shared" si="144"/>
        <v>138.6</v>
      </c>
      <c r="D160" s="153">
        <f t="shared" si="113"/>
        <v>100</v>
      </c>
      <c r="E160" s="153"/>
      <c r="F160" s="153"/>
      <c r="G160" s="110"/>
      <c r="H160" s="153"/>
      <c r="I160" s="153"/>
      <c r="J160" s="110"/>
      <c r="K160" s="153"/>
      <c r="L160" s="153"/>
      <c r="M160" s="110"/>
      <c r="N160" s="153"/>
      <c r="O160" s="153"/>
      <c r="P160" s="110"/>
      <c r="Q160" s="153">
        <v>138.6</v>
      </c>
      <c r="R160" s="153">
        <v>138.6</v>
      </c>
      <c r="S160" s="110">
        <f t="shared" si="141"/>
        <v>100</v>
      </c>
      <c r="T160" s="153"/>
      <c r="U160" s="153"/>
      <c r="V160" s="110"/>
      <c r="W160" s="153"/>
      <c r="X160" s="153">
        <f t="shared" si="145"/>
        <v>0</v>
      </c>
      <c r="Y160" s="153">
        <f t="shared" si="145"/>
        <v>0</v>
      </c>
      <c r="Z160" s="110"/>
      <c r="AA160" s="153"/>
      <c r="AB160" s="153"/>
      <c r="AC160" s="110"/>
      <c r="AD160" s="153"/>
      <c r="AE160" s="153"/>
      <c r="AF160" s="110"/>
      <c r="AG160" s="153"/>
      <c r="AH160" s="153"/>
      <c r="AI160" s="110"/>
      <c r="AJ160" s="153"/>
      <c r="AK160" s="153"/>
      <c r="AL160" s="110"/>
      <c r="AM160" s="153"/>
      <c r="AN160" s="153"/>
      <c r="AO160" s="110"/>
      <c r="AP160" s="153"/>
      <c r="AQ160" s="153"/>
      <c r="AR160" s="110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10"/>
      <c r="BE160" s="153"/>
      <c r="BF160" s="153"/>
      <c r="BG160" s="110"/>
      <c r="BH160" s="153"/>
      <c r="BI160" s="153"/>
      <c r="BJ160" s="110"/>
      <c r="BK160" s="153"/>
      <c r="BL160" s="153"/>
      <c r="BM160" s="110"/>
      <c r="BN160" s="153"/>
      <c r="BO160" s="153"/>
      <c r="BP160" s="110"/>
      <c r="BQ160" s="153"/>
      <c r="BR160" s="153"/>
      <c r="BS160" s="110"/>
      <c r="BT160" s="153"/>
      <c r="BU160" s="153"/>
      <c r="BV160" s="110"/>
      <c r="BW160" s="153"/>
      <c r="BX160" s="153"/>
      <c r="BY160" s="110"/>
      <c r="BZ160" s="153"/>
      <c r="CA160" s="153"/>
      <c r="CB160" s="110"/>
      <c r="CC160" s="153"/>
      <c r="CD160" s="153"/>
      <c r="CE160" s="110"/>
      <c r="CF160" s="153"/>
      <c r="CG160" s="153"/>
      <c r="CH160" s="110"/>
      <c r="CI160" s="153"/>
      <c r="CJ160" s="153"/>
      <c r="CK160" s="110"/>
      <c r="CL160" s="153"/>
      <c r="CM160" s="153"/>
      <c r="CN160" s="110"/>
      <c r="CO160" s="153"/>
      <c r="CP160" s="153"/>
      <c r="CQ160" s="110"/>
      <c r="CR160" s="153"/>
      <c r="CS160" s="153"/>
      <c r="CT160" s="110"/>
      <c r="CU160" s="153"/>
      <c r="CV160" s="153"/>
      <c r="CW160" s="110"/>
      <c r="CX160" s="153"/>
      <c r="CY160" s="153"/>
      <c r="CZ160" s="110"/>
      <c r="DA160" s="153"/>
      <c r="DB160" s="153"/>
      <c r="DC160" s="110"/>
      <c r="DD160" s="68"/>
      <c r="DE160" s="41"/>
      <c r="DF160" s="68"/>
      <c r="DG160" s="70"/>
      <c r="DI160" s="54"/>
    </row>
    <row r="161" spans="1:113" ht="15.75" customHeight="1">
      <c r="A161" s="36" t="s">
        <v>92</v>
      </c>
      <c r="B161" s="153">
        <f t="shared" si="143"/>
        <v>138.6</v>
      </c>
      <c r="C161" s="153">
        <f t="shared" si="144"/>
        <v>138.6</v>
      </c>
      <c r="D161" s="153">
        <f t="shared" si="113"/>
        <v>100</v>
      </c>
      <c r="E161" s="153"/>
      <c r="F161" s="153"/>
      <c r="G161" s="110"/>
      <c r="H161" s="153"/>
      <c r="I161" s="153"/>
      <c r="J161" s="110"/>
      <c r="K161" s="153"/>
      <c r="L161" s="153"/>
      <c r="M161" s="110"/>
      <c r="N161" s="153"/>
      <c r="O161" s="153"/>
      <c r="P161" s="110"/>
      <c r="Q161" s="153">
        <v>138.6</v>
      </c>
      <c r="R161" s="153">
        <v>138.6</v>
      </c>
      <c r="S161" s="110">
        <f t="shared" si="141"/>
        <v>100</v>
      </c>
      <c r="T161" s="153"/>
      <c r="U161" s="153"/>
      <c r="V161" s="110"/>
      <c r="W161" s="153"/>
      <c r="X161" s="153">
        <f t="shared" si="145"/>
        <v>0</v>
      </c>
      <c r="Y161" s="153">
        <f t="shared" si="145"/>
        <v>0</v>
      </c>
      <c r="Z161" s="110"/>
      <c r="AA161" s="153"/>
      <c r="AB161" s="153"/>
      <c r="AC161" s="110"/>
      <c r="AD161" s="153"/>
      <c r="AE161" s="153"/>
      <c r="AF161" s="110"/>
      <c r="AG161" s="153"/>
      <c r="AH161" s="153"/>
      <c r="AI161" s="110"/>
      <c r="AJ161" s="153"/>
      <c r="AK161" s="153"/>
      <c r="AL161" s="110"/>
      <c r="AM161" s="153"/>
      <c r="AN161" s="153"/>
      <c r="AO161" s="110"/>
      <c r="AP161" s="153"/>
      <c r="AQ161" s="153"/>
      <c r="AR161" s="110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10"/>
      <c r="BE161" s="153"/>
      <c r="BF161" s="153"/>
      <c r="BG161" s="110"/>
      <c r="BH161" s="153"/>
      <c r="BI161" s="153"/>
      <c r="BJ161" s="110"/>
      <c r="BK161" s="153"/>
      <c r="BL161" s="153"/>
      <c r="BM161" s="110"/>
      <c r="BN161" s="153"/>
      <c r="BO161" s="153"/>
      <c r="BP161" s="110"/>
      <c r="BQ161" s="153"/>
      <c r="BR161" s="153"/>
      <c r="BS161" s="110"/>
      <c r="BT161" s="153"/>
      <c r="BU161" s="153"/>
      <c r="BV161" s="110"/>
      <c r="BW161" s="153"/>
      <c r="BX161" s="153"/>
      <c r="BY161" s="110"/>
      <c r="BZ161" s="153"/>
      <c r="CA161" s="153"/>
      <c r="CB161" s="110"/>
      <c r="CC161" s="153"/>
      <c r="CD161" s="153"/>
      <c r="CE161" s="110"/>
      <c r="CF161" s="153"/>
      <c r="CG161" s="153"/>
      <c r="CH161" s="110"/>
      <c r="CI161" s="153"/>
      <c r="CJ161" s="153"/>
      <c r="CK161" s="110"/>
      <c r="CL161" s="153"/>
      <c r="CM161" s="153"/>
      <c r="CN161" s="110"/>
      <c r="CO161" s="153"/>
      <c r="CP161" s="153"/>
      <c r="CQ161" s="110"/>
      <c r="CR161" s="153"/>
      <c r="CS161" s="153"/>
      <c r="CT161" s="110"/>
      <c r="CU161" s="153"/>
      <c r="CV161" s="153"/>
      <c r="CW161" s="110"/>
      <c r="CX161" s="153"/>
      <c r="CY161" s="153"/>
      <c r="CZ161" s="110"/>
      <c r="DA161" s="153"/>
      <c r="DB161" s="153"/>
      <c r="DC161" s="110"/>
      <c r="DD161" s="68"/>
      <c r="DE161" s="41"/>
      <c r="DF161" s="68"/>
      <c r="DG161" s="70"/>
      <c r="DI161" s="54"/>
    </row>
    <row r="162" spans="1:113" s="65" customFormat="1" ht="15.75" customHeight="1">
      <c r="A162" s="62" t="s">
        <v>161</v>
      </c>
      <c r="B162" s="170">
        <f>SUM(B163:B165)</f>
        <v>3653853.6521099997</v>
      </c>
      <c r="C162" s="170">
        <f t="shared" ref="C162:CD162" si="146">SUM(C163:C165)</f>
        <v>3617407.6606599996</v>
      </c>
      <c r="D162" s="170">
        <f>C162/B162*100</f>
        <v>99.002532807274491</v>
      </c>
      <c r="E162" s="170">
        <f>SUM(E163:E165)</f>
        <v>0</v>
      </c>
      <c r="F162" s="170">
        <f>SUM(F163:F165)</f>
        <v>0</v>
      </c>
      <c r="G162" s="155"/>
      <c r="H162" s="170">
        <f t="shared" si="146"/>
        <v>10412.13918</v>
      </c>
      <c r="I162" s="170">
        <f t="shared" si="146"/>
        <v>10412.13918</v>
      </c>
      <c r="J162" s="155">
        <f>I162/H162*100</f>
        <v>100</v>
      </c>
      <c r="K162" s="170">
        <f t="shared" ref="K162:L162" si="147">SUM(K163:K165)</f>
        <v>2888.6</v>
      </c>
      <c r="L162" s="170">
        <f t="shared" si="147"/>
        <v>2888.6</v>
      </c>
      <c r="M162" s="155">
        <f>L162/K162*100</f>
        <v>100</v>
      </c>
      <c r="N162" s="170">
        <f t="shared" si="146"/>
        <v>149.85000000000002</v>
      </c>
      <c r="O162" s="170">
        <f t="shared" si="146"/>
        <v>55.010000000000005</v>
      </c>
      <c r="P162" s="155">
        <f>O162/N162*100</f>
        <v>36.71004337671004</v>
      </c>
      <c r="Q162" s="170">
        <f t="shared" si="146"/>
        <v>0</v>
      </c>
      <c r="R162" s="170">
        <f t="shared" si="146"/>
        <v>0</v>
      </c>
      <c r="S162" s="155"/>
      <c r="T162" s="170">
        <f>SUM(T163:T165)</f>
        <v>444.50031999999999</v>
      </c>
      <c r="U162" s="170">
        <f>SUM(U163:U165)</f>
        <v>444.50031999999999</v>
      </c>
      <c r="V162" s="155">
        <f>U162/T162*100</f>
        <v>100</v>
      </c>
      <c r="W162" s="170">
        <f>W163+W164+W165</f>
        <v>20620.404469999998</v>
      </c>
      <c r="X162" s="170">
        <f>SUM(X163:X165)</f>
        <v>20620.404469999998</v>
      </c>
      <c r="Y162" s="170">
        <f>SUM(Y163:Y165)</f>
        <v>20620.310239999999</v>
      </c>
      <c r="Z162" s="155">
        <f>Y162/X162*100</f>
        <v>99.999543025452596</v>
      </c>
      <c r="AA162" s="170">
        <f>SUM(AA163:AA165)</f>
        <v>20414.200129999997</v>
      </c>
      <c r="AB162" s="170">
        <f>SUM(AB163:AB165)</f>
        <v>20414.106879999999</v>
      </c>
      <c r="AC162" s="155">
        <f>AB162/AA162*100</f>
        <v>99.999543210121374</v>
      </c>
      <c r="AD162" s="170">
        <f>SUM(AD163:AD165)</f>
        <v>206.20434</v>
      </c>
      <c r="AE162" s="170">
        <f>SUM(AE163:AE165)</f>
        <v>206.20335999999998</v>
      </c>
      <c r="AF162" s="155">
        <f>AE162/AD162*100</f>
        <v>99.999524743271635</v>
      </c>
      <c r="AG162" s="170">
        <f>SUM(AG163:AG165)</f>
        <v>123236.45802999999</v>
      </c>
      <c r="AH162" s="170">
        <f>SUM(AH163:AH165)</f>
        <v>123236.45802999999</v>
      </c>
      <c r="AI162" s="155">
        <f>AH162/AG162*100</f>
        <v>100</v>
      </c>
      <c r="AJ162" s="170">
        <f t="shared" si="146"/>
        <v>1528317.2999999998</v>
      </c>
      <c r="AK162" s="170">
        <f t="shared" si="146"/>
        <v>1528317.2999999998</v>
      </c>
      <c r="AL162" s="155">
        <f>AK162/AJ162*100</f>
        <v>100</v>
      </c>
      <c r="AM162" s="170">
        <f t="shared" si="146"/>
        <v>1278584.5999999999</v>
      </c>
      <c r="AN162" s="170">
        <f t="shared" si="146"/>
        <v>1278557.9406999999</v>
      </c>
      <c r="AO162" s="155">
        <f>AN162/AM162*100</f>
        <v>99.997914936563447</v>
      </c>
      <c r="AP162" s="170">
        <f t="shared" si="146"/>
        <v>2871.7794000000004</v>
      </c>
      <c r="AQ162" s="170">
        <f t="shared" si="146"/>
        <v>2871.7794000000004</v>
      </c>
      <c r="AR162" s="155">
        <f>AQ162/AP162*100</f>
        <v>100</v>
      </c>
      <c r="AS162" s="170">
        <f t="shared" si="146"/>
        <v>775.90000000000009</v>
      </c>
      <c r="AT162" s="170">
        <f t="shared" si="146"/>
        <v>775.90000000000009</v>
      </c>
      <c r="AU162" s="170">
        <f>AT162/AS162*100</f>
        <v>100</v>
      </c>
      <c r="AV162" s="170">
        <f t="shared" si="146"/>
        <v>4751.2585099999997</v>
      </c>
      <c r="AW162" s="170">
        <f t="shared" si="146"/>
        <v>4751.2585099999997</v>
      </c>
      <c r="AX162" s="170">
        <f>AW162/AV162*100</f>
        <v>100</v>
      </c>
      <c r="AY162" s="170">
        <f t="shared" si="146"/>
        <v>79773.200000000012</v>
      </c>
      <c r="AZ162" s="170">
        <f t="shared" si="146"/>
        <v>74459.955799999996</v>
      </c>
      <c r="BA162" s="170">
        <f>AZ162/AY162*100</f>
        <v>93.339562409430727</v>
      </c>
      <c r="BB162" s="170">
        <f t="shared" si="146"/>
        <v>317270.70210999995</v>
      </c>
      <c r="BC162" s="170">
        <f t="shared" si="146"/>
        <v>289490.17486000003</v>
      </c>
      <c r="BD162" s="155">
        <f>BC162/BB162*100</f>
        <v>91.243904002088343</v>
      </c>
      <c r="BE162" s="170">
        <f t="shared" si="146"/>
        <v>1449.53</v>
      </c>
      <c r="BF162" s="170">
        <f t="shared" si="146"/>
        <v>1239.3615199999999</v>
      </c>
      <c r="BG162" s="155">
        <f>BF162/BE162*100</f>
        <v>85.50092236793995</v>
      </c>
      <c r="BH162" s="170">
        <f t="shared" si="146"/>
        <v>5.32</v>
      </c>
      <c r="BI162" s="170">
        <f t="shared" si="146"/>
        <v>5.32</v>
      </c>
      <c r="BJ162" s="155">
        <f>BI162/BH162*100</f>
        <v>100</v>
      </c>
      <c r="BK162" s="170">
        <f t="shared" si="146"/>
        <v>3997</v>
      </c>
      <c r="BL162" s="170">
        <f t="shared" si="146"/>
        <v>3936.6489300000003</v>
      </c>
      <c r="BM162" s="155">
        <f>BL162/BK162*100</f>
        <v>98.4900908181136</v>
      </c>
      <c r="BN162" s="170">
        <f t="shared" si="146"/>
        <v>1280</v>
      </c>
      <c r="BO162" s="170">
        <f t="shared" si="146"/>
        <v>1280</v>
      </c>
      <c r="BP162" s="155">
        <f>BO162/BN162*100</f>
        <v>100</v>
      </c>
      <c r="BQ162" s="170">
        <f t="shared" si="146"/>
        <v>3931</v>
      </c>
      <c r="BR162" s="170">
        <f t="shared" si="146"/>
        <v>3929.3753000000002</v>
      </c>
      <c r="BS162" s="155">
        <f>BR162/BQ162*100</f>
        <v>99.958669549732889</v>
      </c>
      <c r="BT162" s="170">
        <f t="shared" si="146"/>
        <v>75</v>
      </c>
      <c r="BU162" s="170">
        <f t="shared" si="146"/>
        <v>75</v>
      </c>
      <c r="BV162" s="155">
        <f>BU162/BT162*100</f>
        <v>100</v>
      </c>
      <c r="BW162" s="170">
        <f t="shared" si="146"/>
        <v>1497.5044599999999</v>
      </c>
      <c r="BX162" s="170">
        <f t="shared" si="146"/>
        <v>1497.5044599999999</v>
      </c>
      <c r="BY162" s="155">
        <f>BX162/BW162*100</f>
        <v>100</v>
      </c>
      <c r="BZ162" s="170">
        <f t="shared" si="146"/>
        <v>4427.8999999999996</v>
      </c>
      <c r="CA162" s="170">
        <f t="shared" si="146"/>
        <v>4415.5309999999999</v>
      </c>
      <c r="CB162" s="155">
        <f>CA162/BZ162*100</f>
        <v>99.720657648095042</v>
      </c>
      <c r="CC162" s="170">
        <f t="shared" si="146"/>
        <v>2.2000000000000002</v>
      </c>
      <c r="CD162" s="170">
        <f t="shared" si="146"/>
        <v>2.2000000000000002</v>
      </c>
      <c r="CE162" s="155">
        <f>CD162/CC162*100</f>
        <v>100</v>
      </c>
      <c r="CF162" s="170">
        <f t="shared" ref="CF162:CM162" si="148">SUM(CF163:CF165)</f>
        <v>74739.55</v>
      </c>
      <c r="CG162" s="170">
        <f t="shared" si="148"/>
        <v>72711.594949999999</v>
      </c>
      <c r="CH162" s="155">
        <f>CG162/CF162*100</f>
        <v>97.286637329231979</v>
      </c>
      <c r="CI162" s="170">
        <f t="shared" si="148"/>
        <v>198</v>
      </c>
      <c r="CJ162" s="170">
        <f t="shared" si="148"/>
        <v>198</v>
      </c>
      <c r="CK162" s="155">
        <f>CJ162/CI162*100</f>
        <v>100</v>
      </c>
      <c r="CL162" s="170">
        <f t="shared" si="148"/>
        <v>20</v>
      </c>
      <c r="CM162" s="170">
        <f t="shared" si="148"/>
        <v>20</v>
      </c>
      <c r="CN162" s="155">
        <f>CM162/CL162*100</f>
        <v>100</v>
      </c>
      <c r="CO162" s="170">
        <f>SUM(CO163:CO165)</f>
        <v>21.527999999999999</v>
      </c>
      <c r="CP162" s="170">
        <f>SUM(CP163:CP165)</f>
        <v>8.8259000000000007</v>
      </c>
      <c r="CQ162" s="155">
        <f>CP162/CO162*100</f>
        <v>40.997305834262363</v>
      </c>
      <c r="CR162" s="170">
        <f>SUM(CR163:CR165)</f>
        <v>166566.56</v>
      </c>
      <c r="CS162" s="170">
        <f>SUM(CS163:CS165)</f>
        <v>166566.56</v>
      </c>
      <c r="CT162" s="155">
        <f>CS162/CR162*100</f>
        <v>100</v>
      </c>
      <c r="CU162" s="170">
        <f>SUM(CU163:CU165)</f>
        <v>13510.51</v>
      </c>
      <c r="CV162" s="170">
        <f>SUM(CV163:CV165)</f>
        <v>12605.05393</v>
      </c>
      <c r="CW162" s="155">
        <f>CV162/CU162*100</f>
        <v>93.298135525601921</v>
      </c>
      <c r="CX162" s="170">
        <f>SUM(CX163:CX165)</f>
        <v>8624.5</v>
      </c>
      <c r="CY162" s="170">
        <f>SUM(CY163:CY165)</f>
        <v>8624.5</v>
      </c>
      <c r="CZ162" s="155">
        <f>CY162/CX162*100</f>
        <v>100</v>
      </c>
      <c r="DA162" s="170">
        <f>SUM(DA163:DA165)</f>
        <v>3410.85763</v>
      </c>
      <c r="DB162" s="170">
        <f>SUM(DB163:DB165)</f>
        <v>3410.85763</v>
      </c>
      <c r="DC162" s="155">
        <f>DB162/DA162*100</f>
        <v>100</v>
      </c>
      <c r="DD162" s="68"/>
      <c r="DE162" s="41"/>
      <c r="DF162" s="68"/>
      <c r="DG162" s="70"/>
      <c r="DI162" s="54"/>
    </row>
    <row r="163" spans="1:113" ht="15.75" customHeight="1">
      <c r="A163" s="36" t="s">
        <v>0</v>
      </c>
      <c r="B163" s="153">
        <f t="shared" ref="B163:B165" si="149">H163+N163+Q163+AJ163+AM163+AP163+AS163+AV163+AY163+BB163+BE163+BH163+BK163+BN163+E163+BQ163+BT163+BW163+BZ163+CC163+CF163+CI163+CL163+T163+W163+CO163+AG163+CR163+CU163+CX163+DA163+K163</f>
        <v>2534370.4919899995</v>
      </c>
      <c r="C163" s="153">
        <f t="shared" ref="C163:C165" si="150">I163+O163+R163+AK163+AN163+AQ163+AT163+AW163+AZ163+BC163+BF163+BI163+BL163+BO163+F163+BR163+BU163+BX163+CA163+CD163+CG163+CJ163+CM163+U163+Y163+CP163+AH163+CS163+CV163+CY163+DB163+L163</f>
        <v>2509776.4630899997</v>
      </c>
      <c r="D163" s="153">
        <f>C163/B163*100</f>
        <v>99.029580364128662</v>
      </c>
      <c r="E163" s="153"/>
      <c r="F163" s="153"/>
      <c r="G163" s="110"/>
      <c r="H163" s="153">
        <v>6406.8</v>
      </c>
      <c r="I163" s="153">
        <v>6406.8</v>
      </c>
      <c r="J163" s="110">
        <f>I163/H163*100</f>
        <v>100</v>
      </c>
      <c r="K163" s="153">
        <v>2533</v>
      </c>
      <c r="L163" s="153">
        <v>2533</v>
      </c>
      <c r="M163" s="110">
        <f>L163/K163*100</f>
        <v>100</v>
      </c>
      <c r="N163" s="153">
        <v>114.14</v>
      </c>
      <c r="O163" s="153">
        <v>19.3</v>
      </c>
      <c r="P163" s="110">
        <f>O163/N163*100</f>
        <v>16.90905905028912</v>
      </c>
      <c r="Q163" s="153"/>
      <c r="R163" s="153"/>
      <c r="S163" s="110"/>
      <c r="T163" s="153"/>
      <c r="U163" s="153">
        <v>0</v>
      </c>
      <c r="V163" s="110" t="e">
        <f>U163/T163*100</f>
        <v>#DIV/0!</v>
      </c>
      <c r="W163" s="153">
        <v>16217.982</v>
      </c>
      <c r="X163" s="153">
        <f t="shared" ref="X163:Y163" si="151">AA163+AD163</f>
        <v>16217.982</v>
      </c>
      <c r="Y163" s="153">
        <f t="shared" si="151"/>
        <v>16217.982</v>
      </c>
      <c r="Z163" s="110">
        <f>Y163/X163*100</f>
        <v>100</v>
      </c>
      <c r="AA163" s="153">
        <v>16055.801939999999</v>
      </c>
      <c r="AB163" s="153">
        <v>16055.801939999999</v>
      </c>
      <c r="AC163" s="110">
        <f>AB163/AA163*100</f>
        <v>100</v>
      </c>
      <c r="AD163" s="153">
        <v>162.18006</v>
      </c>
      <c r="AE163" s="153">
        <v>162.18006</v>
      </c>
      <c r="AF163" s="110">
        <f>AE163/AD163*100</f>
        <v>100</v>
      </c>
      <c r="AG163" s="153">
        <v>93353.4</v>
      </c>
      <c r="AH163" s="153">
        <v>93353.4</v>
      </c>
      <c r="AI163" s="110">
        <f>AH163/AG163*100</f>
        <v>100</v>
      </c>
      <c r="AJ163" s="153">
        <v>1117425.8999999999</v>
      </c>
      <c r="AK163" s="153">
        <v>1117425.8999999999</v>
      </c>
      <c r="AL163" s="110">
        <f>AK163/AJ163*100</f>
        <v>100</v>
      </c>
      <c r="AM163" s="153">
        <v>926601.5</v>
      </c>
      <c r="AN163" s="153">
        <v>926574.84069999994</v>
      </c>
      <c r="AO163" s="110">
        <f>AN163/AM163*100</f>
        <v>99.997122894793506</v>
      </c>
      <c r="AP163" s="153">
        <v>2423.8872000000001</v>
      </c>
      <c r="AQ163" s="153">
        <v>2423.8872000000001</v>
      </c>
      <c r="AR163" s="110">
        <f>AQ163/AP163*100</f>
        <v>100</v>
      </c>
      <c r="AS163" s="153">
        <v>408.2</v>
      </c>
      <c r="AT163" s="153">
        <v>408.2</v>
      </c>
      <c r="AU163" s="153">
        <f>AT163/AS163*100</f>
        <v>100</v>
      </c>
      <c r="AV163" s="153">
        <v>4751.2585099999997</v>
      </c>
      <c r="AW163" s="153">
        <v>4751.2585099999997</v>
      </c>
      <c r="AX163" s="153">
        <f>AW163/AV163*100</f>
        <v>100</v>
      </c>
      <c r="AY163" s="153">
        <v>61532.5</v>
      </c>
      <c r="AZ163" s="153">
        <v>56219.722000000002</v>
      </c>
      <c r="BA163" s="153">
        <f>AZ163/AY163*100</f>
        <v>91.365899321496769</v>
      </c>
      <c r="BB163" s="153">
        <v>127701.69884</v>
      </c>
      <c r="BC163" s="153">
        <v>109490.88786</v>
      </c>
      <c r="BD163" s="110">
        <f>BC163/BB163*100</f>
        <v>85.739570306878463</v>
      </c>
      <c r="BE163" s="153">
        <v>856.31</v>
      </c>
      <c r="BF163" s="153">
        <v>815</v>
      </c>
      <c r="BG163" s="110">
        <f>BF163/BE163*100</f>
        <v>95.175812497810369</v>
      </c>
      <c r="BH163" s="153">
        <v>5.32</v>
      </c>
      <c r="BI163" s="153">
        <v>5.32</v>
      </c>
      <c r="BJ163" s="110">
        <f>BI163/BH163*100</f>
        <v>100</v>
      </c>
      <c r="BK163" s="153">
        <v>2358</v>
      </c>
      <c r="BL163" s="153">
        <v>2358</v>
      </c>
      <c r="BM163" s="110">
        <f>BL163/BK163*100</f>
        <v>100</v>
      </c>
      <c r="BN163" s="153">
        <v>1268</v>
      </c>
      <c r="BO163" s="153">
        <v>1268</v>
      </c>
      <c r="BP163" s="110">
        <f>BO163/BN163*100</f>
        <v>100</v>
      </c>
      <c r="BQ163" s="153">
        <v>2538</v>
      </c>
      <c r="BR163" s="153">
        <v>2536.3753000000002</v>
      </c>
      <c r="BS163" s="110">
        <f>BR163/BQ163*100</f>
        <v>99.93598502758077</v>
      </c>
      <c r="BT163" s="153">
        <v>18</v>
      </c>
      <c r="BU163" s="153">
        <v>18</v>
      </c>
      <c r="BV163" s="110">
        <f>BU163/BT163*100</f>
        <v>100</v>
      </c>
      <c r="BW163" s="153">
        <v>1454.9164599999999</v>
      </c>
      <c r="BX163" s="153">
        <v>1454.9164599999999</v>
      </c>
      <c r="BY163" s="110">
        <f>BX163/BW163*100</f>
        <v>100</v>
      </c>
      <c r="BZ163" s="153">
        <v>2749.2</v>
      </c>
      <c r="CA163" s="153">
        <v>2743.2420000000002</v>
      </c>
      <c r="CB163" s="110">
        <f>CA163/BZ163*100</f>
        <v>99.78328240942821</v>
      </c>
      <c r="CC163" s="153">
        <v>2.2000000000000002</v>
      </c>
      <c r="CD163" s="153">
        <v>2.2000000000000002</v>
      </c>
      <c r="CE163" s="110">
        <f>CD163/CC163*100</f>
        <v>100</v>
      </c>
      <c r="CF163" s="153">
        <v>47647.05</v>
      </c>
      <c r="CG163" s="153">
        <v>46749.415180000004</v>
      </c>
      <c r="CH163" s="110">
        <f>CG163/CF163*100</f>
        <v>98.116074720260755</v>
      </c>
      <c r="CI163" s="153">
        <v>99</v>
      </c>
      <c r="CJ163" s="153">
        <v>99</v>
      </c>
      <c r="CK163" s="110">
        <f>CJ163/CI163*100</f>
        <v>100</v>
      </c>
      <c r="CL163" s="153">
        <v>12</v>
      </c>
      <c r="CM163" s="153">
        <v>12</v>
      </c>
      <c r="CN163" s="110">
        <f>CM163/CL163*100</f>
        <v>100</v>
      </c>
      <c r="CO163" s="153">
        <v>11.239000000000001</v>
      </c>
      <c r="CP163" s="153">
        <v>8.8259000000000007</v>
      </c>
      <c r="CQ163" s="110">
        <f>CP163/CO163*100</f>
        <v>78.529228579055072</v>
      </c>
      <c r="CR163" s="153">
        <v>113525.874</v>
      </c>
      <c r="CS163" s="153">
        <v>113525.874</v>
      </c>
      <c r="CT163" s="110">
        <f>CS163/CR163*100</f>
        <v>100</v>
      </c>
      <c r="CU163" s="153">
        <v>0</v>
      </c>
      <c r="CV163" s="153">
        <v>0</v>
      </c>
      <c r="CW163" s="110" t="e">
        <f>CV163/CU163*100</f>
        <v>#DIV/0!</v>
      </c>
      <c r="CX163" s="153"/>
      <c r="CY163" s="153"/>
      <c r="CZ163" s="110"/>
      <c r="DA163" s="153">
        <v>2355.11598</v>
      </c>
      <c r="DB163" s="153">
        <v>2355.11598</v>
      </c>
      <c r="DC163" s="110">
        <f>DB163/DA163*100</f>
        <v>100</v>
      </c>
      <c r="DD163" s="92"/>
      <c r="DE163" s="93"/>
      <c r="DF163" s="92"/>
      <c r="DG163" s="94"/>
      <c r="DI163" s="54"/>
    </row>
    <row r="164" spans="1:113" ht="15.75" customHeight="1">
      <c r="A164" s="36" t="s">
        <v>1</v>
      </c>
      <c r="B164" s="153">
        <f t="shared" si="149"/>
        <v>817954.68446000014</v>
      </c>
      <c r="C164" s="153">
        <f t="shared" si="150"/>
        <v>817464.19801000005</v>
      </c>
      <c r="D164" s="153">
        <f>C164/B164*100</f>
        <v>99.940035009357047</v>
      </c>
      <c r="E164" s="153"/>
      <c r="F164" s="153"/>
      <c r="G164" s="110"/>
      <c r="H164" s="153">
        <v>2675.5391800000002</v>
      </c>
      <c r="I164" s="153">
        <v>2675.5391800000002</v>
      </c>
      <c r="J164" s="110">
        <f>I164/H164*100</f>
        <v>100</v>
      </c>
      <c r="K164" s="153">
        <v>311.39999999999998</v>
      </c>
      <c r="L164" s="153">
        <v>311.39999999999998</v>
      </c>
      <c r="M164" s="110">
        <f>L164/K164*100</f>
        <v>100</v>
      </c>
      <c r="N164" s="153">
        <v>25.82</v>
      </c>
      <c r="O164" s="153">
        <v>25.82</v>
      </c>
      <c r="P164" s="110">
        <f>O164/N164*100</f>
        <v>100</v>
      </c>
      <c r="Q164" s="153"/>
      <c r="R164" s="153"/>
      <c r="S164" s="110"/>
      <c r="T164" s="153"/>
      <c r="U164" s="153">
        <v>0</v>
      </c>
      <c r="V164" s="110" t="e">
        <f>U164/T164*100</f>
        <v>#DIV/0!</v>
      </c>
      <c r="W164" s="153">
        <v>3186.9003900000002</v>
      </c>
      <c r="X164" s="153">
        <f t="shared" ref="X164:Y165" si="152">AA164+AD164</f>
        <v>3186.9003900000002</v>
      </c>
      <c r="Y164" s="153">
        <f t="shared" si="152"/>
        <v>3186.8061599999996</v>
      </c>
      <c r="Z164" s="110">
        <f>Y164/X164*100</f>
        <v>99.997043208495114</v>
      </c>
      <c r="AA164" s="153">
        <v>3155.0313500000002</v>
      </c>
      <c r="AB164" s="153">
        <v>3154.9380999999998</v>
      </c>
      <c r="AC164" s="110">
        <f>AB164/AA164*100</f>
        <v>99.997044403378098</v>
      </c>
      <c r="AD164" s="153">
        <v>31.869039999999998</v>
      </c>
      <c r="AE164" s="153">
        <v>31.86806</v>
      </c>
      <c r="AF164" s="110">
        <f>AE164/AD164*100</f>
        <v>99.99692491521553</v>
      </c>
      <c r="AG164" s="153">
        <v>21439.73</v>
      </c>
      <c r="AH164" s="153">
        <v>21439.73</v>
      </c>
      <c r="AI164" s="110">
        <f>AH164/AG164*100</f>
        <v>100</v>
      </c>
      <c r="AJ164" s="153">
        <v>296075.2</v>
      </c>
      <c r="AK164" s="175">
        <v>296075.2</v>
      </c>
      <c r="AL164" s="110">
        <f>AK164/AJ164*100</f>
        <v>100</v>
      </c>
      <c r="AM164" s="153">
        <v>252366.7</v>
      </c>
      <c r="AN164" s="175">
        <v>252366.7</v>
      </c>
      <c r="AO164" s="110">
        <f>AN164/AM164*100</f>
        <v>100</v>
      </c>
      <c r="AP164" s="153"/>
      <c r="AQ164" s="153"/>
      <c r="AR164" s="110" t="e">
        <f>AQ164/AP164*100</f>
        <v>#DIV/0!</v>
      </c>
      <c r="AS164" s="153">
        <v>194</v>
      </c>
      <c r="AT164" s="153">
        <v>194</v>
      </c>
      <c r="AU164" s="153">
        <f>AT164/AS164*100</f>
        <v>100</v>
      </c>
      <c r="AV164" s="153"/>
      <c r="AW164" s="153"/>
      <c r="AX164" s="153"/>
      <c r="AY164" s="153">
        <v>11764.1</v>
      </c>
      <c r="AZ164" s="153">
        <v>11764.1</v>
      </c>
      <c r="BA164" s="153">
        <f>AZ164/AY164*100</f>
        <v>100</v>
      </c>
      <c r="BB164" s="153">
        <v>146929.16272999998</v>
      </c>
      <c r="BC164" s="153">
        <v>146928.12033000001</v>
      </c>
      <c r="BD164" s="110">
        <f>BC164/BB164*100</f>
        <v>99.999290542475975</v>
      </c>
      <c r="BE164" s="153">
        <v>193.9</v>
      </c>
      <c r="BF164" s="153">
        <v>142.69999999999999</v>
      </c>
      <c r="BG164" s="110">
        <f>BF164/BE164*100</f>
        <v>73.594636410520877</v>
      </c>
      <c r="BH164" s="153"/>
      <c r="BI164" s="153"/>
      <c r="BJ164" s="110"/>
      <c r="BK164" s="153">
        <v>1100</v>
      </c>
      <c r="BL164" s="153">
        <v>1039.6489300000001</v>
      </c>
      <c r="BM164" s="110">
        <f>BL164/BK164*100</f>
        <v>94.513539090909092</v>
      </c>
      <c r="BN164" s="153">
        <v>6</v>
      </c>
      <c r="BO164" s="153">
        <v>6</v>
      </c>
      <c r="BP164" s="110">
        <f>BO164/BN164*100</f>
        <v>100</v>
      </c>
      <c r="BQ164" s="153">
        <v>931</v>
      </c>
      <c r="BR164" s="153">
        <v>931</v>
      </c>
      <c r="BS164" s="110">
        <f>BR164/BQ164*100</f>
        <v>100</v>
      </c>
      <c r="BT164" s="153">
        <v>37</v>
      </c>
      <c r="BU164" s="153">
        <v>37</v>
      </c>
      <c r="BV164" s="110">
        <f>BU164/BT164*100</f>
        <v>100</v>
      </c>
      <c r="BW164" s="153">
        <v>42.588000000000001</v>
      </c>
      <c r="BX164" s="153">
        <v>42.588000000000001</v>
      </c>
      <c r="BY164" s="110">
        <f>BX164/BW164*100</f>
        <v>100</v>
      </c>
      <c r="BZ164" s="153">
        <v>803.9</v>
      </c>
      <c r="CA164" s="153">
        <v>797.49400000000003</v>
      </c>
      <c r="CB164" s="110">
        <f>CA164/BZ164*100</f>
        <v>99.203134718248549</v>
      </c>
      <c r="CC164" s="153"/>
      <c r="CD164" s="153"/>
      <c r="CE164" s="110"/>
      <c r="CF164" s="153">
        <v>15804.4</v>
      </c>
      <c r="CG164" s="153">
        <v>15437.071250000001</v>
      </c>
      <c r="CH164" s="110">
        <f>CG164/CF164*100</f>
        <v>97.675781744324368</v>
      </c>
      <c r="CI164" s="153">
        <v>0</v>
      </c>
      <c r="CJ164" s="153"/>
      <c r="CK164" s="110" t="e">
        <f>CJ164/CI164*100</f>
        <v>#DIV/0!</v>
      </c>
      <c r="CL164" s="153">
        <v>8</v>
      </c>
      <c r="CM164" s="153">
        <v>8</v>
      </c>
      <c r="CN164" s="110">
        <f>CM164/CL164*100</f>
        <v>100</v>
      </c>
      <c r="CO164" s="153">
        <v>4.0640000000000001</v>
      </c>
      <c r="CP164" s="153">
        <v>0</v>
      </c>
      <c r="CQ164" s="110">
        <f>CP164/CO164*100</f>
        <v>0</v>
      </c>
      <c r="CR164" s="153">
        <v>46171.251200000006</v>
      </c>
      <c r="CS164" s="153">
        <v>46171.251199999999</v>
      </c>
      <c r="CT164" s="110">
        <f>CS164/CR164*100</f>
        <v>99.999999999999986</v>
      </c>
      <c r="CU164" s="153">
        <v>8447.42</v>
      </c>
      <c r="CV164" s="153">
        <v>8447.42</v>
      </c>
      <c r="CW164" s="110">
        <f>CV164/CU164*100</f>
        <v>100</v>
      </c>
      <c r="CX164" s="153">
        <v>8624.5</v>
      </c>
      <c r="CY164" s="153">
        <v>8624.5</v>
      </c>
      <c r="CZ164" s="110">
        <f>CY164/CX164*100</f>
        <v>100</v>
      </c>
      <c r="DA164" s="153">
        <v>812.10895999999991</v>
      </c>
      <c r="DB164" s="153">
        <v>812.10896000000002</v>
      </c>
      <c r="DC164" s="110">
        <f>DB164/DA164*100</f>
        <v>100.00000000000003</v>
      </c>
      <c r="DD164" s="92"/>
      <c r="DE164" s="94"/>
      <c r="DF164" s="92"/>
      <c r="DG164" s="94"/>
      <c r="DI164" s="54"/>
    </row>
    <row r="165" spans="1:113" ht="15.75" customHeight="1">
      <c r="A165" s="36" t="s">
        <v>2</v>
      </c>
      <c r="B165" s="153">
        <f t="shared" si="149"/>
        <v>301528.47565999994</v>
      </c>
      <c r="C165" s="153">
        <f t="shared" si="150"/>
        <v>290166.99956000003</v>
      </c>
      <c r="D165" s="153">
        <f>C165/B165*100</f>
        <v>96.232038756826739</v>
      </c>
      <c r="E165" s="153"/>
      <c r="F165" s="153"/>
      <c r="G165" s="110"/>
      <c r="H165" s="153">
        <v>1329.8</v>
      </c>
      <c r="I165" s="153">
        <v>1329.8</v>
      </c>
      <c r="J165" s="110">
        <f>I165/H165*100</f>
        <v>100</v>
      </c>
      <c r="K165" s="153">
        <v>44.2</v>
      </c>
      <c r="L165" s="153">
        <v>44.2</v>
      </c>
      <c r="M165" s="110">
        <f>L165/K165*100</f>
        <v>100</v>
      </c>
      <c r="N165" s="153">
        <v>9.89</v>
      </c>
      <c r="O165" s="153">
        <v>9.89</v>
      </c>
      <c r="P165" s="110">
        <f>O165/N165*100</f>
        <v>100</v>
      </c>
      <c r="Q165" s="153"/>
      <c r="R165" s="153"/>
      <c r="S165" s="110"/>
      <c r="T165" s="153">
        <v>444.50031999999999</v>
      </c>
      <c r="U165" s="153">
        <f>422.27531+22.22501</f>
        <v>444.50031999999999</v>
      </c>
      <c r="V165" s="110">
        <f>U165/T165*100</f>
        <v>100</v>
      </c>
      <c r="W165" s="153">
        <v>1215.5220800000002</v>
      </c>
      <c r="X165" s="153">
        <f>AA165+AD165</f>
        <v>1215.52208</v>
      </c>
      <c r="Y165" s="153">
        <f t="shared" si="152"/>
        <v>1215.52208</v>
      </c>
      <c r="Z165" s="110">
        <f>Y165/X165*100</f>
        <v>100</v>
      </c>
      <c r="AA165" s="153">
        <v>1203.3668399999999</v>
      </c>
      <c r="AB165" s="153">
        <f>1143.19852+60.16832</f>
        <v>1203.3668399999999</v>
      </c>
      <c r="AC165" s="110">
        <f>AB165/AA165*100</f>
        <v>100</v>
      </c>
      <c r="AD165" s="153">
        <v>12.155239999999999</v>
      </c>
      <c r="AE165" s="153">
        <f>11.54745+0.60779</f>
        <v>12.155239999999999</v>
      </c>
      <c r="AF165" s="110">
        <f>AE165/AD165*100</f>
        <v>100</v>
      </c>
      <c r="AG165" s="153">
        <v>8443.3280299999988</v>
      </c>
      <c r="AH165" s="153">
        <v>8443.3280300000006</v>
      </c>
      <c r="AI165" s="110">
        <f>AH165/AG165*100</f>
        <v>100.00000000000003</v>
      </c>
      <c r="AJ165" s="153">
        <v>114816.2</v>
      </c>
      <c r="AK165" s="175">
        <v>114816.2</v>
      </c>
      <c r="AL165" s="110">
        <f>AK165/AJ165*100</f>
        <v>100</v>
      </c>
      <c r="AM165" s="153">
        <v>99616.4</v>
      </c>
      <c r="AN165" s="175">
        <v>99616.4</v>
      </c>
      <c r="AO165" s="110">
        <f>AN165/AM165*100</f>
        <v>100</v>
      </c>
      <c r="AP165" s="153">
        <v>447.8922</v>
      </c>
      <c r="AQ165" s="153">
        <v>447.8922</v>
      </c>
      <c r="AR165" s="110">
        <f>AQ165/AP165*100</f>
        <v>100</v>
      </c>
      <c r="AS165" s="153">
        <v>173.7</v>
      </c>
      <c r="AT165" s="153">
        <v>173.7</v>
      </c>
      <c r="AU165" s="153">
        <f>AT165/AS165*100</f>
        <v>100</v>
      </c>
      <c r="AV165" s="153"/>
      <c r="AW165" s="153"/>
      <c r="AX165" s="153"/>
      <c r="AY165" s="153">
        <v>6476.6</v>
      </c>
      <c r="AZ165" s="153">
        <v>6476.1337999999996</v>
      </c>
      <c r="BA165" s="153">
        <f>AZ165/AY165*100</f>
        <v>99.992801778711041</v>
      </c>
      <c r="BB165" s="153">
        <v>42639.840539999997</v>
      </c>
      <c r="BC165" s="153">
        <v>33071.166669999999</v>
      </c>
      <c r="BD165" s="110">
        <f>BC165/BB165*100</f>
        <v>77.559311318193778</v>
      </c>
      <c r="BE165" s="153">
        <v>399.32</v>
      </c>
      <c r="BF165" s="153">
        <v>281.66152</v>
      </c>
      <c r="BG165" s="110">
        <f>BF165/BE165*100</f>
        <v>70.535289992988083</v>
      </c>
      <c r="BH165" s="153"/>
      <c r="BI165" s="153"/>
      <c r="BJ165" s="110"/>
      <c r="BK165" s="153">
        <v>539</v>
      </c>
      <c r="BL165" s="153">
        <v>539</v>
      </c>
      <c r="BM165" s="110">
        <f>BL165/BK165*100</f>
        <v>100</v>
      </c>
      <c r="BN165" s="153">
        <v>6</v>
      </c>
      <c r="BO165" s="153">
        <v>6</v>
      </c>
      <c r="BP165" s="110">
        <f>BO165/BN165*100</f>
        <v>100</v>
      </c>
      <c r="BQ165" s="153">
        <v>462</v>
      </c>
      <c r="BR165" s="153">
        <v>462</v>
      </c>
      <c r="BS165" s="110">
        <f>BR165/BQ165*100</f>
        <v>100</v>
      </c>
      <c r="BT165" s="153">
        <v>20</v>
      </c>
      <c r="BU165" s="153">
        <v>20</v>
      </c>
      <c r="BV165" s="110">
        <f>BU165/BT165*100</f>
        <v>100</v>
      </c>
      <c r="BW165" s="153"/>
      <c r="BX165" s="153"/>
      <c r="BY165" s="110"/>
      <c r="BZ165" s="153">
        <v>874.8</v>
      </c>
      <c r="CA165" s="153">
        <v>874.79499999999996</v>
      </c>
      <c r="CB165" s="110">
        <f>CA165/BZ165*100</f>
        <v>99.99942844078646</v>
      </c>
      <c r="CC165" s="153"/>
      <c r="CD165" s="153"/>
      <c r="CE165" s="110"/>
      <c r="CF165" s="153">
        <v>11288.1</v>
      </c>
      <c r="CG165" s="153">
        <v>10525.10852</v>
      </c>
      <c r="CH165" s="110">
        <f>CG165/CF165*100</f>
        <v>93.240744855201484</v>
      </c>
      <c r="CI165" s="153">
        <v>99</v>
      </c>
      <c r="CJ165" s="153">
        <v>99</v>
      </c>
      <c r="CK165" s="110"/>
      <c r="CL165" s="153"/>
      <c r="CM165" s="153"/>
      <c r="CN165" s="110"/>
      <c r="CO165" s="153">
        <v>6.2249999999999996</v>
      </c>
      <c r="CP165" s="153"/>
      <c r="CQ165" s="110">
        <f>CP165/CO165*100</f>
        <v>0</v>
      </c>
      <c r="CR165" s="153">
        <v>6869.4348</v>
      </c>
      <c r="CS165" s="153">
        <v>6869.4348</v>
      </c>
      <c r="CT165" s="110">
        <f>CS165/CR165*100</f>
        <v>100</v>
      </c>
      <c r="CU165" s="153">
        <v>5063.09</v>
      </c>
      <c r="CV165" s="153">
        <v>4157.63393</v>
      </c>
      <c r="CW165" s="110">
        <f>CV165/CU165*100</f>
        <v>82.116532196741503</v>
      </c>
      <c r="CX165" s="153"/>
      <c r="CY165" s="153"/>
      <c r="CZ165" s="110"/>
      <c r="DA165" s="153">
        <v>243.63269</v>
      </c>
      <c r="DB165" s="153">
        <v>243.63269</v>
      </c>
      <c r="DC165" s="110">
        <f>DB165/DA165*100</f>
        <v>100</v>
      </c>
      <c r="DD165" s="92"/>
      <c r="DE165" s="93"/>
      <c r="DF165" s="92"/>
      <c r="DG165" s="94"/>
      <c r="DI165" s="54"/>
    </row>
    <row r="166" spans="1:113" s="65" customFormat="1" ht="15.75" customHeight="1">
      <c r="A166" s="62" t="s">
        <v>4</v>
      </c>
      <c r="B166" s="170">
        <f>B162+B7</f>
        <v>8976209.0797199998</v>
      </c>
      <c r="C166" s="170">
        <f>C162+C7</f>
        <v>8836465.7966099977</v>
      </c>
      <c r="D166" s="170">
        <f>C166/B166*100</f>
        <v>98.443181504921441</v>
      </c>
      <c r="E166" s="170">
        <f>E7+E162</f>
        <v>6561.2000000000007</v>
      </c>
      <c r="F166" s="170">
        <f>F7+F162</f>
        <v>6561.2000000000007</v>
      </c>
      <c r="G166" s="155">
        <f>F166/E166*100</f>
        <v>100</v>
      </c>
      <c r="H166" s="170">
        <f>H7+H162</f>
        <v>29288.199999999997</v>
      </c>
      <c r="I166" s="170">
        <f>I7+I162</f>
        <v>29288.199999999997</v>
      </c>
      <c r="J166" s="155">
        <f>I166/H166*100</f>
        <v>100</v>
      </c>
      <c r="K166" s="170">
        <f>K7+K162</f>
        <v>3965.1</v>
      </c>
      <c r="L166" s="170">
        <f>L7+L162</f>
        <v>3965.1</v>
      </c>
      <c r="M166" s="155">
        <f>L166/K166*100</f>
        <v>100</v>
      </c>
      <c r="N166" s="170">
        <f>N7+N162</f>
        <v>208.70000000000002</v>
      </c>
      <c r="O166" s="170">
        <f>O7+O162</f>
        <v>113.86</v>
      </c>
      <c r="P166" s="155">
        <f>O166/N166*100</f>
        <v>54.556780067081931</v>
      </c>
      <c r="Q166" s="170">
        <f>Q7+Q162</f>
        <v>23487.499999999996</v>
      </c>
      <c r="R166" s="170">
        <f>R7+R162</f>
        <v>23210.619239999996</v>
      </c>
      <c r="S166" s="155">
        <f>R166/Q166*100</f>
        <v>98.821156955827576</v>
      </c>
      <c r="T166" s="170">
        <f>T7+T162</f>
        <v>2324.9532599999998</v>
      </c>
      <c r="U166" s="170">
        <f>U7+U162</f>
        <v>2273.5473900000002</v>
      </c>
      <c r="V166" s="155">
        <f>U166/T166*100</f>
        <v>97.788950389480107</v>
      </c>
      <c r="W166" s="170">
        <f>W7+W162</f>
        <v>48192.728000000003</v>
      </c>
      <c r="X166" s="170">
        <f>X7+X162</f>
        <v>48192.728000000003</v>
      </c>
      <c r="Y166" s="170">
        <f>Y7+Y162</f>
        <v>48192.63377</v>
      </c>
      <c r="Z166" s="155">
        <f>Y166/X166*100</f>
        <v>99.999804472575192</v>
      </c>
      <c r="AA166" s="170">
        <f>AA7+AA162</f>
        <v>47710.80025</v>
      </c>
      <c r="AB166" s="170">
        <f>AB7+AB162</f>
        <v>47710.706999999995</v>
      </c>
      <c r="AC166" s="155">
        <f>AB166/AA166*100</f>
        <v>99.999804551591012</v>
      </c>
      <c r="AD166" s="170">
        <f>AD7+AD162</f>
        <v>481.92775</v>
      </c>
      <c r="AE166" s="170">
        <f>AE7+AE162</f>
        <v>481.92676999999998</v>
      </c>
      <c r="AF166" s="155">
        <f>AE166/AD166*100</f>
        <v>99.999796650016521</v>
      </c>
      <c r="AG166" s="170">
        <f>AG7+AG162</f>
        <v>294818.12319999997</v>
      </c>
      <c r="AH166" s="170">
        <f>AH7+AH162</f>
        <v>294818.12319999997</v>
      </c>
      <c r="AI166" s="155">
        <f>AH166/AG166*100</f>
        <v>100</v>
      </c>
      <c r="AJ166" s="170">
        <f>AJ7+AJ162</f>
        <v>4157697.8</v>
      </c>
      <c r="AK166" s="170">
        <f>AK7+AK162</f>
        <v>4157697.8</v>
      </c>
      <c r="AL166" s="155">
        <f>AK166/AJ166*100</f>
        <v>100</v>
      </c>
      <c r="AM166" s="170">
        <f>AM7+AM162</f>
        <v>2264078.2000000002</v>
      </c>
      <c r="AN166" s="170">
        <f>AN7+AN162</f>
        <v>2264051.5406999998</v>
      </c>
      <c r="AO166" s="155">
        <f>AN166/AM166*100</f>
        <v>99.998822509752515</v>
      </c>
      <c r="AP166" s="170">
        <f>AP7+AP162</f>
        <v>3409.2500400000004</v>
      </c>
      <c r="AQ166" s="170">
        <f>AQ7+AQ162</f>
        <v>3409.2500400000004</v>
      </c>
      <c r="AR166" s="155">
        <f>AQ166/AP166*100</f>
        <v>100</v>
      </c>
      <c r="AS166" s="170">
        <f>AS7+AS162</f>
        <v>3186.1999999999994</v>
      </c>
      <c r="AT166" s="170">
        <f>AT7+AT162</f>
        <v>3056.0887299999995</v>
      </c>
      <c r="AU166" s="170">
        <f>AT166/AS166*100</f>
        <v>95.916412340719361</v>
      </c>
      <c r="AV166" s="170">
        <f>AV7+AV162</f>
        <v>287335.29132999998</v>
      </c>
      <c r="AW166" s="170">
        <f>AW7+AW162</f>
        <v>287335.29132999998</v>
      </c>
      <c r="AX166" s="170">
        <f>AW166/AV166*100</f>
        <v>100</v>
      </c>
      <c r="AY166" s="170">
        <f>AY7+AY162</f>
        <v>211764.5</v>
      </c>
      <c r="AZ166" s="170">
        <f>AZ7+AZ162</f>
        <v>205822.4718</v>
      </c>
      <c r="BA166" s="170">
        <f>AZ166/AY166*100</f>
        <v>97.194039510871747</v>
      </c>
      <c r="BB166" s="170">
        <f>BB7+BB162</f>
        <v>907988.81154999998</v>
      </c>
      <c r="BC166" s="170">
        <f>BC7+BC162</f>
        <v>794418.64563000016</v>
      </c>
      <c r="BD166" s="155">
        <f>BC166/BB166*100</f>
        <v>87.492118352633923</v>
      </c>
      <c r="BE166" s="170">
        <f>BE7+BE162</f>
        <v>3700</v>
      </c>
      <c r="BF166" s="170">
        <f>BF7+BF162</f>
        <v>3083.4330399999999</v>
      </c>
      <c r="BG166" s="155">
        <f>BF166/BE166*100</f>
        <v>83.33602810810811</v>
      </c>
      <c r="BH166" s="170">
        <f>BH7+BH162</f>
        <v>100</v>
      </c>
      <c r="BI166" s="170">
        <f>BI7+BI162</f>
        <v>82.565400000000011</v>
      </c>
      <c r="BJ166" s="155">
        <f>BI166/BH166*100</f>
        <v>82.565400000000011</v>
      </c>
      <c r="BK166" s="170">
        <f>BK7+BK162</f>
        <v>12317</v>
      </c>
      <c r="BL166" s="170">
        <f>BL7+BL162</f>
        <v>12158.59751</v>
      </c>
      <c r="BM166" s="155">
        <f>BL166/BK166*100</f>
        <v>98.713952342291137</v>
      </c>
      <c r="BN166" s="170">
        <f>BN7+BN162</f>
        <v>1837</v>
      </c>
      <c r="BO166" s="170">
        <f>BO7+BO162</f>
        <v>1837</v>
      </c>
      <c r="BP166" s="155">
        <f>BO166/BN166*100</f>
        <v>100</v>
      </c>
      <c r="BQ166" s="170">
        <f>BQ7+BQ162</f>
        <v>13569</v>
      </c>
      <c r="BR166" s="170">
        <f>BR7+BR162</f>
        <v>13567.3753</v>
      </c>
      <c r="BS166" s="155">
        <f>BR166/BQ166*100</f>
        <v>99.988026383668654</v>
      </c>
      <c r="BT166" s="170">
        <f>BT7+BT162</f>
        <v>414</v>
      </c>
      <c r="BU166" s="170">
        <f>BU7+BU162</f>
        <v>414</v>
      </c>
      <c r="BV166" s="155">
        <f>BU166/BT166*100</f>
        <v>100</v>
      </c>
      <c r="BW166" s="170">
        <f>BW7+BW162</f>
        <v>3642.9616299999998</v>
      </c>
      <c r="BX166" s="170">
        <f>BX7+BX162</f>
        <v>3642.9616299999998</v>
      </c>
      <c r="BY166" s="155">
        <f>BX166/BW166*100</f>
        <v>100</v>
      </c>
      <c r="BZ166" s="170">
        <f>BZ7+BZ162</f>
        <v>10690.900000000001</v>
      </c>
      <c r="CA166" s="170">
        <f>CA7+CA162</f>
        <v>10488.776</v>
      </c>
      <c r="CB166" s="155">
        <f>CA166/BZ166*100</f>
        <v>98.109382746073749</v>
      </c>
      <c r="CC166" s="170">
        <f>CC7+CC162</f>
        <v>4.4000000000000004</v>
      </c>
      <c r="CD166" s="170">
        <f>CD7+CD162</f>
        <v>4.4000000000000004</v>
      </c>
      <c r="CE166" s="155">
        <f>CD166/CC166*100</f>
        <v>100</v>
      </c>
      <c r="CF166" s="170">
        <f>CF7+CF162</f>
        <v>282720.8</v>
      </c>
      <c r="CG166" s="170">
        <f>CG7+CG162</f>
        <v>272483.48707999999</v>
      </c>
      <c r="CH166" s="155">
        <f>CG166/CF166*100</f>
        <v>96.379002563659981</v>
      </c>
      <c r="CI166" s="170">
        <f>CI7+CI162</f>
        <v>693</v>
      </c>
      <c r="CJ166" s="170">
        <f>CJ7+CJ162</f>
        <v>605.88750000000005</v>
      </c>
      <c r="CK166" s="155">
        <f>CJ166/CI166*100</f>
        <v>87.429653679653683</v>
      </c>
      <c r="CL166" s="170">
        <f>CL7+CL162</f>
        <v>20</v>
      </c>
      <c r="CM166" s="170">
        <f>CM7+CM162</f>
        <v>20</v>
      </c>
      <c r="CN166" s="155">
        <f>CM166/CL166*100</f>
        <v>100</v>
      </c>
      <c r="CO166" s="170">
        <f>CO162+CO7</f>
        <v>461.7600000000001</v>
      </c>
      <c r="CP166" s="170">
        <f>CP162+CP7</f>
        <v>94.603650000000002</v>
      </c>
      <c r="CQ166" s="155">
        <f>CP166/CO166*100</f>
        <v>20.487623440748436</v>
      </c>
      <c r="CR166" s="170">
        <f>CR162+CR7</f>
        <v>329979.58455999999</v>
      </c>
      <c r="CS166" s="170">
        <f>CS162+CS7</f>
        <v>328348.26973</v>
      </c>
      <c r="CT166" s="155">
        <f>CS166/CR166*100</f>
        <v>99.505631588640483</v>
      </c>
      <c r="CU166" s="170">
        <f>CU162+CU7</f>
        <v>52326.566999999995</v>
      </c>
      <c r="CV166" s="170">
        <f>CV162+CV7</f>
        <v>45717.638030000002</v>
      </c>
      <c r="CW166" s="155">
        <f>CV166/CU166*100</f>
        <v>87.369840314576734</v>
      </c>
      <c r="CX166" s="170">
        <f>CX162+CX7</f>
        <v>8624.5</v>
      </c>
      <c r="CY166" s="170">
        <f>CY162+CY7</f>
        <v>8624.5</v>
      </c>
      <c r="CZ166" s="155">
        <f>CY166/CX166*100</f>
        <v>100</v>
      </c>
      <c r="DA166" s="170">
        <f>DA162+DA7</f>
        <v>10801.049150000001</v>
      </c>
      <c r="DB166" s="170">
        <f>DB162+DB7</f>
        <v>10801.049150000001</v>
      </c>
      <c r="DC166" s="155">
        <f>DB166/DA166*100</f>
        <v>100</v>
      </c>
      <c r="DD166" s="92"/>
      <c r="DE166" s="93"/>
      <c r="DF166" s="92"/>
      <c r="DG166" s="94"/>
      <c r="DH166" s="84"/>
      <c r="DI166" s="54"/>
    </row>
    <row r="167" spans="1:113" ht="15.75" customHeight="1">
      <c r="BB167" s="100"/>
      <c r="CT167" s="85"/>
      <c r="CW167" s="85"/>
      <c r="CZ167" s="85"/>
      <c r="DC167" s="85"/>
      <c r="DD167" s="99"/>
      <c r="DI167" s="54"/>
    </row>
    <row r="168" spans="1:113" s="89" customFormat="1" ht="15.75" customHeight="1">
      <c r="A168" s="88"/>
      <c r="D168" s="85"/>
      <c r="G168" s="86"/>
      <c r="P168" s="88"/>
      <c r="S168" s="88"/>
      <c r="V168" s="86"/>
      <c r="Z168" s="86"/>
      <c r="AC168" s="86"/>
      <c r="AF168" s="86"/>
      <c r="AI168" s="86"/>
      <c r="AL168" s="88"/>
      <c r="AO168" s="86"/>
      <c r="AR168" s="86"/>
      <c r="AU168" s="85"/>
      <c r="AX168" s="85"/>
      <c r="BA168" s="85"/>
      <c r="BC168" s="90"/>
      <c r="BD168" s="86"/>
      <c r="BG168" s="86"/>
      <c r="BJ168" s="86"/>
      <c r="BK168" s="91"/>
      <c r="BM168" s="86"/>
      <c r="BP168" s="86"/>
      <c r="BS168" s="86"/>
      <c r="BV168" s="86"/>
      <c r="BY168" s="86"/>
      <c r="CB168" s="86"/>
      <c r="CE168" s="86"/>
      <c r="CH168" s="86"/>
      <c r="CK168" s="86"/>
      <c r="CL168" s="87"/>
      <c r="CM168" s="87"/>
      <c r="CN168" s="86"/>
      <c r="CQ168" s="86"/>
      <c r="CT168" s="85"/>
      <c r="CU168" s="11"/>
      <c r="CV168" s="11"/>
      <c r="CW168" s="85"/>
      <c r="CX168" s="11"/>
      <c r="CY168" s="11"/>
      <c r="CZ168" s="85"/>
      <c r="DA168" s="11"/>
      <c r="DB168" s="11"/>
      <c r="DC168" s="85"/>
      <c r="DD168" s="11"/>
      <c r="DE168" s="65"/>
      <c r="DF168" s="11"/>
      <c r="DG168" s="56"/>
      <c r="DH168" s="11"/>
      <c r="DI168" s="54"/>
    </row>
    <row r="169" spans="1:113" ht="15.75" customHeight="1">
      <c r="CQ169" s="11"/>
      <c r="CT169" s="11"/>
      <c r="CW169" s="11"/>
      <c r="CZ169" s="11"/>
      <c r="DC169" s="11"/>
    </row>
    <row r="170" spans="1:113" ht="15.75" customHeight="1">
      <c r="CQ170" s="11"/>
      <c r="CT170" s="11"/>
      <c r="CW170" s="11"/>
      <c r="CZ170" s="11"/>
      <c r="DC170" s="11"/>
    </row>
    <row r="171" spans="1:113" ht="15.75" customHeight="1">
      <c r="CQ171" s="11"/>
      <c r="CT171" s="11"/>
      <c r="CW171" s="11"/>
      <c r="CZ171" s="11"/>
      <c r="DC171" s="11"/>
    </row>
    <row r="172" spans="1:113" ht="15.75" customHeight="1">
      <c r="CQ172" s="11"/>
      <c r="CT172" s="11"/>
      <c r="CW172" s="11"/>
      <c r="CZ172" s="11"/>
      <c r="DC172" s="11"/>
    </row>
    <row r="173" spans="1:113" ht="15.75" customHeight="1">
      <c r="CQ173" s="11"/>
      <c r="CT173" s="11"/>
      <c r="CW173" s="11"/>
      <c r="CZ173" s="11"/>
      <c r="DC173" s="11"/>
    </row>
    <row r="174" spans="1:113" ht="15.75" customHeight="1">
      <c r="CQ174" s="11"/>
      <c r="CT174" s="11"/>
      <c r="CW174" s="11"/>
      <c r="CZ174" s="11"/>
      <c r="DC174" s="11"/>
    </row>
    <row r="175" spans="1:113" ht="15.75" customHeight="1">
      <c r="CQ175" s="11"/>
      <c r="CT175" s="11"/>
      <c r="CW175" s="11"/>
      <c r="CZ175" s="11"/>
      <c r="DC175" s="11"/>
    </row>
    <row r="176" spans="1:113" ht="15.75" customHeight="1">
      <c r="CQ176" s="11"/>
      <c r="CT176" s="11"/>
      <c r="CW176" s="11"/>
      <c r="CZ176" s="11"/>
      <c r="DC176" s="11"/>
    </row>
    <row r="177" spans="95:107" ht="15.75" customHeight="1">
      <c r="CQ177" s="11"/>
      <c r="CT177" s="11"/>
      <c r="CW177" s="11"/>
      <c r="CZ177" s="11"/>
      <c r="DC177" s="11"/>
    </row>
    <row r="178" spans="95:107" ht="15.75" customHeight="1">
      <c r="CQ178" s="11"/>
      <c r="CT178" s="11"/>
      <c r="CW178" s="11"/>
      <c r="CZ178" s="11"/>
      <c r="DC178" s="11"/>
    </row>
    <row r="179" spans="95:107" ht="15.75" customHeight="1">
      <c r="CQ179" s="11"/>
      <c r="CT179" s="11"/>
      <c r="CW179" s="11"/>
      <c r="CZ179" s="11"/>
      <c r="DC179" s="11"/>
    </row>
    <row r="180" spans="95:107" ht="15.75" customHeight="1">
      <c r="CQ180" s="11"/>
      <c r="CT180" s="11"/>
      <c r="CW180" s="11"/>
      <c r="CZ180" s="11"/>
      <c r="DC180" s="11"/>
    </row>
    <row r="181" spans="95:107" ht="15.75" customHeight="1">
      <c r="CQ181" s="11"/>
      <c r="CT181" s="11"/>
      <c r="CW181" s="11"/>
      <c r="CZ181" s="11"/>
      <c r="DC181" s="11"/>
    </row>
    <row r="182" spans="95:107" ht="15.75" customHeight="1">
      <c r="CQ182" s="11"/>
      <c r="CT182" s="11"/>
      <c r="CW182" s="11"/>
      <c r="CZ182" s="11"/>
      <c r="DC182" s="11"/>
    </row>
    <row r="183" spans="95:107" ht="15.75" customHeight="1">
      <c r="CQ183" s="11"/>
      <c r="CT183" s="11"/>
      <c r="CW183" s="11"/>
      <c r="CZ183" s="11"/>
      <c r="DC183" s="11"/>
    </row>
    <row r="184" spans="95:107" ht="15.75" customHeight="1">
      <c r="CQ184" s="11"/>
      <c r="CT184" s="11"/>
      <c r="CW184" s="11"/>
      <c r="CZ184" s="11"/>
      <c r="DC184" s="11"/>
    </row>
    <row r="185" spans="95:107" ht="15.75" customHeight="1">
      <c r="CQ185" s="11"/>
      <c r="CT185" s="11"/>
      <c r="CW185" s="11"/>
      <c r="CZ185" s="11"/>
      <c r="DC185" s="11"/>
    </row>
    <row r="186" spans="95:107" ht="15.75" customHeight="1">
      <c r="CQ186" s="11"/>
      <c r="CT186" s="11"/>
      <c r="CW186" s="11"/>
      <c r="CZ186" s="11"/>
      <c r="DC186" s="11"/>
    </row>
    <row r="187" spans="95:107" ht="15.75" customHeight="1">
      <c r="CQ187" s="11"/>
      <c r="CT187" s="11"/>
      <c r="CW187" s="11"/>
      <c r="CZ187" s="11"/>
      <c r="DC187" s="11"/>
    </row>
    <row r="188" spans="95:107" ht="15.75" customHeight="1">
      <c r="CQ188" s="11"/>
      <c r="CT188" s="11"/>
      <c r="CW188" s="11"/>
      <c r="CZ188" s="11"/>
      <c r="DC188" s="11"/>
    </row>
    <row r="189" spans="95:107" ht="15.75" customHeight="1">
      <c r="CQ189" s="11"/>
      <c r="CT189" s="11"/>
      <c r="CW189" s="11"/>
      <c r="CZ189" s="11"/>
      <c r="DC189" s="11"/>
    </row>
    <row r="190" spans="95:107" ht="15.75" customHeight="1">
      <c r="CQ190" s="11"/>
      <c r="CT190" s="11"/>
      <c r="CW190" s="11"/>
      <c r="CZ190" s="11"/>
      <c r="DC190" s="11"/>
    </row>
    <row r="191" spans="95:107" ht="15.75" customHeight="1">
      <c r="CQ191" s="11"/>
      <c r="CT191" s="11"/>
      <c r="CW191" s="11"/>
      <c r="CZ191" s="11"/>
      <c r="DC191" s="11"/>
    </row>
    <row r="192" spans="95:107" ht="15.75" customHeight="1">
      <c r="CQ192" s="11"/>
      <c r="CT192" s="11"/>
      <c r="CW192" s="11"/>
      <c r="CZ192" s="11"/>
      <c r="DC192" s="11"/>
    </row>
    <row r="193" spans="95:107" ht="15.75" customHeight="1">
      <c r="CQ193" s="11"/>
      <c r="CT193" s="11"/>
      <c r="CW193" s="11"/>
      <c r="CZ193" s="11"/>
      <c r="DC193" s="11"/>
    </row>
    <row r="194" spans="95:107" ht="15.75" customHeight="1">
      <c r="CQ194" s="11"/>
      <c r="CT194" s="11"/>
      <c r="CW194" s="11"/>
      <c r="CZ194" s="11"/>
      <c r="DC194" s="11"/>
    </row>
    <row r="195" spans="95:107" ht="15.75" customHeight="1">
      <c r="CQ195" s="11"/>
      <c r="CT195" s="11"/>
      <c r="CW195" s="11"/>
      <c r="CZ195" s="11"/>
      <c r="DC195" s="11"/>
    </row>
    <row r="196" spans="95:107" ht="15.75" customHeight="1">
      <c r="CQ196" s="11"/>
      <c r="CT196" s="11"/>
      <c r="CW196" s="11"/>
      <c r="CZ196" s="11"/>
      <c r="DC196" s="11"/>
    </row>
    <row r="197" spans="95:107" ht="15.75" customHeight="1">
      <c r="CQ197" s="11"/>
      <c r="CT197" s="11"/>
      <c r="CW197" s="11"/>
      <c r="CZ197" s="11"/>
      <c r="DC197" s="11"/>
    </row>
    <row r="198" spans="95:107" ht="15.75" customHeight="1">
      <c r="CQ198" s="11"/>
      <c r="CT198" s="11"/>
      <c r="CW198" s="11"/>
      <c r="CZ198" s="11"/>
      <c r="DC198" s="11"/>
    </row>
    <row r="199" spans="95:107" ht="15.75" customHeight="1">
      <c r="CQ199" s="11"/>
      <c r="CT199" s="11"/>
      <c r="CW199" s="11"/>
      <c r="CZ199" s="11"/>
      <c r="DC199" s="11"/>
    </row>
    <row r="200" spans="95:107" ht="15.75" customHeight="1">
      <c r="CQ200" s="11"/>
      <c r="CT200" s="11"/>
      <c r="CW200" s="11"/>
      <c r="CZ200" s="11"/>
      <c r="DC200" s="11"/>
    </row>
    <row r="201" spans="95:107" ht="15.75" customHeight="1">
      <c r="CQ201" s="11"/>
      <c r="CT201" s="11"/>
      <c r="CW201" s="11"/>
      <c r="CZ201" s="11"/>
      <c r="DC201" s="11"/>
    </row>
    <row r="202" spans="95:107" ht="15.75" customHeight="1">
      <c r="CQ202" s="11"/>
      <c r="CT202" s="11"/>
      <c r="CW202" s="11"/>
      <c r="CZ202" s="11"/>
      <c r="DC202" s="11"/>
    </row>
    <row r="203" spans="95:107" ht="15.75" customHeight="1">
      <c r="CQ203" s="11"/>
      <c r="CT203" s="11"/>
      <c r="CW203" s="11"/>
      <c r="CZ203" s="11"/>
      <c r="DC203" s="11"/>
    </row>
    <row r="204" spans="95:107" ht="15.75" customHeight="1">
      <c r="CQ204" s="11"/>
      <c r="CT204" s="11"/>
      <c r="CW204" s="11"/>
      <c r="CZ204" s="11"/>
      <c r="DC204" s="11"/>
    </row>
    <row r="205" spans="95:107" ht="15.75" customHeight="1">
      <c r="CQ205" s="11"/>
      <c r="CT205" s="11"/>
      <c r="CW205" s="11"/>
      <c r="CZ205" s="11"/>
      <c r="DC205" s="11"/>
    </row>
    <row r="206" spans="95:107" ht="15.75" customHeight="1">
      <c r="CQ206" s="11"/>
      <c r="CT206" s="11"/>
      <c r="CW206" s="11"/>
      <c r="CZ206" s="11"/>
      <c r="DC206" s="11"/>
    </row>
    <row r="207" spans="95:107" ht="15.75" customHeight="1">
      <c r="CQ207" s="11"/>
      <c r="CT207" s="11"/>
      <c r="CW207" s="11"/>
      <c r="CZ207" s="11"/>
      <c r="DC207" s="11"/>
    </row>
    <row r="208" spans="95:107" ht="15.75" customHeight="1">
      <c r="CQ208" s="11"/>
      <c r="CT208" s="11"/>
      <c r="CW208" s="11"/>
      <c r="CZ208" s="11"/>
      <c r="DC208" s="11"/>
    </row>
    <row r="209" spans="95:107" ht="15.75" customHeight="1">
      <c r="CQ209" s="11"/>
      <c r="CT209" s="11"/>
      <c r="CW209" s="11"/>
      <c r="CZ209" s="11"/>
      <c r="DC209" s="11"/>
    </row>
    <row r="210" spans="95:107" ht="15.75" customHeight="1">
      <c r="CQ210" s="11"/>
      <c r="CT210" s="11"/>
      <c r="CW210" s="11"/>
      <c r="CZ210" s="11"/>
      <c r="DC210" s="11"/>
    </row>
    <row r="211" spans="95:107" ht="15.75" customHeight="1">
      <c r="CQ211" s="11"/>
      <c r="CT211" s="11"/>
      <c r="CW211" s="11"/>
      <c r="CZ211" s="11"/>
      <c r="DC211" s="11"/>
    </row>
    <row r="212" spans="95:107" ht="15.75" customHeight="1">
      <c r="CQ212" s="11"/>
      <c r="CT212" s="11"/>
      <c r="CW212" s="11"/>
      <c r="CZ212" s="11"/>
      <c r="DC212" s="11"/>
    </row>
    <row r="213" spans="95:107" ht="15.75" customHeight="1">
      <c r="CQ213" s="11"/>
      <c r="CT213" s="11"/>
      <c r="CW213" s="11"/>
      <c r="CZ213" s="11"/>
      <c r="DC213" s="11"/>
    </row>
    <row r="214" spans="95:107" ht="15.75" customHeight="1">
      <c r="CQ214" s="11"/>
      <c r="CT214" s="11"/>
      <c r="CW214" s="11"/>
      <c r="CZ214" s="11"/>
      <c r="DC214" s="11"/>
    </row>
    <row r="215" spans="95:107" ht="15.75" customHeight="1">
      <c r="CQ215" s="11"/>
      <c r="CT215" s="11"/>
      <c r="CW215" s="11"/>
      <c r="CZ215" s="11"/>
      <c r="DC215" s="11"/>
    </row>
    <row r="216" spans="95:107" ht="15.75" customHeight="1">
      <c r="CQ216" s="11"/>
      <c r="CT216" s="11"/>
      <c r="CW216" s="11"/>
      <c r="CZ216" s="11"/>
      <c r="DC216" s="11"/>
    </row>
    <row r="217" spans="95:107" ht="15.75" customHeight="1">
      <c r="CQ217" s="11"/>
      <c r="CT217" s="11"/>
      <c r="CW217" s="11"/>
      <c r="CZ217" s="11"/>
      <c r="DC217" s="11"/>
    </row>
    <row r="218" spans="95:107" ht="15.75" customHeight="1">
      <c r="CQ218" s="11"/>
      <c r="CT218" s="11"/>
      <c r="CW218" s="11"/>
      <c r="CZ218" s="11"/>
      <c r="DC218" s="11"/>
    </row>
    <row r="219" spans="95:107" ht="15.75" customHeight="1">
      <c r="CQ219" s="11"/>
      <c r="CT219" s="11"/>
      <c r="CW219" s="11"/>
      <c r="CZ219" s="11"/>
      <c r="DC219" s="11"/>
    </row>
    <row r="220" spans="95:107" ht="15.75" customHeight="1">
      <c r="CQ220" s="11"/>
      <c r="CT220" s="11"/>
      <c r="CW220" s="11"/>
      <c r="CZ220" s="11"/>
      <c r="DC220" s="11"/>
    </row>
    <row r="221" spans="95:107" ht="15.75" customHeight="1">
      <c r="CQ221" s="11"/>
      <c r="CT221" s="11"/>
      <c r="CW221" s="11"/>
      <c r="CZ221" s="11"/>
      <c r="DC221" s="11"/>
    </row>
    <row r="222" spans="95:107" ht="15.75" customHeight="1">
      <c r="CQ222" s="11"/>
      <c r="CT222" s="11"/>
      <c r="CW222" s="11"/>
      <c r="CZ222" s="11"/>
      <c r="DC222" s="11"/>
    </row>
    <row r="223" spans="95:107" ht="15.75" customHeight="1">
      <c r="CQ223" s="11"/>
      <c r="CT223" s="11"/>
      <c r="CW223" s="11"/>
      <c r="CZ223" s="11"/>
      <c r="DC223" s="11"/>
    </row>
    <row r="224" spans="95:107" ht="15.75" customHeight="1">
      <c r="CQ224" s="11"/>
      <c r="CT224" s="11"/>
      <c r="CW224" s="11"/>
      <c r="CZ224" s="11"/>
      <c r="DC224" s="11"/>
    </row>
    <row r="225" spans="95:107" ht="15.75" customHeight="1">
      <c r="CQ225" s="11"/>
      <c r="CT225" s="11"/>
      <c r="CW225" s="11"/>
      <c r="CZ225" s="11"/>
      <c r="DC225" s="11"/>
    </row>
    <row r="226" spans="95:107" ht="15.75" customHeight="1">
      <c r="CQ226" s="11"/>
      <c r="CT226" s="11"/>
      <c r="CW226" s="11"/>
      <c r="CZ226" s="11"/>
      <c r="DC226" s="11"/>
    </row>
    <row r="227" spans="95:107" ht="15.75" customHeight="1">
      <c r="CQ227" s="11"/>
      <c r="CT227" s="11"/>
      <c r="CW227" s="11"/>
      <c r="CZ227" s="11"/>
      <c r="DC227" s="11"/>
    </row>
    <row r="228" spans="95:107" ht="15.75" customHeight="1">
      <c r="CQ228" s="11"/>
      <c r="CT228" s="11"/>
      <c r="CW228" s="11"/>
      <c r="CZ228" s="11"/>
      <c r="DC228" s="11"/>
    </row>
    <row r="229" spans="95:107" ht="15.75" customHeight="1">
      <c r="CQ229" s="11"/>
      <c r="CT229" s="11"/>
      <c r="CW229" s="11"/>
      <c r="CZ229" s="11"/>
      <c r="DC229" s="11"/>
    </row>
    <row r="230" spans="95:107" ht="15.75" customHeight="1">
      <c r="CQ230" s="11"/>
      <c r="CT230" s="11"/>
      <c r="CW230" s="11"/>
      <c r="CZ230" s="11"/>
      <c r="DC230" s="11"/>
    </row>
    <row r="231" spans="95:107" ht="15.75" customHeight="1">
      <c r="CQ231" s="11"/>
      <c r="CT231" s="11"/>
      <c r="CW231" s="11"/>
      <c r="CZ231" s="11"/>
      <c r="DC231" s="11"/>
    </row>
    <row r="232" spans="95:107" ht="15.75" customHeight="1">
      <c r="CQ232" s="11"/>
      <c r="CT232" s="11"/>
      <c r="CW232" s="11"/>
      <c r="CZ232" s="11"/>
      <c r="DC232" s="11"/>
    </row>
    <row r="233" spans="95:107" ht="15.75" customHeight="1">
      <c r="CQ233" s="11"/>
      <c r="CT233" s="11"/>
      <c r="CW233" s="11"/>
      <c r="CZ233" s="11"/>
      <c r="DC233" s="11"/>
    </row>
    <row r="234" spans="95:107" ht="15.75" customHeight="1">
      <c r="CQ234" s="11"/>
      <c r="CT234" s="11"/>
      <c r="CW234" s="11"/>
      <c r="CZ234" s="11"/>
      <c r="DC234" s="11"/>
    </row>
    <row r="235" spans="95:107" ht="15.75" customHeight="1">
      <c r="CQ235" s="11"/>
      <c r="CT235" s="11"/>
      <c r="CW235" s="11"/>
      <c r="CZ235" s="11"/>
      <c r="DC235" s="11"/>
    </row>
    <row r="236" spans="95:107" ht="15.75" customHeight="1">
      <c r="CQ236" s="11"/>
      <c r="CT236" s="11"/>
      <c r="CW236" s="11"/>
      <c r="CZ236" s="11"/>
      <c r="DC236" s="11"/>
    </row>
    <row r="237" spans="95:107" ht="15.75" customHeight="1">
      <c r="CQ237" s="11"/>
      <c r="CT237" s="11"/>
      <c r="CW237" s="11"/>
      <c r="CZ237" s="11"/>
      <c r="DC237" s="11"/>
    </row>
    <row r="238" spans="95:107" ht="15.75" customHeight="1">
      <c r="CQ238" s="11"/>
      <c r="CT238" s="11"/>
      <c r="CW238" s="11"/>
      <c r="CZ238" s="11"/>
      <c r="DC238" s="11"/>
    </row>
    <row r="239" spans="95:107" ht="15.75" customHeight="1">
      <c r="CQ239" s="11"/>
      <c r="CT239" s="11"/>
      <c r="CW239" s="11"/>
      <c r="CZ239" s="11"/>
      <c r="DC239" s="11"/>
    </row>
    <row r="240" spans="95:107" ht="15.75" customHeight="1">
      <c r="CQ240" s="11"/>
      <c r="CT240" s="11"/>
      <c r="CW240" s="11"/>
      <c r="CZ240" s="11"/>
      <c r="DC240" s="11"/>
    </row>
    <row r="241" spans="95:107" ht="15.75" customHeight="1">
      <c r="CQ241" s="11"/>
      <c r="CT241" s="11"/>
      <c r="CW241" s="11"/>
      <c r="CZ241" s="11"/>
      <c r="DC241" s="11"/>
    </row>
    <row r="242" spans="95:107" ht="15.75" customHeight="1">
      <c r="CQ242" s="11"/>
      <c r="CT242" s="11"/>
      <c r="CW242" s="11"/>
      <c r="CZ242" s="11"/>
      <c r="DC242" s="11"/>
    </row>
    <row r="243" spans="95:107" ht="15.75" customHeight="1">
      <c r="CQ243" s="11"/>
      <c r="CT243" s="11"/>
      <c r="CW243" s="11"/>
      <c r="CZ243" s="11"/>
      <c r="DC243" s="11"/>
    </row>
    <row r="244" spans="95:107" ht="15.75" customHeight="1">
      <c r="CQ244" s="11"/>
      <c r="CT244" s="11"/>
      <c r="CW244" s="11"/>
      <c r="CZ244" s="11"/>
      <c r="DC244" s="11"/>
    </row>
    <row r="245" spans="95:107" ht="15.75" customHeight="1">
      <c r="CQ245" s="11"/>
      <c r="CT245" s="11"/>
      <c r="CW245" s="11"/>
      <c r="CZ245" s="11"/>
      <c r="DC245" s="11"/>
    </row>
    <row r="246" spans="95:107" ht="15.75" customHeight="1">
      <c r="CQ246" s="11"/>
      <c r="CT246" s="11"/>
      <c r="CW246" s="11"/>
      <c r="CZ246" s="11"/>
      <c r="DC246" s="11"/>
    </row>
    <row r="247" spans="95:107" ht="15.75" customHeight="1">
      <c r="CQ247" s="11"/>
      <c r="CT247" s="11"/>
      <c r="CW247" s="11"/>
      <c r="CZ247" s="11"/>
      <c r="DC247" s="11"/>
    </row>
    <row r="248" spans="95:107" ht="15.75" customHeight="1">
      <c r="CQ248" s="11"/>
      <c r="CT248" s="11"/>
      <c r="CW248" s="11"/>
      <c r="CZ248" s="11"/>
      <c r="DC248" s="11"/>
    </row>
    <row r="249" spans="95:107" ht="15.75" customHeight="1">
      <c r="CQ249" s="11"/>
      <c r="CT249" s="11"/>
      <c r="CW249" s="11"/>
      <c r="CZ249" s="11"/>
      <c r="DC249" s="11"/>
    </row>
    <row r="250" spans="95:107" ht="15.75" customHeight="1">
      <c r="CQ250" s="11"/>
      <c r="CT250" s="11"/>
      <c r="CW250" s="11"/>
      <c r="CZ250" s="11"/>
      <c r="DC250" s="11"/>
    </row>
    <row r="251" spans="95:107" ht="15.75" customHeight="1">
      <c r="CQ251" s="11"/>
      <c r="CT251" s="11"/>
      <c r="CW251" s="11"/>
      <c r="CZ251" s="11"/>
      <c r="DC251" s="11"/>
    </row>
    <row r="252" spans="95:107" ht="15.75" customHeight="1">
      <c r="CQ252" s="11"/>
      <c r="CT252" s="11"/>
      <c r="CW252" s="11"/>
      <c r="CZ252" s="11"/>
      <c r="DC252" s="11"/>
    </row>
    <row r="253" spans="95:107" ht="15.75" customHeight="1">
      <c r="CQ253" s="11"/>
      <c r="CT253" s="11"/>
      <c r="CW253" s="11"/>
      <c r="CZ253" s="11"/>
      <c r="DC253" s="11"/>
    </row>
    <row r="254" spans="95:107" ht="15.75" customHeight="1">
      <c r="CQ254" s="11"/>
      <c r="CT254" s="11"/>
      <c r="CW254" s="11"/>
      <c r="CZ254" s="11"/>
      <c r="DC254" s="11"/>
    </row>
    <row r="255" spans="95:107" ht="15.75" customHeight="1">
      <c r="CQ255" s="11"/>
      <c r="CT255" s="11"/>
      <c r="CW255" s="11"/>
      <c r="CZ255" s="11"/>
      <c r="DC255" s="11"/>
    </row>
    <row r="256" spans="95:107" ht="15.75" customHeight="1">
      <c r="CQ256" s="11"/>
      <c r="CT256" s="11"/>
      <c r="CW256" s="11"/>
      <c r="CZ256" s="11"/>
      <c r="DC256" s="11"/>
    </row>
    <row r="257" spans="95:107" ht="15.75" customHeight="1">
      <c r="CQ257" s="11"/>
      <c r="CT257" s="11"/>
      <c r="CW257" s="11"/>
      <c r="CZ257" s="11"/>
      <c r="DC257" s="11"/>
    </row>
    <row r="258" spans="95:107" ht="15.75" customHeight="1">
      <c r="CQ258" s="11"/>
      <c r="CT258" s="11"/>
      <c r="CW258" s="11"/>
      <c r="CZ258" s="11"/>
      <c r="DC258" s="11"/>
    </row>
    <row r="259" spans="95:107" ht="15.75" customHeight="1">
      <c r="CQ259" s="11"/>
      <c r="CT259" s="11"/>
      <c r="CW259" s="11"/>
      <c r="CZ259" s="11"/>
      <c r="DC259" s="11"/>
    </row>
    <row r="260" spans="95:107" ht="15.75" customHeight="1">
      <c r="CQ260" s="11"/>
      <c r="CT260" s="11"/>
      <c r="CW260" s="11"/>
      <c r="CZ260" s="11"/>
      <c r="DC260" s="11"/>
    </row>
    <row r="261" spans="95:107" ht="15.75" customHeight="1">
      <c r="CQ261" s="11"/>
      <c r="CT261" s="11"/>
      <c r="CW261" s="11"/>
      <c r="CZ261" s="11"/>
      <c r="DC261" s="11"/>
    </row>
    <row r="262" spans="95:107" ht="15.75" customHeight="1">
      <c r="CQ262" s="11"/>
      <c r="CT262" s="11"/>
      <c r="CW262" s="11"/>
      <c r="CZ262" s="11"/>
      <c r="DC262" s="11"/>
    </row>
    <row r="263" spans="95:107" ht="15.75" customHeight="1">
      <c r="CQ263" s="11"/>
      <c r="CT263" s="11"/>
      <c r="CW263" s="11"/>
      <c r="CZ263" s="11"/>
      <c r="DC263" s="11"/>
    </row>
    <row r="264" spans="95:107" ht="15.75" customHeight="1">
      <c r="CQ264" s="11"/>
      <c r="CT264" s="11"/>
      <c r="CW264" s="11"/>
      <c r="CZ264" s="11"/>
      <c r="DC264" s="11"/>
    </row>
    <row r="265" spans="95:107" ht="15.75" customHeight="1">
      <c r="CQ265" s="11"/>
      <c r="CT265" s="11"/>
      <c r="CW265" s="11"/>
      <c r="CZ265" s="11"/>
      <c r="DC265" s="11"/>
    </row>
    <row r="266" spans="95:107" ht="15.75" customHeight="1">
      <c r="CQ266" s="11"/>
      <c r="CT266" s="11"/>
      <c r="CW266" s="11"/>
      <c r="CZ266" s="11"/>
      <c r="DC266" s="11"/>
    </row>
    <row r="267" spans="95:107" ht="15.75" customHeight="1">
      <c r="CQ267" s="11"/>
      <c r="CT267" s="11"/>
      <c r="CW267" s="11"/>
      <c r="CZ267" s="11"/>
      <c r="DC267" s="11"/>
    </row>
    <row r="268" spans="95:107" ht="15.75" customHeight="1">
      <c r="CQ268" s="11"/>
      <c r="CT268" s="11"/>
      <c r="CW268" s="11"/>
      <c r="CZ268" s="11"/>
      <c r="DC268" s="11"/>
    </row>
  </sheetData>
  <customSheetViews>
    <customSheetView guid="{23AA7850-0BCA-44C6-A8DB-6750B6FCE36A}" scale="80" showPageBreaks="1" printArea="1">
      <pane xSplit="4" ySplit="7" topLeftCell="E155" activePane="bottomRight" state="frozen"/>
      <selection pane="bottomRight" activeCell="E79" sqref="E79:CT97"/>
      <pageMargins left="0.19685039370078741" right="0.27559055118110237" top="0.28999999999999998" bottom="0.39370078740157483" header="0.19685039370078741" footer="0.19685039370078741"/>
      <pageSetup paperSize="9" scale="85" orientation="landscape" r:id="rId1"/>
      <headerFooter alignWithMargins="0"/>
    </customSheetView>
    <customSheetView guid="{3556436A-C311-4B70-B0DA-7F2536446A45}" scale="80" showPageBreaks="1" printArea="1">
      <pane xSplit="4" ySplit="7" topLeftCell="CQ46" activePane="bottomRight" state="frozen"/>
      <selection pane="bottomRight" sqref="A1:A3"/>
      <pageMargins left="0.19685039370078741" right="0.27559055118110237" top="0.28999999999999998" bottom="0.39370078740157483" header="0.19685039370078741" footer="0.19685039370078741"/>
      <pageSetup paperSize="9" scale="85" orientation="landscape" r:id="rId2"/>
      <headerFooter alignWithMargins="0"/>
    </customSheetView>
    <customSheetView guid="{41BA604A-43EE-4629-94F2-F260D0B28AFE}" scale="80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3"/>
      <headerFooter alignWithMargins="0"/>
    </customSheetView>
    <customSheetView guid="{1D693339-18FB-4BA2-B92E-9DFB4683D3D5}" scale="90" showPageBreaks="1" hiddenColumns="1">
      <pane xSplit="4" ySplit="7" topLeftCell="E8" activePane="bottomRight" state="frozen"/>
      <selection pane="bottomRight" activeCell="CI10" sqref="CI10:CN20"/>
      <pageMargins left="0.19685039370078741" right="0.27559055118110237" top="0.28999999999999998" bottom="0.39370078740157483" header="0.19685039370078741" footer="0.19685039370078741"/>
      <pageSetup paperSize="9" scale="85" orientation="landscape" r:id="rId4"/>
      <headerFooter alignWithMargins="0"/>
    </customSheetView>
    <customSheetView guid="{F005480A-D133-4FA5-B5A6-C8C7D1CE1272}" scale="80">
      <pane xSplit="4" ySplit="6" topLeftCell="BM158" activePane="bottomRight" state="frozen"/>
      <selection pane="bottomRight" activeCell="B171" sqref="B171"/>
      <pageMargins left="0.19685039370078741" right="0.27559055118110237" top="0.27559055118110237" bottom="0.39370078740157483" header="0.19685039370078741" footer="0.19685039370078741"/>
      <pageSetup paperSize="9" scale="85" orientation="portrait" r:id="rId5"/>
      <headerFooter alignWithMargins="0"/>
    </customSheetView>
    <customSheetView guid="{E2495AD0-B87A-4C01-9209-9BB683D27353}" scale="80" showPageBreaks="1" printArea="1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6"/>
      <headerFooter alignWithMargins="0"/>
    </customSheetView>
    <customSheetView guid="{C8322F89-87C6-45E7-889E-2904A1FABC31}" scale="80">
      <pane xSplit="4" ySplit="7" topLeftCell="E155" activePane="bottomRight" state="frozen"/>
      <selection pane="bottomRight" activeCell="E79" sqref="E79:CT97"/>
      <pageMargins left="0.19685039370078741" right="0.27559055118110237" top="0.28999999999999998" bottom="0.39370078740157483" header="0.19685039370078741" footer="0.19685039370078741"/>
      <pageSetup paperSize="9" scale="85" orientation="landscape" r:id="rId7"/>
      <headerFooter alignWithMargins="0"/>
    </customSheetView>
  </customSheetViews>
  <mergeCells count="108">
    <mergeCell ref="K1:M2"/>
    <mergeCell ref="K4:M4"/>
    <mergeCell ref="K5:M5"/>
    <mergeCell ref="DA1:DC2"/>
    <mergeCell ref="DA4:DC4"/>
    <mergeCell ref="DA5:DC5"/>
    <mergeCell ref="CX1:CZ2"/>
    <mergeCell ref="CX4:CZ4"/>
    <mergeCell ref="CX5:CZ5"/>
    <mergeCell ref="CL5:CN5"/>
    <mergeCell ref="CL4:CN4"/>
    <mergeCell ref="CL1:CN2"/>
    <mergeCell ref="CO1:CQ2"/>
    <mergeCell ref="CO4:CQ4"/>
    <mergeCell ref="CO5:CQ5"/>
    <mergeCell ref="CU1:CW2"/>
    <mergeCell ref="CU4:CW4"/>
    <mergeCell ref="CU5:CW5"/>
    <mergeCell ref="CR1:CT2"/>
    <mergeCell ref="CR4:CT4"/>
    <mergeCell ref="CR5:CT5"/>
    <mergeCell ref="BT5:BV5"/>
    <mergeCell ref="BT4:BV4"/>
    <mergeCell ref="CF1:CH2"/>
    <mergeCell ref="BW4:BY4"/>
    <mergeCell ref="BZ5:CB5"/>
    <mergeCell ref="CI4:CK4"/>
    <mergeCell ref="CF5:CH5"/>
    <mergeCell ref="CI1:CK2"/>
    <mergeCell ref="CI5:CK5"/>
    <mergeCell ref="BW5:BY5"/>
    <mergeCell ref="CC5:CE5"/>
    <mergeCell ref="CC4:CE4"/>
    <mergeCell ref="CF4:CH4"/>
    <mergeCell ref="BZ4:CB4"/>
    <mergeCell ref="AD2:AF2"/>
    <mergeCell ref="CC1:CE2"/>
    <mergeCell ref="AM1:AO2"/>
    <mergeCell ref="AP1:AR2"/>
    <mergeCell ref="AS1:AU2"/>
    <mergeCell ref="BK1:BM2"/>
    <mergeCell ref="BN1:BP2"/>
    <mergeCell ref="BQ1:BS2"/>
    <mergeCell ref="AA2:AC2"/>
    <mergeCell ref="AV1:AX2"/>
    <mergeCell ref="AY1:BA2"/>
    <mergeCell ref="BB1:BD2"/>
    <mergeCell ref="BE1:BG2"/>
    <mergeCell ref="BH1:BJ2"/>
    <mergeCell ref="BT1:BV2"/>
    <mergeCell ref="BW1:BY2"/>
    <mergeCell ref="BZ1:CB2"/>
    <mergeCell ref="AP5:AR5"/>
    <mergeCell ref="AM4:AO4"/>
    <mergeCell ref="AS5:AU5"/>
    <mergeCell ref="AM5:AO5"/>
    <mergeCell ref="BN4:BP4"/>
    <mergeCell ref="BQ4:BS4"/>
    <mergeCell ref="BN5:BP5"/>
    <mergeCell ref="AY5:BA5"/>
    <mergeCell ref="BH5:BJ5"/>
    <mergeCell ref="BB5:BD5"/>
    <mergeCell ref="BB4:BD4"/>
    <mergeCell ref="BH4:BJ4"/>
    <mergeCell ref="AV4:AX4"/>
    <mergeCell ref="AY4:BA4"/>
    <mergeCell ref="AV5:AX5"/>
    <mergeCell ref="BE4:BG4"/>
    <mergeCell ref="BE5:BG5"/>
    <mergeCell ref="BK5:BM5"/>
    <mergeCell ref="BK4:BM4"/>
    <mergeCell ref="AP4:AR4"/>
    <mergeCell ref="AS4:AU4"/>
    <mergeCell ref="BQ5:BS5"/>
    <mergeCell ref="A1:A3"/>
    <mergeCell ref="A4:A5"/>
    <mergeCell ref="B4:D5"/>
    <mergeCell ref="H4:J4"/>
    <mergeCell ref="H5:J5"/>
    <mergeCell ref="B1:D2"/>
    <mergeCell ref="H1:J2"/>
    <mergeCell ref="E5:G5"/>
    <mergeCell ref="E1:G2"/>
    <mergeCell ref="E4:G4"/>
    <mergeCell ref="Q1:S2"/>
    <mergeCell ref="N4:P4"/>
    <mergeCell ref="N5:P5"/>
    <mergeCell ref="N1:P2"/>
    <mergeCell ref="AJ5:AL5"/>
    <mergeCell ref="AJ4:AL4"/>
    <mergeCell ref="AG5:AI5"/>
    <mergeCell ref="AG1:AI2"/>
    <mergeCell ref="AG4:AI4"/>
    <mergeCell ref="AJ1:AL2"/>
    <mergeCell ref="W1:W2"/>
    <mergeCell ref="Q5:S5"/>
    <mergeCell ref="Q4:S4"/>
    <mergeCell ref="T5:V5"/>
    <mergeCell ref="X1:Z2"/>
    <mergeCell ref="T4:V4"/>
    <mergeCell ref="T1:V2"/>
    <mergeCell ref="X4:Z4"/>
    <mergeCell ref="AA5:AC5"/>
    <mergeCell ref="AD5:AF5"/>
    <mergeCell ref="X5:Z5"/>
    <mergeCell ref="AA4:AC4"/>
    <mergeCell ref="AD4:AF4"/>
    <mergeCell ref="AA1:AF1"/>
  </mergeCells>
  <phoneticPr fontId="3" type="noConversion"/>
  <pageMargins left="0.19685039370078741" right="0.27559055118110237" top="0.28999999999999998" bottom="0.39370078740157483" header="0.19685039370078741" footer="0.19685039370078741"/>
  <pageSetup paperSize="9" scale="85" orientation="landscape" r:id="rId8"/>
  <headerFooter alignWithMargins="0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38"/>
  <sheetViews>
    <sheetView zoomScale="70" zoomScaleNormal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1" sqref="B1:B1048576"/>
    </sheetView>
  </sheetViews>
  <sheetFormatPr defaultColWidth="9.140625" defaultRowHeight="13.5" customHeight="1"/>
  <cols>
    <col min="1" max="1" width="20.42578125" style="11" customWidth="1"/>
    <col min="2" max="2" width="13" style="11" customWidth="1"/>
    <col min="3" max="3" width="14.140625" style="11" customWidth="1"/>
    <col min="4" max="4" width="11.140625" style="85" customWidth="1"/>
    <col min="5" max="5" width="15.85546875" style="11" customWidth="1"/>
    <col min="6" max="6" width="15.42578125" style="11" customWidth="1"/>
    <col min="7" max="7" width="12.7109375" style="85" bestFit="1" customWidth="1"/>
    <col min="8" max="8" width="14.85546875" style="11" customWidth="1"/>
    <col min="9" max="9" width="14.7109375" style="11" customWidth="1"/>
    <col min="10" max="10" width="12.7109375" style="11" customWidth="1"/>
    <col min="11" max="11" width="14.85546875" style="11" customWidth="1"/>
    <col min="12" max="12" width="16.140625" style="11" customWidth="1"/>
    <col min="13" max="13" width="15" style="85" customWidth="1"/>
    <col min="14" max="14" width="14.85546875" style="11" customWidth="1"/>
    <col min="15" max="15" width="16.140625" style="11" customWidth="1"/>
    <col min="16" max="16" width="14.28515625" style="85" customWidth="1"/>
    <col min="17" max="17" width="14.85546875" style="11" customWidth="1"/>
    <col min="18" max="18" width="16.140625" style="11" customWidth="1"/>
    <col min="19" max="19" width="14.28515625" style="85" customWidth="1"/>
    <col min="20" max="20" width="14.85546875" style="11" customWidth="1"/>
    <col min="21" max="21" width="16.140625" style="11" customWidth="1"/>
    <col min="22" max="22" width="14.28515625" style="85" customWidth="1"/>
    <col min="23" max="23" width="25.85546875" style="134" hidden="1" customWidth="1"/>
    <col min="24" max="26" width="23.5703125" style="134" hidden="1" customWidth="1"/>
    <col min="27" max="27" width="23.140625" style="11" customWidth="1"/>
    <col min="28" max="16384" width="9.140625" style="11"/>
  </cols>
  <sheetData>
    <row r="1" spans="1:26" ht="13.5" customHeight="1">
      <c r="W1" s="53"/>
    </row>
    <row r="2" spans="1:26" s="54" customFormat="1" ht="61.5" customHeight="1">
      <c r="A2" s="186"/>
      <c r="B2" s="186" t="s">
        <v>192</v>
      </c>
      <c r="C2" s="186"/>
      <c r="D2" s="186"/>
      <c r="E2" s="206" t="s">
        <v>258</v>
      </c>
      <c r="F2" s="206"/>
      <c r="G2" s="206"/>
      <c r="H2" s="186" t="s">
        <v>262</v>
      </c>
      <c r="I2" s="186"/>
      <c r="J2" s="186"/>
      <c r="K2" s="186" t="s">
        <v>546</v>
      </c>
      <c r="L2" s="186"/>
      <c r="M2" s="186"/>
      <c r="N2" s="186" t="s">
        <v>547</v>
      </c>
      <c r="O2" s="186"/>
      <c r="P2" s="186"/>
      <c r="Q2" s="186" t="s">
        <v>548</v>
      </c>
      <c r="R2" s="186"/>
      <c r="S2" s="186"/>
      <c r="T2" s="186" t="s">
        <v>549</v>
      </c>
      <c r="U2" s="186"/>
      <c r="V2" s="186"/>
      <c r="W2" s="104"/>
      <c r="X2" s="102"/>
      <c r="Y2" s="102"/>
      <c r="Z2" s="102"/>
    </row>
    <row r="3" spans="1:26" s="54" customFormat="1" ht="45.75" customHeight="1">
      <c r="A3" s="186"/>
      <c r="B3" s="186"/>
      <c r="C3" s="186"/>
      <c r="D3" s="186"/>
      <c r="E3" s="206"/>
      <c r="F3" s="206"/>
      <c r="G3" s="20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04"/>
      <c r="X3" s="102"/>
      <c r="Y3" s="102"/>
      <c r="Z3" s="102"/>
    </row>
    <row r="4" spans="1:26" s="54" customFormat="1" ht="13.5" customHeight="1">
      <c r="A4" s="186"/>
      <c r="B4" s="9" t="s">
        <v>186</v>
      </c>
      <c r="C4" s="9" t="s">
        <v>181</v>
      </c>
      <c r="D4" s="58" t="s">
        <v>184</v>
      </c>
      <c r="E4" s="9" t="s">
        <v>186</v>
      </c>
      <c r="F4" s="9" t="s">
        <v>181</v>
      </c>
      <c r="G4" s="58" t="s">
        <v>184</v>
      </c>
      <c r="H4" s="9" t="s">
        <v>186</v>
      </c>
      <c r="I4" s="9" t="s">
        <v>181</v>
      </c>
      <c r="J4" s="9" t="s">
        <v>184</v>
      </c>
      <c r="K4" s="9" t="s">
        <v>186</v>
      </c>
      <c r="L4" s="9" t="s">
        <v>181</v>
      </c>
      <c r="M4" s="58" t="s">
        <v>184</v>
      </c>
      <c r="N4" s="9" t="s">
        <v>186</v>
      </c>
      <c r="O4" s="9" t="s">
        <v>181</v>
      </c>
      <c r="P4" s="58" t="s">
        <v>184</v>
      </c>
      <c r="Q4" s="9" t="s">
        <v>186</v>
      </c>
      <c r="R4" s="9" t="s">
        <v>181</v>
      </c>
      <c r="S4" s="58" t="s">
        <v>184</v>
      </c>
      <c r="T4" s="9" t="s">
        <v>186</v>
      </c>
      <c r="U4" s="9" t="s">
        <v>181</v>
      </c>
      <c r="V4" s="58" t="s">
        <v>184</v>
      </c>
      <c r="W4" s="104"/>
      <c r="X4" s="102"/>
      <c r="Y4" s="102"/>
      <c r="Z4" s="102"/>
    </row>
    <row r="5" spans="1:26" s="54" customFormat="1" ht="59.25" customHeight="1">
      <c r="A5" s="186"/>
      <c r="B5" s="186" t="s">
        <v>243</v>
      </c>
      <c r="C5" s="186"/>
      <c r="D5" s="186"/>
      <c r="E5" s="186" t="s">
        <v>550</v>
      </c>
      <c r="F5" s="186"/>
      <c r="G5" s="186"/>
      <c r="H5" s="186" t="s">
        <v>263</v>
      </c>
      <c r="I5" s="186"/>
      <c r="J5" s="186"/>
      <c r="K5" s="187" t="s">
        <v>246</v>
      </c>
      <c r="L5" s="188"/>
      <c r="M5" s="189"/>
      <c r="N5" s="187" t="s">
        <v>247</v>
      </c>
      <c r="O5" s="188"/>
      <c r="P5" s="189"/>
      <c r="Q5" s="187" t="s">
        <v>375</v>
      </c>
      <c r="R5" s="188"/>
      <c r="S5" s="189"/>
      <c r="T5" s="187" t="s">
        <v>376</v>
      </c>
      <c r="U5" s="188"/>
      <c r="V5" s="189"/>
      <c r="W5" s="104"/>
      <c r="X5" s="102"/>
      <c r="Y5" s="102"/>
      <c r="Z5" s="102"/>
    </row>
    <row r="6" spans="1:26" s="54" customFormat="1" ht="31.5" customHeight="1">
      <c r="A6" s="186"/>
      <c r="B6" s="186"/>
      <c r="C6" s="186"/>
      <c r="D6" s="186"/>
      <c r="E6" s="187" t="s">
        <v>460</v>
      </c>
      <c r="F6" s="188"/>
      <c r="G6" s="189"/>
      <c r="H6" s="187" t="s">
        <v>338</v>
      </c>
      <c r="I6" s="188"/>
      <c r="J6" s="189"/>
      <c r="K6" s="187" t="s">
        <v>330</v>
      </c>
      <c r="L6" s="188"/>
      <c r="M6" s="189"/>
      <c r="N6" s="187" t="s">
        <v>331</v>
      </c>
      <c r="O6" s="188"/>
      <c r="P6" s="189"/>
      <c r="Q6" s="187" t="s">
        <v>377</v>
      </c>
      <c r="R6" s="188"/>
      <c r="S6" s="189"/>
      <c r="T6" s="187" t="s">
        <v>378</v>
      </c>
      <c r="U6" s="188"/>
      <c r="V6" s="189"/>
      <c r="W6" s="104"/>
      <c r="X6" s="102"/>
      <c r="Y6" s="102"/>
      <c r="Z6" s="102"/>
    </row>
    <row r="7" spans="1:26" ht="13.5" customHeight="1">
      <c r="A7" s="36"/>
      <c r="B7" s="36"/>
      <c r="C7" s="36"/>
      <c r="D7" s="7"/>
      <c r="E7" s="36"/>
      <c r="F7" s="36"/>
      <c r="G7" s="7"/>
      <c r="H7" s="36"/>
      <c r="I7" s="36"/>
      <c r="J7" s="36"/>
      <c r="K7" s="36"/>
      <c r="L7" s="36"/>
      <c r="M7" s="7"/>
      <c r="N7" s="36"/>
      <c r="O7" s="36"/>
      <c r="P7" s="7"/>
      <c r="Q7" s="36"/>
      <c r="R7" s="36"/>
      <c r="S7" s="7"/>
      <c r="T7" s="36"/>
      <c r="U7" s="36"/>
      <c r="V7" s="7"/>
      <c r="W7" s="144"/>
    </row>
    <row r="8" spans="1:26" s="65" customFormat="1" ht="21" customHeight="1">
      <c r="A8" s="62" t="s">
        <v>164</v>
      </c>
      <c r="B8" s="170">
        <f>B9+B10</f>
        <v>525025.98783999996</v>
      </c>
      <c r="C8" s="170">
        <f>C9+C10</f>
        <v>524872.74202999996</v>
      </c>
      <c r="D8" s="170">
        <f>C8/B8*100</f>
        <v>99.970811766741207</v>
      </c>
      <c r="E8" s="170">
        <f>E9+E10</f>
        <v>223600</v>
      </c>
      <c r="F8" s="170">
        <f>F9+F10</f>
        <v>223600</v>
      </c>
      <c r="G8" s="170">
        <f>F8/E8*100</f>
        <v>100</v>
      </c>
      <c r="H8" s="170">
        <f>H9+H10</f>
        <v>70000</v>
      </c>
      <c r="I8" s="170">
        <f>I9+I10</f>
        <v>70000</v>
      </c>
      <c r="J8" s="170">
        <f>I8/H8*100</f>
        <v>100</v>
      </c>
      <c r="K8" s="170">
        <f>K9+K10</f>
        <v>0</v>
      </c>
      <c r="L8" s="170">
        <f>L9+L10</f>
        <v>0</v>
      </c>
      <c r="M8" s="170" t="e">
        <f>L8/K8*100</f>
        <v>#DIV/0!</v>
      </c>
      <c r="N8" s="170">
        <f>N9+N10</f>
        <v>0</v>
      </c>
      <c r="O8" s="170">
        <f>O9+O10</f>
        <v>0</v>
      </c>
      <c r="P8" s="170" t="e">
        <f>O8/N8*100</f>
        <v>#DIV/0!</v>
      </c>
      <c r="Q8" s="170">
        <f>Q9+Q10</f>
        <v>0</v>
      </c>
      <c r="R8" s="170">
        <f>R9+R10</f>
        <v>0</v>
      </c>
      <c r="S8" s="170" t="e">
        <f>R8/Q8*100</f>
        <v>#DIV/0!</v>
      </c>
      <c r="T8" s="170">
        <f>T9+T10</f>
        <v>231425.98784000002</v>
      </c>
      <c r="U8" s="170">
        <f>U9+U10</f>
        <v>231241.29034000001</v>
      </c>
      <c r="V8" s="170">
        <f>U8/T8*100</f>
        <v>99.920191547317629</v>
      </c>
      <c r="W8" s="145"/>
      <c r="Y8" s="145"/>
      <c r="Z8" s="134"/>
    </row>
    <row r="9" spans="1:26" s="65" customFormat="1" ht="21" customHeight="1">
      <c r="A9" s="62" t="s">
        <v>162</v>
      </c>
      <c r="B9" s="170">
        <f>B13+B20+B32+B41+B46+B55+B61+B75+B81+B87+B94+B105+B116+B125</f>
        <v>163420.33180000001</v>
      </c>
      <c r="C9" s="170">
        <f>C13+C20+C32+C41+C46+C55+C61+C75+C81+C87+C94+C105+C116+C125</f>
        <v>163420.33180000001</v>
      </c>
      <c r="D9" s="170">
        <f>C9/B9*100</f>
        <v>100</v>
      </c>
      <c r="E9" s="170">
        <f>E13+E20+E32+E41+E46+E55+E61+E75+E81+E87+E94+E105+E116+E125</f>
        <v>0</v>
      </c>
      <c r="F9" s="170">
        <f>F13+F20+F32+F41+F46+F55+F61+F75+F81+F87+F94+F105+F116+F125</f>
        <v>0</v>
      </c>
      <c r="G9" s="170" t="e">
        <f>F9/E9*100</f>
        <v>#DIV/0!</v>
      </c>
      <c r="H9" s="170">
        <f>H13+H20+H32+H41+H46+H55+H61+H75+H81+H87+H94+H105+H116+H125</f>
        <v>0</v>
      </c>
      <c r="I9" s="170">
        <f>I13+I20+I32+I41+I46+I55+I61+I75+I81+I87+I94+I105+I116+I125</f>
        <v>0</v>
      </c>
      <c r="J9" s="170" t="e">
        <f>I9/H9*100</f>
        <v>#DIV/0!</v>
      </c>
      <c r="K9" s="170">
        <f>K13+K20+K32+K41+K46+K55+K61+K75+K81+K87+K94+K105+K116+K125</f>
        <v>0</v>
      </c>
      <c r="L9" s="170">
        <f>L14+L20+L32+L46+L41+L55+L61+L75+L81+L87+L94+L105+L116+L125</f>
        <v>0</v>
      </c>
      <c r="M9" s="170"/>
      <c r="N9" s="170">
        <f>N13+N20+N32+N41+N46+N55+N61+N75+N81+N87+N94+N105+N116+N125</f>
        <v>0</v>
      </c>
      <c r="O9" s="170">
        <f>O14+O20+O32+O46+O41+O55+O61+O75+O81+O87+O94+O105+O116+O125</f>
        <v>0</v>
      </c>
      <c r="P9" s="170" t="e">
        <f>O9/N9*100</f>
        <v>#DIV/0!</v>
      </c>
      <c r="Q9" s="170">
        <f>Q13+Q20+Q32+Q41+Q46+Q55+Q61+Q75+Q81+Q87+Q94+Q105+Q116+Q125</f>
        <v>0</v>
      </c>
      <c r="R9" s="170">
        <f>R14+R20+R32+R46+R41+R55+R61+R75+R81+R87+R94+R105+R116+R125</f>
        <v>0</v>
      </c>
      <c r="S9" s="170" t="e">
        <f>R9/Q9*100</f>
        <v>#DIV/0!</v>
      </c>
      <c r="T9" s="170">
        <f>T13+T20+T32+T41+T46+T55+T61+T75+T81+T87+T94+T105+T116+T125</f>
        <v>163420.33180000001</v>
      </c>
      <c r="U9" s="170">
        <f>U14+U20+U32+U46+U41+U55+U61+U75+U81+U87+U94+U105+U116+U125</f>
        <v>163388.88011</v>
      </c>
      <c r="V9" s="170">
        <f>U9/T9*100</f>
        <v>99.98075411446446</v>
      </c>
      <c r="W9" s="53"/>
      <c r="X9" s="134"/>
      <c r="Y9" s="134"/>
      <c r="Z9" s="134"/>
    </row>
    <row r="10" spans="1:26" s="65" customFormat="1" ht="21" customHeight="1">
      <c r="A10" s="62" t="s">
        <v>163</v>
      </c>
      <c r="B10" s="170">
        <f>B14+B21+B33+B42+B47+B56+B62+B76+B82+B88+B95+B106+B117+B126</f>
        <v>361605.65603999997</v>
      </c>
      <c r="C10" s="170">
        <f>C14+C21+C33+C42+C47+C56+C62+C76+C82+C88+C95+C106+C117+C126</f>
        <v>361452.41022999992</v>
      </c>
      <c r="D10" s="170">
        <f>C10/B10*100</f>
        <v>99.957620737551991</v>
      </c>
      <c r="E10" s="170">
        <f>E14+E21+E33+E42+E47+E56+E62+E76+E82+E88+E95+E106+E117+E126</f>
        <v>223600</v>
      </c>
      <c r="F10" s="170">
        <f>F14+F21+F33+F42+F47+F56+F62+F76+F82+F88+F95+F106+F117+F126</f>
        <v>223600</v>
      </c>
      <c r="G10" s="170">
        <f>F10/E10*100</f>
        <v>100</v>
      </c>
      <c r="H10" s="170">
        <f>H14+H21+H33+H42+H47+H56+H62+H76+H82+H88+H95+H106+H117+H126</f>
        <v>70000</v>
      </c>
      <c r="I10" s="170">
        <f>I14+I21+I33+I42+I47+I56+I62+I76+I82+I88+I95+I106+I117+I126</f>
        <v>70000</v>
      </c>
      <c r="J10" s="170">
        <f>I10/H10*100</f>
        <v>100</v>
      </c>
      <c r="K10" s="170">
        <f>K14+K21+K33+K42+K47+K56+K62+K76+K82+K88+K95+K106+K117+K126</f>
        <v>0</v>
      </c>
      <c r="L10" s="170">
        <f>L14+L21+L33+L42+L47+L56+L62+L76+L82+L88+L95+L106+L117+L126</f>
        <v>0</v>
      </c>
      <c r="M10" s="170" t="e">
        <f>L10/K10*100</f>
        <v>#DIV/0!</v>
      </c>
      <c r="N10" s="170">
        <f>N14+N21+N33+N42+N47+N56+N62+N76+N82+N88+N95+N106+N117+N126</f>
        <v>0</v>
      </c>
      <c r="O10" s="170">
        <f>O14+O21+O33+O42+O47+O56+O62+O76+O82+O88+O95+O106+O117+O126</f>
        <v>0</v>
      </c>
      <c r="P10" s="170"/>
      <c r="Q10" s="170">
        <f>Q14+Q21+Q33+Q42+Q47+Q56+Q62+Q76+Q82+Q88+Q95+Q106+Q117+Q126</f>
        <v>0</v>
      </c>
      <c r="R10" s="170">
        <f>R14+R21+R33+R42+R47+R56+R62+R76+R82+R88+R95+R106+R117+R126</f>
        <v>0</v>
      </c>
      <c r="S10" s="170"/>
      <c r="T10" s="170">
        <f>T14+T21+T33+T42+T47+T56+T62+T76+T82+T88+T95+T106+T117+T126</f>
        <v>68005.656040000002</v>
      </c>
      <c r="U10" s="170">
        <f>U14+U21+U33+U42+U47+U56+U62+U76+U82+U88+U95+U106+U117+U126</f>
        <v>67852.410230000009</v>
      </c>
      <c r="V10" s="170"/>
      <c r="W10" s="53"/>
      <c r="X10" s="134"/>
      <c r="Y10" s="134"/>
      <c r="Z10" s="134"/>
    </row>
    <row r="11" spans="1:26" s="65" customFormat="1" ht="26.25" customHeight="1">
      <c r="A11" s="62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53"/>
      <c r="X11" s="134"/>
      <c r="Y11" s="134"/>
      <c r="Z11" s="134"/>
    </row>
    <row r="12" spans="1:26" s="65" customFormat="1" ht="18.75">
      <c r="A12" s="62" t="s">
        <v>142</v>
      </c>
      <c r="B12" s="170">
        <f>B13+B14</f>
        <v>31.451689999999999</v>
      </c>
      <c r="C12" s="170">
        <f>C13+C14</f>
        <v>31.451689999999999</v>
      </c>
      <c r="D12" s="170">
        <f>C12/B12*100</f>
        <v>100</v>
      </c>
      <c r="E12" s="170">
        <f>E13+E14</f>
        <v>0</v>
      </c>
      <c r="F12" s="170">
        <f>F13+F14</f>
        <v>0</v>
      </c>
      <c r="G12" s="170" t="e">
        <f>F12/E12*100</f>
        <v>#DIV/0!</v>
      </c>
      <c r="H12" s="170">
        <f>H13+H14</f>
        <v>0</v>
      </c>
      <c r="I12" s="170">
        <f>I13+I14</f>
        <v>0</v>
      </c>
      <c r="J12" s="170" t="e">
        <f>I12/H12*100</f>
        <v>#DIV/0!</v>
      </c>
      <c r="K12" s="170">
        <f>K13+K14</f>
        <v>0</v>
      </c>
      <c r="L12" s="170">
        <f>L13+L14</f>
        <v>0</v>
      </c>
      <c r="M12" s="170"/>
      <c r="N12" s="170">
        <f>N13+N14</f>
        <v>0</v>
      </c>
      <c r="O12" s="170">
        <f>O13+O14</f>
        <v>0</v>
      </c>
      <c r="P12" s="170"/>
      <c r="Q12" s="170">
        <f>Q13+Q14</f>
        <v>0</v>
      </c>
      <c r="R12" s="170">
        <f>R13+R14</f>
        <v>0</v>
      </c>
      <c r="S12" s="170"/>
      <c r="T12" s="170">
        <f>T13+T14</f>
        <v>31.451689999999999</v>
      </c>
      <c r="U12" s="170">
        <f>U13+U14</f>
        <v>31.451689999999999</v>
      </c>
      <c r="V12" s="170">
        <f>U12/T12*100</f>
        <v>100</v>
      </c>
      <c r="W12" s="92"/>
      <c r="X12" s="146"/>
      <c r="Y12" s="92"/>
      <c r="Z12" s="146"/>
    </row>
    <row r="13" spans="1:26" ht="18.75">
      <c r="A13" s="36" t="s">
        <v>128</v>
      </c>
      <c r="B13" s="153">
        <f>E13+K13+N13+H13+Q13+T13</f>
        <v>31.451689999999999</v>
      </c>
      <c r="C13" s="153">
        <f>F13+L13+O13+I13+R13+U13</f>
        <v>31.451689999999999</v>
      </c>
      <c r="D13" s="153">
        <f>C13/B13*100</f>
        <v>100</v>
      </c>
      <c r="E13" s="153"/>
      <c r="F13" s="153"/>
      <c r="G13" s="153"/>
      <c r="H13" s="153"/>
      <c r="I13" s="153"/>
      <c r="J13" s="153"/>
      <c r="K13" s="170"/>
      <c r="L13" s="170"/>
      <c r="M13" s="153"/>
      <c r="N13" s="170"/>
      <c r="O13" s="170"/>
      <c r="P13" s="153"/>
      <c r="Q13" s="170"/>
      <c r="R13" s="170"/>
      <c r="S13" s="153"/>
      <c r="T13" s="170">
        <v>31.451689999999999</v>
      </c>
      <c r="U13" s="170">
        <v>31.451689999999999</v>
      </c>
      <c r="V13" s="153">
        <f>U13/T13*100</f>
        <v>100</v>
      </c>
      <c r="Y13" s="11"/>
    </row>
    <row r="14" spans="1:26" s="65" customFormat="1" ht="18.75">
      <c r="A14" s="62" t="s">
        <v>158</v>
      </c>
      <c r="B14" s="170">
        <f>SUM(B15:B18)</f>
        <v>0</v>
      </c>
      <c r="C14" s="170">
        <f>SUM(C15:C18)</f>
        <v>0</v>
      </c>
      <c r="D14" s="170" t="e">
        <f>C14/B14*100</f>
        <v>#DIV/0!</v>
      </c>
      <c r="E14" s="170">
        <f t="shared" ref="E14:F14" si="0">SUM(E15:E18)</f>
        <v>0</v>
      </c>
      <c r="F14" s="170">
        <f t="shared" si="0"/>
        <v>0</v>
      </c>
      <c r="G14" s="170" t="e">
        <f>F14/E14*100</f>
        <v>#DIV/0!</v>
      </c>
      <c r="H14" s="170">
        <f t="shared" ref="H14:I14" si="1">SUM(H15:H18)</f>
        <v>0</v>
      </c>
      <c r="I14" s="170">
        <f t="shared" si="1"/>
        <v>0</v>
      </c>
      <c r="J14" s="170" t="e">
        <f>I14/H14*100</f>
        <v>#DIV/0!</v>
      </c>
      <c r="K14" s="170">
        <f t="shared" ref="K14:L14" si="2">SUM(K15:K18)</f>
        <v>0</v>
      </c>
      <c r="L14" s="170">
        <f t="shared" si="2"/>
        <v>0</v>
      </c>
      <c r="M14" s="170"/>
      <c r="N14" s="170">
        <f t="shared" ref="N14:O14" si="3">SUM(N15:N18)</f>
        <v>0</v>
      </c>
      <c r="O14" s="170">
        <f t="shared" si="3"/>
        <v>0</v>
      </c>
      <c r="P14" s="170"/>
      <c r="Q14" s="170">
        <f t="shared" ref="Q14:R14" si="4">SUM(Q15:Q18)</f>
        <v>0</v>
      </c>
      <c r="R14" s="170">
        <f t="shared" si="4"/>
        <v>0</v>
      </c>
      <c r="S14" s="170"/>
      <c r="T14" s="170">
        <f t="shared" ref="T14:U14" si="5">SUM(T15:T18)</f>
        <v>0</v>
      </c>
      <c r="U14" s="170">
        <f t="shared" si="5"/>
        <v>0</v>
      </c>
      <c r="V14" s="170"/>
      <c r="W14" s="134"/>
      <c r="X14" s="134"/>
      <c r="Z14" s="134"/>
    </row>
    <row r="15" spans="1:26" ht="18.75">
      <c r="A15" s="36" t="s">
        <v>102</v>
      </c>
      <c r="B15" s="153">
        <f t="shared" ref="B15:C18" si="6">E15+K15+N15+H15+Q15+T15</f>
        <v>0</v>
      </c>
      <c r="C15" s="153">
        <f t="shared" si="6"/>
        <v>0</v>
      </c>
      <c r="D15" s="153"/>
      <c r="E15" s="153"/>
      <c r="F15" s="153"/>
      <c r="G15" s="153"/>
      <c r="H15" s="153"/>
      <c r="I15" s="153"/>
      <c r="J15" s="153"/>
      <c r="K15" s="170"/>
      <c r="L15" s="170"/>
      <c r="M15" s="153"/>
      <c r="N15" s="170"/>
      <c r="O15" s="170"/>
      <c r="P15" s="153"/>
      <c r="Q15" s="170"/>
      <c r="R15" s="170"/>
      <c r="S15" s="153"/>
      <c r="T15" s="170"/>
      <c r="U15" s="170"/>
      <c r="V15" s="153"/>
      <c r="Y15" s="11"/>
    </row>
    <row r="16" spans="1:26" ht="18.75">
      <c r="A16" s="36" t="s">
        <v>111</v>
      </c>
      <c r="B16" s="153">
        <f t="shared" si="6"/>
        <v>0</v>
      </c>
      <c r="C16" s="153">
        <f t="shared" si="6"/>
        <v>0</v>
      </c>
      <c r="D16" s="153"/>
      <c r="E16" s="153"/>
      <c r="F16" s="153"/>
      <c r="G16" s="153"/>
      <c r="H16" s="153"/>
      <c r="I16" s="153"/>
      <c r="J16" s="153"/>
      <c r="K16" s="170"/>
      <c r="L16" s="170"/>
      <c r="M16" s="153"/>
      <c r="N16" s="170"/>
      <c r="O16" s="170"/>
      <c r="P16" s="153"/>
      <c r="Q16" s="170"/>
      <c r="R16" s="170"/>
      <c r="S16" s="153"/>
      <c r="T16" s="170"/>
      <c r="U16" s="170"/>
      <c r="V16" s="153"/>
      <c r="Y16" s="11"/>
    </row>
    <row r="17" spans="1:26" ht="18.75">
      <c r="A17" s="36" t="s">
        <v>113</v>
      </c>
      <c r="B17" s="153">
        <f t="shared" si="6"/>
        <v>0</v>
      </c>
      <c r="C17" s="153">
        <f t="shared" si="6"/>
        <v>0</v>
      </c>
      <c r="D17" s="153"/>
      <c r="E17" s="153"/>
      <c r="F17" s="153"/>
      <c r="G17" s="153"/>
      <c r="H17" s="153"/>
      <c r="I17" s="153"/>
      <c r="J17" s="153"/>
      <c r="K17" s="170"/>
      <c r="L17" s="170"/>
      <c r="M17" s="153"/>
      <c r="N17" s="170"/>
      <c r="O17" s="170"/>
      <c r="P17" s="153"/>
      <c r="Q17" s="170"/>
      <c r="R17" s="170"/>
      <c r="S17" s="153"/>
      <c r="T17" s="170"/>
      <c r="U17" s="170"/>
      <c r="V17" s="153"/>
      <c r="Y17" s="11"/>
    </row>
    <row r="18" spans="1:26" ht="18.75">
      <c r="A18" s="36" t="s">
        <v>48</v>
      </c>
      <c r="B18" s="153">
        <f t="shared" si="6"/>
        <v>0</v>
      </c>
      <c r="C18" s="153">
        <f t="shared" si="6"/>
        <v>0</v>
      </c>
      <c r="D18" s="153" t="e">
        <f>C18/B18*100</f>
        <v>#DIV/0!</v>
      </c>
      <c r="E18" s="153"/>
      <c r="F18" s="153"/>
      <c r="G18" s="153" t="e">
        <f>F18/E18*100</f>
        <v>#DIV/0!</v>
      </c>
      <c r="H18" s="153"/>
      <c r="I18" s="153"/>
      <c r="J18" s="153" t="e">
        <f>I18/H18*100</f>
        <v>#DIV/0!</v>
      </c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Y18" s="11"/>
    </row>
    <row r="19" spans="1:26" s="65" customFormat="1" ht="18.75">
      <c r="A19" s="62" t="s">
        <v>143</v>
      </c>
      <c r="B19" s="170">
        <f>B20+B21</f>
        <v>13023.353999999999</v>
      </c>
      <c r="C19" s="170">
        <f>C20+C21</f>
        <v>13023.353999999999</v>
      </c>
      <c r="D19" s="170"/>
      <c r="E19" s="170">
        <f t="shared" ref="E19:F19" si="7">E20+E21</f>
        <v>0</v>
      </c>
      <c r="F19" s="170">
        <f t="shared" si="7"/>
        <v>0</v>
      </c>
      <c r="G19" s="170"/>
      <c r="H19" s="170">
        <f t="shared" ref="H19:I19" si="8">H20+H21</f>
        <v>0</v>
      </c>
      <c r="I19" s="170">
        <f t="shared" si="8"/>
        <v>0</v>
      </c>
      <c r="J19" s="170"/>
      <c r="K19" s="170">
        <f t="shared" ref="K19:L19" si="9">K20+K21</f>
        <v>0</v>
      </c>
      <c r="L19" s="170">
        <f t="shared" si="9"/>
        <v>0</v>
      </c>
      <c r="M19" s="170"/>
      <c r="N19" s="170">
        <f t="shared" ref="N19:O19" si="10">N20+N21</f>
        <v>0</v>
      </c>
      <c r="O19" s="170">
        <f t="shared" si="10"/>
        <v>0</v>
      </c>
      <c r="P19" s="170"/>
      <c r="Q19" s="170">
        <f t="shared" ref="Q19:R19" si="11">Q20+Q21</f>
        <v>0</v>
      </c>
      <c r="R19" s="170">
        <f t="shared" si="11"/>
        <v>0</v>
      </c>
      <c r="S19" s="170"/>
      <c r="T19" s="170">
        <f t="shared" ref="T19:U19" si="12">T20+T21</f>
        <v>13023.353999999999</v>
      </c>
      <c r="U19" s="170">
        <f t="shared" si="12"/>
        <v>13023.353999999999</v>
      </c>
      <c r="V19" s="170">
        <f>U19/T19*100</f>
        <v>100</v>
      </c>
      <c r="W19" s="92"/>
      <c r="X19" s="146"/>
      <c r="Y19" s="92"/>
      <c r="Z19" s="146"/>
    </row>
    <row r="20" spans="1:26" ht="18.75">
      <c r="A20" s="36" t="s">
        <v>129</v>
      </c>
      <c r="B20" s="153">
        <f>E20+K20+N20+H20+Q20+T20</f>
        <v>13023.353999999999</v>
      </c>
      <c r="C20" s="153">
        <f>F20+L20+O20+I20+R20+U20</f>
        <v>13023.353999999999</v>
      </c>
      <c r="D20" s="153"/>
      <c r="E20" s="153"/>
      <c r="F20" s="153"/>
      <c r="G20" s="153"/>
      <c r="H20" s="153"/>
      <c r="I20" s="153"/>
      <c r="J20" s="153"/>
      <c r="K20" s="170"/>
      <c r="L20" s="170"/>
      <c r="M20" s="153"/>
      <c r="N20" s="170"/>
      <c r="O20" s="170"/>
      <c r="P20" s="153"/>
      <c r="Q20" s="170"/>
      <c r="R20" s="170"/>
      <c r="S20" s="153"/>
      <c r="T20" s="153">
        <v>13023.353999999999</v>
      </c>
      <c r="U20" s="170">
        <v>13023.353999999999</v>
      </c>
      <c r="V20" s="153">
        <f>U20/T20*100</f>
        <v>100</v>
      </c>
      <c r="W20" s="53"/>
    </row>
    <row r="21" spans="1:26" s="65" customFormat="1" ht="18.75">
      <c r="A21" s="62" t="s">
        <v>159</v>
      </c>
      <c r="B21" s="170">
        <f>SUM(B22:B30)</f>
        <v>0</v>
      </c>
      <c r="C21" s="170">
        <f>SUM(C22:C30)</f>
        <v>0</v>
      </c>
      <c r="D21" s="170"/>
      <c r="E21" s="170">
        <f t="shared" ref="E21:F21" si="13">SUM(E22:E30)</f>
        <v>0</v>
      </c>
      <c r="F21" s="170">
        <f t="shared" si="13"/>
        <v>0</v>
      </c>
      <c r="G21" s="170"/>
      <c r="H21" s="170">
        <f t="shared" ref="H21:I21" si="14">SUM(H22:H30)</f>
        <v>0</v>
      </c>
      <c r="I21" s="170">
        <f t="shared" si="14"/>
        <v>0</v>
      </c>
      <c r="J21" s="170"/>
      <c r="K21" s="170">
        <f t="shared" ref="K21:L21" si="15">SUM(K22:K30)</f>
        <v>0</v>
      </c>
      <c r="L21" s="170">
        <f t="shared" si="15"/>
        <v>0</v>
      </c>
      <c r="M21" s="170"/>
      <c r="N21" s="170">
        <f t="shared" ref="N21:O21" si="16">SUM(N22:N30)</f>
        <v>0</v>
      </c>
      <c r="O21" s="170">
        <f t="shared" si="16"/>
        <v>0</v>
      </c>
      <c r="P21" s="170"/>
      <c r="Q21" s="170">
        <f t="shared" ref="Q21:R21" si="17">SUM(Q22:Q30)</f>
        <v>0</v>
      </c>
      <c r="R21" s="170">
        <f t="shared" si="17"/>
        <v>0</v>
      </c>
      <c r="S21" s="170"/>
      <c r="T21" s="170">
        <f t="shared" ref="T21:U21" si="18">SUM(T22:T30)</f>
        <v>0</v>
      </c>
      <c r="U21" s="170">
        <f t="shared" si="18"/>
        <v>0</v>
      </c>
      <c r="V21" s="170"/>
      <c r="W21" s="53"/>
      <c r="X21" s="134"/>
      <c r="Y21" s="134"/>
      <c r="Z21" s="134"/>
    </row>
    <row r="22" spans="1:26" ht="18.75">
      <c r="A22" s="36" t="s">
        <v>36</v>
      </c>
      <c r="B22" s="153">
        <f t="shared" ref="B22:C30" si="19">E22+K22+N22+H22+Q22+T22</f>
        <v>0</v>
      </c>
      <c r="C22" s="153">
        <f t="shared" si="19"/>
        <v>0</v>
      </c>
      <c r="D22" s="153"/>
      <c r="E22" s="153"/>
      <c r="F22" s="153"/>
      <c r="G22" s="153"/>
      <c r="H22" s="153"/>
      <c r="I22" s="153"/>
      <c r="J22" s="153"/>
      <c r="K22" s="153"/>
      <c r="L22" s="170"/>
      <c r="M22" s="153"/>
      <c r="N22" s="153"/>
      <c r="O22" s="170"/>
      <c r="P22" s="153"/>
      <c r="Q22" s="153"/>
      <c r="R22" s="170"/>
      <c r="S22" s="153"/>
      <c r="T22" s="153"/>
      <c r="U22" s="170"/>
      <c r="V22" s="153"/>
      <c r="W22" s="53"/>
    </row>
    <row r="23" spans="1:26" ht="18.75">
      <c r="A23" s="36" t="s">
        <v>96</v>
      </c>
      <c r="B23" s="153">
        <f t="shared" si="19"/>
        <v>0</v>
      </c>
      <c r="C23" s="153">
        <f t="shared" si="19"/>
        <v>0</v>
      </c>
      <c r="D23" s="153"/>
      <c r="E23" s="153"/>
      <c r="F23" s="153"/>
      <c r="G23" s="153"/>
      <c r="H23" s="153"/>
      <c r="I23" s="153"/>
      <c r="J23" s="153"/>
      <c r="K23" s="170"/>
      <c r="L23" s="170"/>
      <c r="M23" s="153"/>
      <c r="N23" s="170"/>
      <c r="O23" s="170"/>
      <c r="P23" s="153"/>
      <c r="Q23" s="170"/>
      <c r="R23" s="170"/>
      <c r="S23" s="153"/>
      <c r="T23" s="170"/>
      <c r="U23" s="170"/>
      <c r="V23" s="153"/>
      <c r="W23" s="53"/>
    </row>
    <row r="24" spans="1:26" ht="18.75">
      <c r="A24" s="36" t="s">
        <v>55</v>
      </c>
      <c r="B24" s="153">
        <f t="shared" si="19"/>
        <v>0</v>
      </c>
      <c r="C24" s="153">
        <f t="shared" si="19"/>
        <v>0</v>
      </c>
      <c r="D24" s="153"/>
      <c r="E24" s="153"/>
      <c r="F24" s="153"/>
      <c r="G24" s="153"/>
      <c r="H24" s="153"/>
      <c r="I24" s="153"/>
      <c r="J24" s="153"/>
      <c r="K24" s="170"/>
      <c r="L24" s="170"/>
      <c r="M24" s="153"/>
      <c r="N24" s="170"/>
      <c r="O24" s="170"/>
      <c r="P24" s="153"/>
      <c r="Q24" s="170"/>
      <c r="R24" s="170"/>
      <c r="S24" s="153"/>
      <c r="T24" s="170"/>
      <c r="U24" s="170"/>
      <c r="V24" s="153"/>
      <c r="W24" s="53"/>
    </row>
    <row r="25" spans="1:26" ht="18.75">
      <c r="A25" s="36" t="s">
        <v>57</v>
      </c>
      <c r="B25" s="153">
        <f t="shared" si="19"/>
        <v>0</v>
      </c>
      <c r="C25" s="153">
        <f t="shared" si="19"/>
        <v>0</v>
      </c>
      <c r="D25" s="153"/>
      <c r="E25" s="153"/>
      <c r="F25" s="153"/>
      <c r="G25" s="153"/>
      <c r="H25" s="153"/>
      <c r="I25" s="153"/>
      <c r="J25" s="153"/>
      <c r="K25" s="170"/>
      <c r="L25" s="170"/>
      <c r="M25" s="153"/>
      <c r="N25" s="170"/>
      <c r="O25" s="170"/>
      <c r="P25" s="153"/>
      <c r="Q25" s="170"/>
      <c r="R25" s="170"/>
      <c r="S25" s="153"/>
      <c r="T25" s="170"/>
      <c r="U25" s="170"/>
      <c r="V25" s="153"/>
      <c r="W25" s="53"/>
    </row>
    <row r="26" spans="1:26" ht="18.75">
      <c r="A26" s="36" t="s">
        <v>25</v>
      </c>
      <c r="B26" s="153">
        <f t="shared" si="19"/>
        <v>0</v>
      </c>
      <c r="C26" s="153">
        <f t="shared" si="19"/>
        <v>0</v>
      </c>
      <c r="D26" s="153"/>
      <c r="E26" s="153"/>
      <c r="F26" s="153"/>
      <c r="G26" s="153"/>
      <c r="H26" s="153"/>
      <c r="I26" s="153"/>
      <c r="J26" s="153"/>
      <c r="K26" s="170"/>
      <c r="L26" s="170"/>
      <c r="M26" s="153"/>
      <c r="N26" s="170"/>
      <c r="O26" s="170"/>
      <c r="P26" s="153"/>
      <c r="Q26" s="170"/>
      <c r="R26" s="170"/>
      <c r="S26" s="153"/>
      <c r="T26" s="170"/>
      <c r="U26" s="170"/>
      <c r="V26" s="153"/>
      <c r="W26" s="53"/>
    </row>
    <row r="27" spans="1:26" ht="18.75">
      <c r="A27" s="36" t="s">
        <v>107</v>
      </c>
      <c r="B27" s="153">
        <f t="shared" si="19"/>
        <v>0</v>
      </c>
      <c r="C27" s="153">
        <f t="shared" si="19"/>
        <v>0</v>
      </c>
      <c r="D27" s="153"/>
      <c r="E27" s="153"/>
      <c r="F27" s="153"/>
      <c r="G27" s="153"/>
      <c r="H27" s="153"/>
      <c r="I27" s="153"/>
      <c r="J27" s="153"/>
      <c r="K27" s="170"/>
      <c r="L27" s="170"/>
      <c r="M27" s="153"/>
      <c r="N27" s="170"/>
      <c r="O27" s="170"/>
      <c r="P27" s="153"/>
      <c r="Q27" s="170"/>
      <c r="R27" s="170"/>
      <c r="S27" s="153"/>
      <c r="T27" s="170"/>
      <c r="U27" s="170"/>
      <c r="V27" s="153"/>
      <c r="W27" s="53"/>
    </row>
    <row r="28" spans="1:26" ht="18.75">
      <c r="A28" s="36" t="s">
        <v>60</v>
      </c>
      <c r="B28" s="153">
        <f t="shared" si="19"/>
        <v>0</v>
      </c>
      <c r="C28" s="153">
        <f t="shared" si="19"/>
        <v>0</v>
      </c>
      <c r="D28" s="153"/>
      <c r="E28" s="153"/>
      <c r="F28" s="153"/>
      <c r="G28" s="153"/>
      <c r="H28" s="153"/>
      <c r="I28" s="153"/>
      <c r="J28" s="153"/>
      <c r="K28" s="170"/>
      <c r="L28" s="170"/>
      <c r="M28" s="153"/>
      <c r="N28" s="170"/>
      <c r="O28" s="170"/>
      <c r="P28" s="153"/>
      <c r="Q28" s="170"/>
      <c r="R28" s="170"/>
      <c r="S28" s="153"/>
      <c r="T28" s="170"/>
      <c r="U28" s="170"/>
      <c r="V28" s="153"/>
      <c r="W28" s="53"/>
    </row>
    <row r="29" spans="1:26" ht="18.75">
      <c r="A29" s="36" t="s">
        <v>196</v>
      </c>
      <c r="B29" s="153">
        <f t="shared" si="19"/>
        <v>0</v>
      </c>
      <c r="C29" s="153">
        <f t="shared" si="19"/>
        <v>0</v>
      </c>
      <c r="D29" s="153"/>
      <c r="E29" s="153"/>
      <c r="F29" s="153"/>
      <c r="G29" s="153"/>
      <c r="H29" s="153"/>
      <c r="I29" s="153"/>
      <c r="J29" s="153"/>
      <c r="K29" s="170"/>
      <c r="L29" s="170"/>
      <c r="M29" s="153"/>
      <c r="N29" s="170"/>
      <c r="O29" s="170"/>
      <c r="P29" s="153"/>
      <c r="Q29" s="170"/>
      <c r="R29" s="170"/>
      <c r="S29" s="153"/>
      <c r="T29" s="170"/>
      <c r="U29" s="170"/>
      <c r="V29" s="153"/>
      <c r="W29" s="53"/>
    </row>
    <row r="30" spans="1:26" ht="18.75">
      <c r="A30" s="36" t="s">
        <v>88</v>
      </c>
      <c r="B30" s="153">
        <f t="shared" si="19"/>
        <v>0</v>
      </c>
      <c r="C30" s="153">
        <f t="shared" si="19"/>
        <v>0</v>
      </c>
      <c r="D30" s="153"/>
      <c r="E30" s="153"/>
      <c r="F30" s="153"/>
      <c r="G30" s="153"/>
      <c r="H30" s="153"/>
      <c r="I30" s="153"/>
      <c r="J30" s="153"/>
      <c r="K30" s="170"/>
      <c r="L30" s="170"/>
      <c r="M30" s="153"/>
      <c r="N30" s="170"/>
      <c r="O30" s="170"/>
      <c r="P30" s="153"/>
      <c r="Q30" s="170"/>
      <c r="R30" s="170"/>
      <c r="S30" s="153"/>
      <c r="T30" s="170"/>
      <c r="U30" s="170"/>
      <c r="V30" s="153"/>
      <c r="W30" s="53"/>
    </row>
    <row r="31" spans="1:26" s="65" customFormat="1" ht="18.75">
      <c r="A31" s="62" t="s">
        <v>144</v>
      </c>
      <c r="B31" s="170">
        <f>B32+B33</f>
        <v>340234.43799999997</v>
      </c>
      <c r="C31" s="170">
        <f>C32+C33</f>
        <v>340234.43799999997</v>
      </c>
      <c r="D31" s="170">
        <f>C31/B31*100</f>
        <v>100</v>
      </c>
      <c r="E31" s="170">
        <f>E32+E33</f>
        <v>223600</v>
      </c>
      <c r="F31" s="170">
        <f>F32+F33</f>
        <v>223600</v>
      </c>
      <c r="G31" s="170">
        <f>F31/E31*100</f>
        <v>100</v>
      </c>
      <c r="H31" s="170">
        <f>H32+H33</f>
        <v>70000</v>
      </c>
      <c r="I31" s="170">
        <f>I32+I33</f>
        <v>70000</v>
      </c>
      <c r="J31" s="170">
        <f>I31/H31*100</f>
        <v>100</v>
      </c>
      <c r="K31" s="170">
        <f>K32+K33</f>
        <v>0</v>
      </c>
      <c r="L31" s="170">
        <f>L32+L33</f>
        <v>0</v>
      </c>
      <c r="M31" s="170"/>
      <c r="N31" s="170">
        <f>N32+N33</f>
        <v>0</v>
      </c>
      <c r="O31" s="170">
        <f>O32+O33</f>
        <v>0</v>
      </c>
      <c r="P31" s="170"/>
      <c r="Q31" s="170">
        <f>Q32+Q33</f>
        <v>0</v>
      </c>
      <c r="R31" s="170">
        <f>R32+R33</f>
        <v>0</v>
      </c>
      <c r="S31" s="170"/>
      <c r="T31" s="170">
        <f>T32+T33</f>
        <v>46634.438000000002</v>
      </c>
      <c r="U31" s="170">
        <f>U32+U33</f>
        <v>46634.438000000002</v>
      </c>
      <c r="V31" s="170">
        <f>U31/T31*100</f>
        <v>100</v>
      </c>
      <c r="W31" s="92"/>
      <c r="X31" s="146"/>
      <c r="Y31" s="92"/>
      <c r="Z31" s="146"/>
    </row>
    <row r="32" spans="1:26" ht="18.75">
      <c r="A32" s="36" t="s">
        <v>131</v>
      </c>
      <c r="B32" s="153">
        <f>E32+K32+N32+H32+Q32+T32</f>
        <v>26228.648000000001</v>
      </c>
      <c r="C32" s="153">
        <f>F32+L32+O32+I32+R32+U32</f>
        <v>26228.648000000001</v>
      </c>
      <c r="D32" s="153">
        <f>C32/B32*100</f>
        <v>100</v>
      </c>
      <c r="E32" s="176"/>
      <c r="F32" s="153"/>
      <c r="G32" s="153"/>
      <c r="H32" s="153"/>
      <c r="I32" s="153"/>
      <c r="J32" s="153"/>
      <c r="K32" s="153"/>
      <c r="L32" s="170"/>
      <c r="M32" s="153"/>
      <c r="N32" s="153"/>
      <c r="O32" s="170"/>
      <c r="P32" s="153"/>
      <c r="Q32" s="153"/>
      <c r="R32" s="170"/>
      <c r="S32" s="153"/>
      <c r="T32" s="153">
        <v>26228.648000000001</v>
      </c>
      <c r="U32" s="170">
        <v>26228.648000000001</v>
      </c>
      <c r="V32" s="153">
        <f>U32/T32*100</f>
        <v>100</v>
      </c>
      <c r="W32" s="53"/>
      <c r="Y32" s="11"/>
    </row>
    <row r="33" spans="1:26" s="65" customFormat="1" ht="18.75">
      <c r="A33" s="62" t="s">
        <v>158</v>
      </c>
      <c r="B33" s="170">
        <f>SUM(B34:B39)</f>
        <v>314005.78999999998</v>
      </c>
      <c r="C33" s="170">
        <f>SUM(C34:C39)</f>
        <v>314005.78999999998</v>
      </c>
      <c r="D33" s="170">
        <f>C33/B33*100</f>
        <v>100</v>
      </c>
      <c r="E33" s="170">
        <f t="shared" ref="E33:F33" si="20">SUM(E34:E39)</f>
        <v>223600</v>
      </c>
      <c r="F33" s="170">
        <f t="shared" si="20"/>
        <v>223600</v>
      </c>
      <c r="G33" s="170">
        <f>F33/E33*100</f>
        <v>100</v>
      </c>
      <c r="H33" s="170">
        <f t="shared" ref="H33:I33" si="21">SUM(H34:H39)</f>
        <v>70000</v>
      </c>
      <c r="I33" s="170">
        <f t="shared" si="21"/>
        <v>70000</v>
      </c>
      <c r="J33" s="170">
        <f>I33/H33*100</f>
        <v>100</v>
      </c>
      <c r="K33" s="170">
        <f t="shared" ref="K33:L33" si="22">SUM(K34:K39)</f>
        <v>0</v>
      </c>
      <c r="L33" s="170">
        <f t="shared" si="22"/>
        <v>0</v>
      </c>
      <c r="M33" s="170"/>
      <c r="N33" s="170">
        <f t="shared" ref="N33:O33" si="23">SUM(N34:N39)</f>
        <v>0</v>
      </c>
      <c r="O33" s="170">
        <f t="shared" si="23"/>
        <v>0</v>
      </c>
      <c r="P33" s="170"/>
      <c r="Q33" s="170">
        <f t="shared" ref="Q33:R33" si="24">SUM(Q34:Q39)</f>
        <v>0</v>
      </c>
      <c r="R33" s="170">
        <f t="shared" si="24"/>
        <v>0</v>
      </c>
      <c r="S33" s="170"/>
      <c r="T33" s="170">
        <f t="shared" ref="T33:U33" si="25">SUM(T34:T39)</f>
        <v>20405.79</v>
      </c>
      <c r="U33" s="170">
        <f t="shared" si="25"/>
        <v>20405.79</v>
      </c>
      <c r="V33" s="170">
        <f>U33/T33*100</f>
        <v>100</v>
      </c>
      <c r="W33" s="53"/>
      <c r="X33" s="134"/>
      <c r="Z33" s="134"/>
    </row>
    <row r="34" spans="1:26" ht="18.75">
      <c r="A34" s="36" t="s">
        <v>16</v>
      </c>
      <c r="B34" s="153">
        <f t="shared" ref="B34:C39" si="26">E34+K34+N34+H34+Q34+T34</f>
        <v>314005.78999999998</v>
      </c>
      <c r="C34" s="153">
        <f t="shared" si="26"/>
        <v>314005.78999999998</v>
      </c>
      <c r="D34" s="153">
        <f>C34/B34*100</f>
        <v>100</v>
      </c>
      <c r="E34" s="153">
        <v>223600</v>
      </c>
      <c r="F34" s="153">
        <v>223600</v>
      </c>
      <c r="G34" s="153">
        <f>F34/E34*100</f>
        <v>100</v>
      </c>
      <c r="H34" s="153">
        <v>70000</v>
      </c>
      <c r="I34" s="153">
        <v>70000</v>
      </c>
      <c r="J34" s="153">
        <f>I34/H34*100</f>
        <v>100</v>
      </c>
      <c r="K34" s="170"/>
      <c r="L34" s="170"/>
      <c r="M34" s="153"/>
      <c r="N34" s="170"/>
      <c r="O34" s="170"/>
      <c r="P34" s="153"/>
      <c r="Q34" s="170"/>
      <c r="R34" s="170"/>
      <c r="S34" s="153"/>
      <c r="T34" s="153">
        <v>20405.79</v>
      </c>
      <c r="U34" s="170">
        <v>20405.79</v>
      </c>
      <c r="V34" s="153">
        <f>U34/T34*100</f>
        <v>100</v>
      </c>
      <c r="W34" s="53"/>
      <c r="Y34" s="11"/>
    </row>
    <row r="35" spans="1:26" ht="18.75">
      <c r="A35" s="36" t="s">
        <v>41</v>
      </c>
      <c r="B35" s="153">
        <f t="shared" si="26"/>
        <v>0</v>
      </c>
      <c r="C35" s="153">
        <f t="shared" si="26"/>
        <v>0</v>
      </c>
      <c r="D35" s="153"/>
      <c r="E35" s="153"/>
      <c r="F35" s="153"/>
      <c r="G35" s="153"/>
      <c r="H35" s="153"/>
      <c r="I35" s="153"/>
      <c r="J35" s="153"/>
      <c r="K35" s="170"/>
      <c r="L35" s="170"/>
      <c r="M35" s="153"/>
      <c r="N35" s="170"/>
      <c r="O35" s="170"/>
      <c r="P35" s="153"/>
      <c r="Q35" s="170"/>
      <c r="R35" s="170"/>
      <c r="S35" s="153"/>
      <c r="T35" s="170"/>
      <c r="U35" s="170"/>
      <c r="V35" s="153"/>
      <c r="W35" s="53"/>
      <c r="Y35" s="11"/>
    </row>
    <row r="36" spans="1:26" ht="18.75">
      <c r="A36" s="36" t="s">
        <v>42</v>
      </c>
      <c r="B36" s="153">
        <f t="shared" si="26"/>
        <v>0</v>
      </c>
      <c r="C36" s="153">
        <f t="shared" si="26"/>
        <v>0</v>
      </c>
      <c r="D36" s="153"/>
      <c r="E36" s="153"/>
      <c r="F36" s="153"/>
      <c r="G36" s="153"/>
      <c r="H36" s="153"/>
      <c r="I36" s="153"/>
      <c r="J36" s="153"/>
      <c r="K36" s="170"/>
      <c r="L36" s="170"/>
      <c r="M36" s="153"/>
      <c r="N36" s="170"/>
      <c r="O36" s="170"/>
      <c r="P36" s="153"/>
      <c r="Q36" s="170"/>
      <c r="R36" s="170"/>
      <c r="S36" s="153"/>
      <c r="T36" s="170"/>
      <c r="U36" s="170"/>
      <c r="V36" s="153"/>
      <c r="W36" s="53"/>
      <c r="Y36" s="11"/>
    </row>
    <row r="37" spans="1:26" ht="18.75">
      <c r="A37" s="36" t="s">
        <v>103</v>
      </c>
      <c r="B37" s="153">
        <f t="shared" si="26"/>
        <v>0</v>
      </c>
      <c r="C37" s="153">
        <f t="shared" si="26"/>
        <v>0</v>
      </c>
      <c r="D37" s="153" t="e">
        <f>C37/B37*100</f>
        <v>#DIV/0!</v>
      </c>
      <c r="E37" s="153"/>
      <c r="F37" s="153"/>
      <c r="G37" s="153" t="e">
        <f>F37/E37*100</f>
        <v>#DIV/0!</v>
      </c>
      <c r="H37" s="153"/>
      <c r="I37" s="153"/>
      <c r="J37" s="153" t="e">
        <f>I37/H37*100</f>
        <v>#DIV/0!</v>
      </c>
      <c r="K37" s="170"/>
      <c r="L37" s="170"/>
      <c r="M37" s="153"/>
      <c r="N37" s="170"/>
      <c r="O37" s="170"/>
      <c r="P37" s="153"/>
      <c r="Q37" s="170"/>
      <c r="R37" s="170"/>
      <c r="S37" s="153"/>
      <c r="T37" s="170"/>
      <c r="U37" s="170"/>
      <c r="V37" s="153"/>
      <c r="W37" s="53"/>
      <c r="Y37" s="11"/>
    </row>
    <row r="38" spans="1:26" ht="18.75">
      <c r="A38" s="36" t="s">
        <v>121</v>
      </c>
      <c r="B38" s="153">
        <f t="shared" si="26"/>
        <v>0</v>
      </c>
      <c r="C38" s="153">
        <f t="shared" si="26"/>
        <v>0</v>
      </c>
      <c r="D38" s="153"/>
      <c r="E38" s="153"/>
      <c r="F38" s="153"/>
      <c r="G38" s="153"/>
      <c r="H38" s="153"/>
      <c r="I38" s="153"/>
      <c r="J38" s="153"/>
      <c r="K38" s="170"/>
      <c r="L38" s="170"/>
      <c r="M38" s="153"/>
      <c r="N38" s="170"/>
      <c r="O38" s="170"/>
      <c r="P38" s="153"/>
      <c r="Q38" s="170"/>
      <c r="R38" s="170"/>
      <c r="S38" s="153"/>
      <c r="T38" s="170"/>
      <c r="U38" s="170"/>
      <c r="V38" s="153"/>
      <c r="W38" s="53"/>
      <c r="Y38" s="11"/>
    </row>
    <row r="39" spans="1:26" ht="18.75">
      <c r="A39" s="36" t="s">
        <v>52</v>
      </c>
      <c r="B39" s="153">
        <f t="shared" si="26"/>
        <v>0</v>
      </c>
      <c r="C39" s="153">
        <f t="shared" si="26"/>
        <v>0</v>
      </c>
      <c r="D39" s="153"/>
      <c r="E39" s="153"/>
      <c r="F39" s="153"/>
      <c r="G39" s="153"/>
      <c r="H39" s="153"/>
      <c r="I39" s="153"/>
      <c r="J39" s="153"/>
      <c r="K39" s="170"/>
      <c r="L39" s="170"/>
      <c r="M39" s="153"/>
      <c r="N39" s="170"/>
      <c r="O39" s="170"/>
      <c r="P39" s="153"/>
      <c r="Q39" s="170"/>
      <c r="R39" s="170"/>
      <c r="S39" s="153"/>
      <c r="T39" s="170"/>
      <c r="U39" s="170"/>
      <c r="V39" s="153"/>
      <c r="W39" s="53"/>
      <c r="Y39" s="11"/>
    </row>
    <row r="40" spans="1:26" s="65" customFormat="1" ht="18.75">
      <c r="A40" s="62" t="s">
        <v>145</v>
      </c>
      <c r="B40" s="170">
        <f>B41+B42</f>
        <v>14461.60116</v>
      </c>
      <c r="C40" s="170">
        <f>C41+C42</f>
        <v>14461.60116</v>
      </c>
      <c r="D40" s="170">
        <f>C40/B40*100</f>
        <v>100</v>
      </c>
      <c r="E40" s="170">
        <f>E41+E42</f>
        <v>0</v>
      </c>
      <c r="F40" s="170">
        <f>F41+F42</f>
        <v>0</v>
      </c>
      <c r="G40" s="170" t="e">
        <f>F40/E40*100</f>
        <v>#DIV/0!</v>
      </c>
      <c r="H40" s="170">
        <f>H41+H42</f>
        <v>0</v>
      </c>
      <c r="I40" s="170">
        <f>I41+I42</f>
        <v>0</v>
      </c>
      <c r="J40" s="170" t="e">
        <f>I40/H40*100</f>
        <v>#DIV/0!</v>
      </c>
      <c r="K40" s="170">
        <f t="shared" ref="K40:L40" si="27">K41+K42</f>
        <v>0</v>
      </c>
      <c r="L40" s="170">
        <f t="shared" si="27"/>
        <v>0</v>
      </c>
      <c r="M40" s="170"/>
      <c r="N40" s="170">
        <f t="shared" ref="N40:O40" si="28">N41+N42</f>
        <v>0</v>
      </c>
      <c r="O40" s="170">
        <f t="shared" si="28"/>
        <v>0</v>
      </c>
      <c r="P40" s="170"/>
      <c r="Q40" s="170">
        <f t="shared" ref="Q40:R40" si="29">Q41+Q42</f>
        <v>0</v>
      </c>
      <c r="R40" s="170">
        <f t="shared" si="29"/>
        <v>0</v>
      </c>
      <c r="S40" s="170"/>
      <c r="T40" s="170">
        <f t="shared" ref="T40:U40" si="30">T41+T42</f>
        <v>14461.60116</v>
      </c>
      <c r="U40" s="170">
        <f t="shared" si="30"/>
        <v>14461.60116</v>
      </c>
      <c r="V40" s="170">
        <f>U40/T40*100</f>
        <v>100</v>
      </c>
      <c r="W40" s="92"/>
      <c r="X40" s="146"/>
      <c r="Y40" s="92"/>
      <c r="Z40" s="146"/>
    </row>
    <row r="41" spans="1:26" s="65" customFormat="1" ht="18.75">
      <c r="A41" s="36" t="s">
        <v>130</v>
      </c>
      <c r="B41" s="153">
        <f>E41+K41+N41+H41+Q41+T41</f>
        <v>61.60116</v>
      </c>
      <c r="C41" s="153">
        <f>F41+L41+O41+I41+R41+U41</f>
        <v>61.60116</v>
      </c>
      <c r="D41" s="153">
        <f>C41/B41*100</f>
        <v>100</v>
      </c>
      <c r="E41" s="170"/>
      <c r="F41" s="170"/>
      <c r="G41" s="153"/>
      <c r="H41" s="153"/>
      <c r="I41" s="153"/>
      <c r="J41" s="153"/>
      <c r="K41" s="170"/>
      <c r="L41" s="170"/>
      <c r="M41" s="153"/>
      <c r="N41" s="170"/>
      <c r="O41" s="170"/>
      <c r="P41" s="153"/>
      <c r="Q41" s="170"/>
      <c r="R41" s="170"/>
      <c r="S41" s="153"/>
      <c r="T41" s="153">
        <v>61.60116</v>
      </c>
      <c r="U41" s="153">
        <v>61.60116</v>
      </c>
      <c r="V41" s="153">
        <f>U41/T41*100</f>
        <v>100</v>
      </c>
      <c r="W41" s="53"/>
      <c r="X41" s="134"/>
      <c r="Z41" s="134"/>
    </row>
    <row r="42" spans="1:26" s="65" customFormat="1" ht="18.75">
      <c r="A42" s="62" t="s">
        <v>158</v>
      </c>
      <c r="B42" s="170">
        <f>SUM(B43:B44)</f>
        <v>14400</v>
      </c>
      <c r="C42" s="170">
        <f>SUM(C43:C44)</f>
        <v>14400</v>
      </c>
      <c r="D42" s="170">
        <f>C42/B42*100</f>
        <v>100</v>
      </c>
      <c r="E42" s="170">
        <f>SUM(E43:E44)</f>
        <v>0</v>
      </c>
      <c r="F42" s="170">
        <f>SUM(F43:F44)</f>
        <v>0</v>
      </c>
      <c r="G42" s="170" t="e">
        <f>F42/E42*100</f>
        <v>#DIV/0!</v>
      </c>
      <c r="H42" s="170">
        <f>SUM(H43:H44)</f>
        <v>0</v>
      </c>
      <c r="I42" s="170">
        <f>SUM(I43:I44)</f>
        <v>0</v>
      </c>
      <c r="J42" s="170" t="e">
        <f>I42/H42*100</f>
        <v>#DIV/0!</v>
      </c>
      <c r="K42" s="170">
        <f>SUM(K43:K44)</f>
        <v>0</v>
      </c>
      <c r="L42" s="170">
        <f>SUM(L43:L44)</f>
        <v>0</v>
      </c>
      <c r="M42" s="170"/>
      <c r="N42" s="170">
        <f>SUM(N43:N44)</f>
        <v>0</v>
      </c>
      <c r="O42" s="170">
        <f>SUM(O43:O44)</f>
        <v>0</v>
      </c>
      <c r="P42" s="170"/>
      <c r="Q42" s="170">
        <f>SUM(Q43:Q44)</f>
        <v>0</v>
      </c>
      <c r="R42" s="170">
        <f>SUM(R43:R44)</f>
        <v>0</v>
      </c>
      <c r="S42" s="170"/>
      <c r="T42" s="170">
        <f>SUM(T43:T44)</f>
        <v>14400</v>
      </c>
      <c r="U42" s="170">
        <f>SUM(U43:U44)</f>
        <v>14400</v>
      </c>
      <c r="V42" s="170">
        <f>U42/T42*100</f>
        <v>100</v>
      </c>
      <c r="W42" s="53"/>
      <c r="X42" s="134"/>
      <c r="Z42" s="134"/>
    </row>
    <row r="43" spans="1:26" s="65" customFormat="1" ht="18.75">
      <c r="A43" s="36" t="s">
        <v>17</v>
      </c>
      <c r="B43" s="153">
        <f t="shared" ref="B43:C44" si="31">E43+K43+N43+H43+Q43+T43</f>
        <v>14400</v>
      </c>
      <c r="C43" s="153">
        <f t="shared" si="31"/>
        <v>14400</v>
      </c>
      <c r="D43" s="153">
        <f>C43/B43*100</f>
        <v>100</v>
      </c>
      <c r="E43" s="170"/>
      <c r="F43" s="170"/>
      <c r="G43" s="153" t="e">
        <f>F43/E43*100</f>
        <v>#DIV/0!</v>
      </c>
      <c r="H43" s="153"/>
      <c r="I43" s="153"/>
      <c r="J43" s="153" t="e">
        <f>I43/H43*100</f>
        <v>#DIV/0!</v>
      </c>
      <c r="K43" s="170"/>
      <c r="L43" s="170"/>
      <c r="M43" s="153"/>
      <c r="N43" s="170"/>
      <c r="O43" s="170"/>
      <c r="P43" s="153"/>
      <c r="Q43" s="170"/>
      <c r="R43" s="170"/>
      <c r="S43" s="153"/>
      <c r="T43" s="153">
        <v>14400</v>
      </c>
      <c r="U43" s="170">
        <v>14400</v>
      </c>
      <c r="V43" s="153">
        <f>U43/T43*100</f>
        <v>100</v>
      </c>
      <c r="W43" s="53"/>
      <c r="X43" s="134"/>
      <c r="Z43" s="134"/>
    </row>
    <row r="44" spans="1:26" s="65" customFormat="1" ht="18.75">
      <c r="A44" s="36" t="s">
        <v>91</v>
      </c>
      <c r="B44" s="153">
        <f t="shared" si="31"/>
        <v>0</v>
      </c>
      <c r="C44" s="153">
        <f t="shared" si="31"/>
        <v>0</v>
      </c>
      <c r="D44" s="153"/>
      <c r="E44" s="170"/>
      <c r="F44" s="170"/>
      <c r="G44" s="153"/>
      <c r="H44" s="153"/>
      <c r="I44" s="153"/>
      <c r="J44" s="153"/>
      <c r="K44" s="170"/>
      <c r="L44" s="170"/>
      <c r="M44" s="153"/>
      <c r="N44" s="170"/>
      <c r="O44" s="170"/>
      <c r="P44" s="153"/>
      <c r="Q44" s="170"/>
      <c r="R44" s="170"/>
      <c r="S44" s="153"/>
      <c r="T44" s="170"/>
      <c r="U44" s="170"/>
      <c r="V44" s="153"/>
      <c r="W44" s="53"/>
      <c r="X44" s="134"/>
      <c r="Z44" s="134"/>
    </row>
    <row r="45" spans="1:26" s="65" customFormat="1" ht="18.75">
      <c r="A45" s="62" t="s">
        <v>149</v>
      </c>
      <c r="B45" s="170">
        <f>B46+B47</f>
        <v>16060.891079999999</v>
      </c>
      <c r="C45" s="170">
        <f>C46+C47</f>
        <v>16060.891079999999</v>
      </c>
      <c r="D45" s="170">
        <f>C45/B45*100</f>
        <v>100</v>
      </c>
      <c r="E45" s="170">
        <f>E46+E47</f>
        <v>0</v>
      </c>
      <c r="F45" s="170">
        <f>F46+F47</f>
        <v>0</v>
      </c>
      <c r="G45" s="170"/>
      <c r="H45" s="170">
        <f>H46+H47</f>
        <v>0</v>
      </c>
      <c r="I45" s="170">
        <f>I46+I47</f>
        <v>0</v>
      </c>
      <c r="J45" s="170"/>
      <c r="K45" s="170">
        <f>K46+K47</f>
        <v>0</v>
      </c>
      <c r="L45" s="170">
        <f>L46+L47</f>
        <v>0</v>
      </c>
      <c r="M45" s="170"/>
      <c r="N45" s="170">
        <f>N46+N47</f>
        <v>0</v>
      </c>
      <c r="O45" s="170">
        <f>O46+O47</f>
        <v>0</v>
      </c>
      <c r="P45" s="170"/>
      <c r="Q45" s="170">
        <f>Q46+Q47</f>
        <v>0</v>
      </c>
      <c r="R45" s="170">
        <f>R46+R47</f>
        <v>0</v>
      </c>
      <c r="S45" s="170"/>
      <c r="T45" s="170">
        <f>T46+T47</f>
        <v>16060.891079999999</v>
      </c>
      <c r="U45" s="170">
        <f>U46+U47</f>
        <v>16060.891079999999</v>
      </c>
      <c r="V45" s="170">
        <f>U45/T45*100</f>
        <v>100</v>
      </c>
      <c r="W45" s="92"/>
      <c r="X45" s="147"/>
      <c r="Y45" s="92"/>
      <c r="Z45" s="146"/>
    </row>
    <row r="46" spans="1:26" ht="18.75">
      <c r="A46" s="36" t="s">
        <v>150</v>
      </c>
      <c r="B46" s="153">
        <f>E46+K46+N46+H46+Q46+T46</f>
        <v>0</v>
      </c>
      <c r="C46" s="153">
        <f>F46+L46+O46+I46+R46+U46</f>
        <v>0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53"/>
      <c r="Y46" s="11"/>
    </row>
    <row r="47" spans="1:26" s="65" customFormat="1" ht="18.75">
      <c r="A47" s="62" t="s">
        <v>158</v>
      </c>
      <c r="B47" s="170">
        <f>SUM(B48:B53)</f>
        <v>16060.891079999999</v>
      </c>
      <c r="C47" s="170">
        <f>SUM(C48:C53)</f>
        <v>16060.891079999999</v>
      </c>
      <c r="D47" s="170">
        <f>C47/B47*100</f>
        <v>100</v>
      </c>
      <c r="E47" s="170">
        <f>SUM(E48:E53)</f>
        <v>0</v>
      </c>
      <c r="F47" s="170">
        <f>SUM(F48:F53)</f>
        <v>0</v>
      </c>
      <c r="G47" s="170"/>
      <c r="H47" s="170">
        <f>SUM(H48:H53)</f>
        <v>0</v>
      </c>
      <c r="I47" s="170">
        <f>SUM(I48:I53)</f>
        <v>0</v>
      </c>
      <c r="J47" s="170"/>
      <c r="K47" s="170">
        <f>SUM(K48:K53)</f>
        <v>0</v>
      </c>
      <c r="L47" s="170">
        <f>SUM(L48:L53)</f>
        <v>0</v>
      </c>
      <c r="M47" s="170"/>
      <c r="N47" s="170">
        <f>SUM(N48:N53)</f>
        <v>0</v>
      </c>
      <c r="O47" s="170">
        <f>SUM(O48:O53)</f>
        <v>0</v>
      </c>
      <c r="P47" s="170"/>
      <c r="Q47" s="170">
        <f>SUM(Q48:Q53)</f>
        <v>0</v>
      </c>
      <c r="R47" s="170">
        <f>SUM(R48:R53)</f>
        <v>0</v>
      </c>
      <c r="S47" s="170"/>
      <c r="T47" s="170">
        <f>SUM(T48:T53)</f>
        <v>16060.891079999999</v>
      </c>
      <c r="U47" s="170">
        <f>SUM(U48:U53)</f>
        <v>16060.891079999999</v>
      </c>
      <c r="V47" s="170">
        <f>U47/T47*100</f>
        <v>100</v>
      </c>
      <c r="W47" s="53"/>
      <c r="X47" s="134"/>
      <c r="Z47" s="134"/>
    </row>
    <row r="48" spans="1:26" ht="18.75">
      <c r="A48" s="36" t="s">
        <v>101</v>
      </c>
      <c r="B48" s="153">
        <f t="shared" ref="B48:C53" si="32">E48+K48+N48+H48+Q48+T48</f>
        <v>0</v>
      </c>
      <c r="C48" s="153">
        <f t="shared" si="32"/>
        <v>0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53"/>
      <c r="Y48" s="11"/>
    </row>
    <row r="49" spans="1:26" ht="18.75">
      <c r="A49" s="36" t="s">
        <v>193</v>
      </c>
      <c r="B49" s="153">
        <f t="shared" si="32"/>
        <v>9238.4453599999997</v>
      </c>
      <c r="C49" s="153">
        <f t="shared" si="32"/>
        <v>9238.4453599999997</v>
      </c>
      <c r="D49" s="153">
        <f t="shared" ref="D49:D50" si="33">C49/B49*100</f>
        <v>100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>
        <v>9238.4453599999997</v>
      </c>
      <c r="U49" s="153">
        <v>9238.4453599999997</v>
      </c>
      <c r="V49" s="170">
        <f>U49/T49*100</f>
        <v>100</v>
      </c>
      <c r="W49" s="53"/>
      <c r="Y49" s="11"/>
    </row>
    <row r="50" spans="1:26" ht="18.75">
      <c r="A50" s="36" t="s">
        <v>115</v>
      </c>
      <c r="B50" s="153">
        <f t="shared" si="32"/>
        <v>6822.4457199999997</v>
      </c>
      <c r="C50" s="153">
        <f t="shared" si="32"/>
        <v>6822.4457199999997</v>
      </c>
      <c r="D50" s="153">
        <f t="shared" si="33"/>
        <v>100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>
        <v>6822.4457199999997</v>
      </c>
      <c r="U50" s="153">
        <v>6822.4457199999997</v>
      </c>
      <c r="V50" s="170">
        <f>U50/T50*100</f>
        <v>100</v>
      </c>
      <c r="W50" s="53"/>
      <c r="Y50" s="11"/>
    </row>
    <row r="51" spans="1:26" ht="18.75">
      <c r="A51" s="36" t="s">
        <v>123</v>
      </c>
      <c r="B51" s="153">
        <f t="shared" si="32"/>
        <v>0</v>
      </c>
      <c r="C51" s="153">
        <f t="shared" si="32"/>
        <v>0</v>
      </c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53"/>
      <c r="Y51" s="11"/>
    </row>
    <row r="52" spans="1:26" ht="18.75">
      <c r="A52" s="36" t="s">
        <v>126</v>
      </c>
      <c r="B52" s="153">
        <f t="shared" si="32"/>
        <v>0</v>
      </c>
      <c r="C52" s="153">
        <f t="shared" si="32"/>
        <v>0</v>
      </c>
      <c r="D52" s="153" t="e">
        <f>C52/B52*100</f>
        <v>#DIV/0!</v>
      </c>
      <c r="E52" s="153"/>
      <c r="F52" s="153"/>
      <c r="G52" s="153" t="e">
        <f>F52/E52*100</f>
        <v>#DIV/0!</v>
      </c>
      <c r="H52" s="153"/>
      <c r="I52" s="153"/>
      <c r="J52" s="153" t="e">
        <f>I52/H52*100</f>
        <v>#DIV/0!</v>
      </c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53"/>
      <c r="Y52" s="11"/>
    </row>
    <row r="53" spans="1:26" ht="18.75">
      <c r="A53" s="36" t="s">
        <v>71</v>
      </c>
      <c r="B53" s="153">
        <f t="shared" si="32"/>
        <v>0</v>
      </c>
      <c r="C53" s="153">
        <f t="shared" si="32"/>
        <v>0</v>
      </c>
      <c r="D53" s="153" t="e">
        <f>C53/B53*100</f>
        <v>#DIV/0!</v>
      </c>
      <c r="E53" s="153"/>
      <c r="F53" s="153"/>
      <c r="G53" s="153" t="e">
        <f>F53/E53*100</f>
        <v>#DIV/0!</v>
      </c>
      <c r="H53" s="153"/>
      <c r="I53" s="153"/>
      <c r="J53" s="153" t="e">
        <f>I53/H53*100</f>
        <v>#DIV/0!</v>
      </c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53"/>
      <c r="Y53" s="11"/>
    </row>
    <row r="54" spans="1:26" s="77" customFormat="1" ht="18.75">
      <c r="A54" s="73" t="s">
        <v>146</v>
      </c>
      <c r="B54" s="171">
        <f>B55+B56</f>
        <v>17138.97496</v>
      </c>
      <c r="C54" s="171">
        <f>C55+C56</f>
        <v>16985.729149999999</v>
      </c>
      <c r="D54" s="170">
        <f>C54/B54*100</f>
        <v>99.105863621612983</v>
      </c>
      <c r="E54" s="171">
        <f>E55+E56</f>
        <v>0</v>
      </c>
      <c r="F54" s="171">
        <f>F55+F56</f>
        <v>0</v>
      </c>
      <c r="G54" s="171"/>
      <c r="H54" s="171">
        <f>H55+H56</f>
        <v>0</v>
      </c>
      <c r="I54" s="171">
        <f>I55+I56</f>
        <v>0</v>
      </c>
      <c r="J54" s="171"/>
      <c r="K54" s="171">
        <f>K55+K56</f>
        <v>0</v>
      </c>
      <c r="L54" s="171">
        <f>L55+L56</f>
        <v>0</v>
      </c>
      <c r="M54" s="171"/>
      <c r="N54" s="171">
        <f>N55+N56</f>
        <v>0</v>
      </c>
      <c r="O54" s="171">
        <f>O55+O56</f>
        <v>0</v>
      </c>
      <c r="P54" s="171"/>
      <c r="Q54" s="171">
        <f>Q55+Q56</f>
        <v>0</v>
      </c>
      <c r="R54" s="171">
        <f>R55+R56</f>
        <v>0</v>
      </c>
      <c r="S54" s="171"/>
      <c r="T54" s="171">
        <f>T55+T56</f>
        <v>17138.97496</v>
      </c>
      <c r="U54" s="171">
        <f>U55+U56</f>
        <v>16985.729149999999</v>
      </c>
      <c r="V54" s="170">
        <f>U54/T54*100</f>
        <v>99.105863621612983</v>
      </c>
      <c r="W54" s="92"/>
      <c r="X54" s="148"/>
      <c r="Y54" s="92"/>
      <c r="Z54" s="148"/>
    </row>
    <row r="55" spans="1:26" ht="18.75">
      <c r="A55" s="36" t="s">
        <v>151</v>
      </c>
      <c r="B55" s="153">
        <f>E55+K55+N55+H55+Q55+T55</f>
        <v>0</v>
      </c>
      <c r="C55" s="153">
        <f>F55+L55+O55+I55+R55+U55</f>
        <v>0</v>
      </c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53"/>
      <c r="Y55" s="11"/>
    </row>
    <row r="56" spans="1:26" s="83" customFormat="1" ht="18.75">
      <c r="A56" s="78" t="s">
        <v>159</v>
      </c>
      <c r="B56" s="172">
        <f>SUM(B57:B59)</f>
        <v>17138.97496</v>
      </c>
      <c r="C56" s="172">
        <f>SUM(C57:C59)</f>
        <v>16985.729149999999</v>
      </c>
      <c r="D56" s="170">
        <f>C56/B56*100</f>
        <v>99.105863621612983</v>
      </c>
      <c r="E56" s="172">
        <f>SUM(E57:E59)</f>
        <v>0</v>
      </c>
      <c r="F56" s="172">
        <f>SUM(F57:F59)</f>
        <v>0</v>
      </c>
      <c r="G56" s="172"/>
      <c r="H56" s="172">
        <f>SUM(H57:H59)</f>
        <v>0</v>
      </c>
      <c r="I56" s="172">
        <f>SUM(I57:I59)</f>
        <v>0</v>
      </c>
      <c r="J56" s="172"/>
      <c r="K56" s="172">
        <f>SUM(K57:K59)</f>
        <v>0</v>
      </c>
      <c r="L56" s="172">
        <f>SUM(L57:L59)</f>
        <v>0</v>
      </c>
      <c r="M56" s="172"/>
      <c r="N56" s="172">
        <f>SUM(N57:N59)</f>
        <v>0</v>
      </c>
      <c r="O56" s="172">
        <f>SUM(O57:O59)</f>
        <v>0</v>
      </c>
      <c r="P56" s="172"/>
      <c r="Q56" s="172">
        <f>SUM(Q57:Q59)</f>
        <v>0</v>
      </c>
      <c r="R56" s="172">
        <f>SUM(R57:R59)</f>
        <v>0</v>
      </c>
      <c r="S56" s="172"/>
      <c r="T56" s="172">
        <f>SUM(T57:T59)</f>
        <v>17138.97496</v>
      </c>
      <c r="U56" s="172">
        <f>SUM(U57:U59)</f>
        <v>16985.729149999999</v>
      </c>
      <c r="V56" s="170">
        <f>U56/T56*100</f>
        <v>99.105863621612983</v>
      </c>
      <c r="W56" s="149"/>
      <c r="X56" s="149"/>
      <c r="Y56" s="81"/>
      <c r="Z56" s="149"/>
    </row>
    <row r="57" spans="1:26" ht="18.75">
      <c r="A57" s="36" t="s">
        <v>54</v>
      </c>
      <c r="B57" s="153">
        <f t="shared" ref="B57:C59" si="34">E57+K57+N57+H57+Q57+T57</f>
        <v>0</v>
      </c>
      <c r="C57" s="153">
        <f t="shared" si="34"/>
        <v>0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53"/>
      <c r="Y57" s="11"/>
    </row>
    <row r="58" spans="1:26" ht="18.75">
      <c r="A58" s="36" t="s">
        <v>33</v>
      </c>
      <c r="B58" s="153">
        <f t="shared" si="34"/>
        <v>17138.97496</v>
      </c>
      <c r="C58" s="153">
        <f t="shared" si="34"/>
        <v>16985.729149999999</v>
      </c>
      <c r="D58" s="153">
        <f>C58/B58*100</f>
        <v>99.105863621612983</v>
      </c>
      <c r="E58" s="153"/>
      <c r="F58" s="153"/>
      <c r="G58" s="153" t="e">
        <f>F58/E58*100</f>
        <v>#DIV/0!</v>
      </c>
      <c r="H58" s="153"/>
      <c r="I58" s="153"/>
      <c r="J58" s="153" t="e">
        <f>I58/H58*100</f>
        <v>#DIV/0!</v>
      </c>
      <c r="K58" s="153"/>
      <c r="L58" s="153"/>
      <c r="M58" s="153"/>
      <c r="N58" s="153"/>
      <c r="O58" s="153"/>
      <c r="P58" s="153"/>
      <c r="Q58" s="153"/>
      <c r="R58" s="153"/>
      <c r="S58" s="153"/>
      <c r="T58" s="153">
        <v>17138.97496</v>
      </c>
      <c r="U58" s="153">
        <v>16985.729149999999</v>
      </c>
      <c r="V58" s="153">
        <f>U58/T58*100</f>
        <v>99.105863621612983</v>
      </c>
      <c r="W58" s="53"/>
      <c r="Y58" s="11"/>
    </row>
    <row r="59" spans="1:26" ht="18.75">
      <c r="A59" s="36" t="s">
        <v>72</v>
      </c>
      <c r="B59" s="153">
        <f t="shared" si="34"/>
        <v>0</v>
      </c>
      <c r="C59" s="153">
        <f t="shared" si="34"/>
        <v>0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53"/>
      <c r="Y59" s="11"/>
    </row>
    <row r="60" spans="1:26" s="65" customFormat="1" ht="18.75">
      <c r="A60" s="62" t="s">
        <v>147</v>
      </c>
      <c r="B60" s="170">
        <f>B61+B62</f>
        <v>60747.316500000001</v>
      </c>
      <c r="C60" s="170">
        <f>C61+C62</f>
        <v>60747.316500000001</v>
      </c>
      <c r="D60" s="170">
        <f>C60/B60*100</f>
        <v>100</v>
      </c>
      <c r="E60" s="170">
        <f t="shared" ref="E60:F60" si="35">E61+E62</f>
        <v>0</v>
      </c>
      <c r="F60" s="170">
        <f t="shared" si="35"/>
        <v>0</v>
      </c>
      <c r="G60" s="170" t="e">
        <f>F60/E60*100</f>
        <v>#DIV/0!</v>
      </c>
      <c r="H60" s="170">
        <f t="shared" ref="H60:I60" si="36">H61+H62</f>
        <v>0</v>
      </c>
      <c r="I60" s="170">
        <f t="shared" si="36"/>
        <v>0</v>
      </c>
      <c r="J60" s="170" t="e">
        <f>I60/H60*100</f>
        <v>#DIV/0!</v>
      </c>
      <c r="K60" s="170">
        <f t="shared" ref="K60:L60" si="37">K61+K62</f>
        <v>0</v>
      </c>
      <c r="L60" s="170">
        <f t="shared" si="37"/>
        <v>0</v>
      </c>
      <c r="M60" s="170"/>
      <c r="N60" s="170">
        <f t="shared" ref="N60:O60" si="38">N61+N62</f>
        <v>0</v>
      </c>
      <c r="O60" s="170">
        <f t="shared" si="38"/>
        <v>0</v>
      </c>
      <c r="P60" s="170"/>
      <c r="Q60" s="170">
        <f t="shared" ref="Q60:R60" si="39">Q61+Q62</f>
        <v>0</v>
      </c>
      <c r="R60" s="170">
        <f t="shared" si="39"/>
        <v>0</v>
      </c>
      <c r="S60" s="170"/>
      <c r="T60" s="170">
        <f t="shared" ref="T60:U60" si="40">T61+T62</f>
        <v>60747.316500000001</v>
      </c>
      <c r="U60" s="170">
        <f t="shared" si="40"/>
        <v>60747.316500000001</v>
      </c>
      <c r="V60" s="170">
        <f>U60/T60*100</f>
        <v>100</v>
      </c>
      <c r="W60" s="92"/>
      <c r="X60" s="146"/>
      <c r="Y60" s="92"/>
      <c r="Z60" s="146"/>
    </row>
    <row r="61" spans="1:26" ht="18.75">
      <c r="A61" s="36" t="s">
        <v>152</v>
      </c>
      <c r="B61" s="153">
        <f>E61+K61+N61+H61+Q61+T61</f>
        <v>60747.316500000001</v>
      </c>
      <c r="C61" s="153">
        <f>F61+L61+O61+I61+R61+U61</f>
        <v>60747.316500000001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>
        <f>60397.2165+350.1</f>
        <v>60747.316500000001</v>
      </c>
      <c r="U61" s="153">
        <v>60747.316500000001</v>
      </c>
      <c r="V61" s="153">
        <f>U61/T61*100</f>
        <v>100</v>
      </c>
      <c r="Y61" s="11"/>
    </row>
    <row r="62" spans="1:26" s="65" customFormat="1" ht="18.75">
      <c r="A62" s="62" t="s">
        <v>158</v>
      </c>
      <c r="B62" s="170">
        <f>SUM(B63:B73)</f>
        <v>0</v>
      </c>
      <c r="C62" s="170">
        <f>SUM(C63:C73)</f>
        <v>0</v>
      </c>
      <c r="D62" s="170" t="e">
        <f>C62/B62*100</f>
        <v>#DIV/0!</v>
      </c>
      <c r="E62" s="170">
        <f t="shared" ref="E62:F62" si="41">SUM(E63:E73)</f>
        <v>0</v>
      </c>
      <c r="F62" s="170">
        <f t="shared" si="41"/>
        <v>0</v>
      </c>
      <c r="G62" s="170" t="e">
        <f>F62/E62*100</f>
        <v>#DIV/0!</v>
      </c>
      <c r="H62" s="170">
        <f t="shared" ref="H62:I62" si="42">SUM(H63:H73)</f>
        <v>0</v>
      </c>
      <c r="I62" s="170">
        <f t="shared" si="42"/>
        <v>0</v>
      </c>
      <c r="J62" s="170" t="e">
        <f>I62/H62*100</f>
        <v>#DIV/0!</v>
      </c>
      <c r="K62" s="170">
        <f t="shared" ref="K62:L62" si="43">SUM(K63:K73)</f>
        <v>0</v>
      </c>
      <c r="L62" s="170">
        <f t="shared" si="43"/>
        <v>0</v>
      </c>
      <c r="M62" s="170"/>
      <c r="N62" s="170">
        <f t="shared" ref="N62:O62" si="44">SUM(N63:N73)</f>
        <v>0</v>
      </c>
      <c r="O62" s="170">
        <f t="shared" si="44"/>
        <v>0</v>
      </c>
      <c r="P62" s="170"/>
      <c r="Q62" s="170">
        <f t="shared" ref="Q62:R62" si="45">SUM(Q63:Q73)</f>
        <v>0</v>
      </c>
      <c r="R62" s="170">
        <f t="shared" si="45"/>
        <v>0</v>
      </c>
      <c r="S62" s="170"/>
      <c r="T62" s="170">
        <f t="shared" ref="T62:U62" si="46">SUM(T63:T73)</f>
        <v>0</v>
      </c>
      <c r="U62" s="170">
        <f t="shared" si="46"/>
        <v>0</v>
      </c>
      <c r="V62" s="170"/>
      <c r="W62" s="134"/>
      <c r="X62" s="134"/>
      <c r="Z62" s="134"/>
    </row>
    <row r="63" spans="1:26" ht="18.75">
      <c r="A63" s="36" t="s">
        <v>73</v>
      </c>
      <c r="B63" s="153">
        <f t="shared" ref="B63:C73" si="47">E63+K63+N63+H63+Q63+T63</f>
        <v>0</v>
      </c>
      <c r="C63" s="153">
        <f t="shared" si="47"/>
        <v>0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Y63" s="11"/>
    </row>
    <row r="64" spans="1:26" ht="18.75">
      <c r="A64" s="36" t="s">
        <v>11</v>
      </c>
      <c r="B64" s="153">
        <f t="shared" si="47"/>
        <v>0</v>
      </c>
      <c r="C64" s="153">
        <f t="shared" si="47"/>
        <v>0</v>
      </c>
      <c r="D64" s="153" t="e">
        <f>C64/B64*100</f>
        <v>#DIV/0!</v>
      </c>
      <c r="E64" s="153"/>
      <c r="F64" s="153"/>
      <c r="G64" s="153" t="e">
        <f>F64/E64*100</f>
        <v>#DIV/0!</v>
      </c>
      <c r="H64" s="153"/>
      <c r="I64" s="153"/>
      <c r="J64" s="153" t="e">
        <f>I64/H64*100</f>
        <v>#DIV/0!</v>
      </c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Y64" s="11"/>
    </row>
    <row r="65" spans="1:26" ht="18.75">
      <c r="A65" s="36" t="s">
        <v>21</v>
      </c>
      <c r="B65" s="153">
        <f t="shared" si="47"/>
        <v>0</v>
      </c>
      <c r="C65" s="153">
        <f t="shared" si="47"/>
        <v>0</v>
      </c>
      <c r="D65" s="153" t="e">
        <f>C65/B65*100</f>
        <v>#DIV/0!</v>
      </c>
      <c r="E65" s="153"/>
      <c r="F65" s="153"/>
      <c r="G65" s="153" t="e">
        <f>F65/E65*100</f>
        <v>#DIV/0!</v>
      </c>
      <c r="H65" s="153"/>
      <c r="I65" s="153"/>
      <c r="J65" s="153" t="e">
        <f>I65/H65*100</f>
        <v>#DIV/0!</v>
      </c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Y65" s="11"/>
    </row>
    <row r="66" spans="1:26" ht="18.75">
      <c r="A66" s="36" t="s">
        <v>22</v>
      </c>
      <c r="B66" s="153">
        <f t="shared" si="47"/>
        <v>0</v>
      </c>
      <c r="C66" s="153">
        <f t="shared" si="47"/>
        <v>0</v>
      </c>
      <c r="D66" s="153" t="e">
        <f>C66/B66*100</f>
        <v>#DIV/0!</v>
      </c>
      <c r="E66" s="153"/>
      <c r="F66" s="153"/>
      <c r="G66" s="153" t="e">
        <f>F66/E66*100</f>
        <v>#DIV/0!</v>
      </c>
      <c r="H66" s="153"/>
      <c r="I66" s="153"/>
      <c r="J66" s="153" t="e">
        <f>I66/H66*100</f>
        <v>#DIV/0!</v>
      </c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Y66" s="11"/>
    </row>
    <row r="67" spans="1:26" ht="18.75">
      <c r="A67" s="36" t="s">
        <v>25</v>
      </c>
      <c r="B67" s="153">
        <f t="shared" si="47"/>
        <v>0</v>
      </c>
      <c r="C67" s="153">
        <f t="shared" si="47"/>
        <v>0</v>
      </c>
      <c r="D67" s="153" t="e">
        <f>C67/B67*100</f>
        <v>#DIV/0!</v>
      </c>
      <c r="E67" s="153"/>
      <c r="F67" s="153"/>
      <c r="G67" s="153" t="e">
        <f>F67/E67*100</f>
        <v>#DIV/0!</v>
      </c>
      <c r="H67" s="153"/>
      <c r="I67" s="153"/>
      <c r="J67" s="153" t="e">
        <f>I67/H67*100</f>
        <v>#DIV/0!</v>
      </c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Y67" s="11"/>
    </row>
    <row r="68" spans="1:26" ht="18.75">
      <c r="A68" s="36" t="s">
        <v>26</v>
      </c>
      <c r="B68" s="153">
        <f t="shared" si="47"/>
        <v>0</v>
      </c>
      <c r="C68" s="153">
        <f t="shared" si="47"/>
        <v>0</v>
      </c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Y68" s="11"/>
    </row>
    <row r="69" spans="1:26" ht="18.75">
      <c r="A69" s="36" t="s">
        <v>29</v>
      </c>
      <c r="B69" s="153">
        <f t="shared" si="47"/>
        <v>0</v>
      </c>
      <c r="C69" s="153">
        <f t="shared" si="47"/>
        <v>0</v>
      </c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Y69" s="11"/>
    </row>
    <row r="70" spans="1:26" ht="18.75">
      <c r="A70" s="36" t="s">
        <v>83</v>
      </c>
      <c r="B70" s="153">
        <f t="shared" si="47"/>
        <v>0</v>
      </c>
      <c r="C70" s="153">
        <f t="shared" si="47"/>
        <v>0</v>
      </c>
      <c r="D70" s="153" t="e">
        <f>C70/B70*100</f>
        <v>#DIV/0!</v>
      </c>
      <c r="E70" s="153"/>
      <c r="F70" s="153"/>
      <c r="G70" s="153" t="e">
        <f>F70/E70*100</f>
        <v>#DIV/0!</v>
      </c>
      <c r="H70" s="153"/>
      <c r="I70" s="153"/>
      <c r="J70" s="153" t="e">
        <f>I70/H70*100</f>
        <v>#DIV/0!</v>
      </c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Y70" s="11"/>
    </row>
    <row r="71" spans="1:26" ht="18.75">
      <c r="A71" s="36" t="s">
        <v>85</v>
      </c>
      <c r="B71" s="153">
        <f t="shared" si="47"/>
        <v>0</v>
      </c>
      <c r="C71" s="153">
        <f t="shared" si="47"/>
        <v>0</v>
      </c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Y71" s="11"/>
    </row>
    <row r="72" spans="1:26" ht="18.75">
      <c r="A72" s="36" t="s">
        <v>86</v>
      </c>
      <c r="B72" s="153">
        <f t="shared" si="47"/>
        <v>0</v>
      </c>
      <c r="C72" s="153">
        <f t="shared" si="47"/>
        <v>0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</row>
    <row r="73" spans="1:26" ht="18.75">
      <c r="A73" s="36" t="s">
        <v>31</v>
      </c>
      <c r="B73" s="153">
        <f t="shared" si="47"/>
        <v>0</v>
      </c>
      <c r="C73" s="153">
        <f t="shared" si="47"/>
        <v>0</v>
      </c>
      <c r="D73" s="153" t="e">
        <f>C73/B73*100</f>
        <v>#DIV/0!</v>
      </c>
      <c r="E73" s="153"/>
      <c r="F73" s="153"/>
      <c r="G73" s="153" t="e">
        <f>F73/E73*100</f>
        <v>#DIV/0!</v>
      </c>
      <c r="H73" s="153"/>
      <c r="I73" s="153"/>
      <c r="J73" s="153" t="e">
        <f>I73/H73*100</f>
        <v>#DIV/0!</v>
      </c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</row>
    <row r="74" spans="1:26" s="65" customFormat="1" ht="18.75">
      <c r="A74" s="62" t="s">
        <v>148</v>
      </c>
      <c r="B74" s="170">
        <f>B75+B76</f>
        <v>21258.76</v>
      </c>
      <c r="C74" s="170">
        <f>C75+C76</f>
        <v>21258.76</v>
      </c>
      <c r="D74" s="170"/>
      <c r="E74" s="170">
        <f t="shared" ref="E74:F74" si="48">E75+E76</f>
        <v>0</v>
      </c>
      <c r="F74" s="170">
        <f t="shared" si="48"/>
        <v>0</v>
      </c>
      <c r="G74" s="170"/>
      <c r="H74" s="170">
        <f t="shared" ref="H74:I74" si="49">H75+H76</f>
        <v>0</v>
      </c>
      <c r="I74" s="170">
        <f t="shared" si="49"/>
        <v>0</v>
      </c>
      <c r="J74" s="170" t="e">
        <f t="shared" ref="J74:J75" si="50">I74/H74*100</f>
        <v>#DIV/0!</v>
      </c>
      <c r="K74" s="170">
        <f t="shared" ref="K74:L74" si="51">K75+K76</f>
        <v>0</v>
      </c>
      <c r="L74" s="170">
        <f t="shared" si="51"/>
        <v>0</v>
      </c>
      <c r="M74" s="170"/>
      <c r="N74" s="170">
        <f t="shared" ref="N74:O74" si="52">N75+N76</f>
        <v>0</v>
      </c>
      <c r="O74" s="170">
        <f t="shared" si="52"/>
        <v>0</v>
      </c>
      <c r="P74" s="170"/>
      <c r="Q74" s="170">
        <f t="shared" ref="Q74:R74" si="53">Q75+Q76</f>
        <v>0</v>
      </c>
      <c r="R74" s="170">
        <f t="shared" si="53"/>
        <v>0</v>
      </c>
      <c r="S74" s="170"/>
      <c r="T74" s="170">
        <f t="shared" ref="T74:U74" si="54">T75+T76</f>
        <v>21258.76</v>
      </c>
      <c r="U74" s="170">
        <f t="shared" si="54"/>
        <v>21258.76</v>
      </c>
      <c r="V74" s="153">
        <f>U74/T74*100</f>
        <v>100</v>
      </c>
      <c r="W74" s="92"/>
      <c r="X74" s="146"/>
      <c r="Y74" s="92"/>
      <c r="Z74" s="146"/>
    </row>
    <row r="75" spans="1:26" ht="18.75">
      <c r="A75" s="36" t="s">
        <v>153</v>
      </c>
      <c r="B75" s="153">
        <f>E75+K75+N75+H75+Q75+T75</f>
        <v>21258.76</v>
      </c>
      <c r="C75" s="153">
        <f>F75+L75+O75+I75+R75+U75</f>
        <v>21258.76</v>
      </c>
      <c r="D75" s="153">
        <f>C75/B75*100</f>
        <v>100</v>
      </c>
      <c r="E75" s="153"/>
      <c r="F75" s="153"/>
      <c r="G75" s="153"/>
      <c r="H75" s="153"/>
      <c r="I75" s="153"/>
      <c r="J75" s="153" t="e">
        <f t="shared" si="50"/>
        <v>#DIV/0!</v>
      </c>
      <c r="K75" s="153"/>
      <c r="L75" s="153"/>
      <c r="M75" s="153"/>
      <c r="N75" s="153"/>
      <c r="O75" s="153"/>
      <c r="P75" s="153"/>
      <c r="Q75" s="153"/>
      <c r="R75" s="153"/>
      <c r="S75" s="153"/>
      <c r="T75" s="153">
        <v>21258.76</v>
      </c>
      <c r="U75" s="153">
        <v>21258.76</v>
      </c>
      <c r="V75" s="153">
        <f>U75/T75*100</f>
        <v>100</v>
      </c>
      <c r="W75" s="53"/>
      <c r="Y75" s="11"/>
      <c r="Z75" s="146"/>
    </row>
    <row r="76" spans="1:26" s="65" customFormat="1" ht="18.75">
      <c r="A76" s="62" t="s">
        <v>159</v>
      </c>
      <c r="B76" s="170">
        <f>SUM(B77:B79)</f>
        <v>0</v>
      </c>
      <c r="C76" s="170">
        <f>SUM(C77:C79)</f>
        <v>0</v>
      </c>
      <c r="D76" s="170"/>
      <c r="E76" s="170">
        <f t="shared" ref="E76:F76" si="55">SUM(E77:E79)</f>
        <v>0</v>
      </c>
      <c r="F76" s="170">
        <f t="shared" si="55"/>
        <v>0</v>
      </c>
      <c r="G76" s="170"/>
      <c r="H76" s="170">
        <f t="shared" ref="H76:I76" si="56">SUM(H77:H79)</f>
        <v>0</v>
      </c>
      <c r="I76" s="170">
        <f t="shared" si="56"/>
        <v>0</v>
      </c>
      <c r="J76" s="170"/>
      <c r="K76" s="170">
        <f t="shared" ref="K76:L76" si="57">SUM(K77:K79)</f>
        <v>0</v>
      </c>
      <c r="L76" s="170">
        <f t="shared" si="57"/>
        <v>0</v>
      </c>
      <c r="M76" s="170"/>
      <c r="N76" s="170">
        <f t="shared" ref="N76:O76" si="58">SUM(N77:N79)</f>
        <v>0</v>
      </c>
      <c r="O76" s="170">
        <f t="shared" si="58"/>
        <v>0</v>
      </c>
      <c r="P76" s="170"/>
      <c r="Q76" s="170">
        <f t="shared" ref="Q76:R76" si="59">SUM(Q77:Q79)</f>
        <v>0</v>
      </c>
      <c r="R76" s="170">
        <f t="shared" si="59"/>
        <v>0</v>
      </c>
      <c r="S76" s="170"/>
      <c r="T76" s="170">
        <f t="shared" ref="T76:U76" si="60">SUM(T77:T79)</f>
        <v>0</v>
      </c>
      <c r="U76" s="170">
        <f t="shared" si="60"/>
        <v>0</v>
      </c>
      <c r="V76" s="170"/>
      <c r="W76" s="53"/>
      <c r="X76" s="134"/>
      <c r="Z76" s="146"/>
    </row>
    <row r="77" spans="1:26" ht="18.75">
      <c r="A77" s="36" t="s">
        <v>194</v>
      </c>
      <c r="B77" s="153">
        <f t="shared" ref="B77:C79" si="61">E77+K77+N77+H77+Q77+T77</f>
        <v>0</v>
      </c>
      <c r="C77" s="153">
        <f t="shared" si="61"/>
        <v>0</v>
      </c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53"/>
      <c r="Y77" s="11"/>
      <c r="Z77" s="146"/>
    </row>
    <row r="78" spans="1:26" ht="18.75">
      <c r="A78" s="36" t="s">
        <v>59</v>
      </c>
      <c r="B78" s="153">
        <f t="shared" si="61"/>
        <v>0</v>
      </c>
      <c r="C78" s="153">
        <f t="shared" si="61"/>
        <v>0</v>
      </c>
      <c r="D78" s="153" t="e">
        <f>C78/B78*100</f>
        <v>#DIV/0!</v>
      </c>
      <c r="E78" s="153"/>
      <c r="F78" s="153"/>
      <c r="G78" s="153" t="e">
        <f>F78/E78*100</f>
        <v>#DIV/0!</v>
      </c>
      <c r="H78" s="153"/>
      <c r="I78" s="153"/>
      <c r="J78" s="153" t="e">
        <f>I78/H78*100</f>
        <v>#DIV/0!</v>
      </c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53"/>
      <c r="Y78" s="11"/>
      <c r="Z78" s="146"/>
    </row>
    <row r="79" spans="1:26" ht="18.75">
      <c r="A79" s="36" t="s">
        <v>44</v>
      </c>
      <c r="B79" s="153">
        <f t="shared" si="61"/>
        <v>0</v>
      </c>
      <c r="C79" s="153">
        <f t="shared" si="61"/>
        <v>0</v>
      </c>
      <c r="D79" s="153" t="e">
        <f>C79/B79*100</f>
        <v>#DIV/0!</v>
      </c>
      <c r="E79" s="153"/>
      <c r="F79" s="153"/>
      <c r="G79" s="153" t="e">
        <f>F79/E79*100</f>
        <v>#DIV/0!</v>
      </c>
      <c r="H79" s="153"/>
      <c r="I79" s="153"/>
      <c r="J79" s="153" t="e">
        <f>I79/H79*100</f>
        <v>#DIV/0!</v>
      </c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53"/>
      <c r="Y79" s="11"/>
      <c r="Z79" s="146"/>
    </row>
    <row r="80" spans="1:26" s="65" customFormat="1" ht="18.75">
      <c r="A80" s="62" t="s">
        <v>132</v>
      </c>
      <c r="B80" s="170">
        <f>B81+B82</f>
        <v>0</v>
      </c>
      <c r="C80" s="170">
        <f>C81+C82</f>
        <v>0</v>
      </c>
      <c r="D80" s="170"/>
      <c r="E80" s="170">
        <v>0</v>
      </c>
      <c r="F80" s="170">
        <v>0</v>
      </c>
      <c r="G80" s="170"/>
      <c r="H80" s="170">
        <f>H81+H82</f>
        <v>0</v>
      </c>
      <c r="I80" s="170">
        <f>I81+I82</f>
        <v>0</v>
      </c>
      <c r="J80" s="170"/>
      <c r="K80" s="170">
        <f>K81+K82</f>
        <v>0</v>
      </c>
      <c r="L80" s="170">
        <f>L81+L82</f>
        <v>0</v>
      </c>
      <c r="M80" s="170"/>
      <c r="N80" s="170">
        <f>N81+N82</f>
        <v>0</v>
      </c>
      <c r="O80" s="170">
        <f>O81+O82</f>
        <v>0</v>
      </c>
      <c r="P80" s="170"/>
      <c r="Q80" s="170">
        <f>Q81+Q82</f>
        <v>0</v>
      </c>
      <c r="R80" s="170">
        <f>R81+R82</f>
        <v>0</v>
      </c>
      <c r="S80" s="170"/>
      <c r="T80" s="170">
        <f>T81+T82</f>
        <v>0</v>
      </c>
      <c r="U80" s="170">
        <f>U81+U82</f>
        <v>0</v>
      </c>
      <c r="V80" s="170"/>
      <c r="W80" s="92"/>
      <c r="X80" s="146"/>
      <c r="Y80" s="92"/>
      <c r="Z80" s="146"/>
    </row>
    <row r="81" spans="1:26" ht="18.75">
      <c r="A81" s="36" t="s">
        <v>133</v>
      </c>
      <c r="B81" s="153">
        <f>E81+K81+N81+H81+Q81+T81</f>
        <v>0</v>
      </c>
      <c r="C81" s="153">
        <f>F81+L81+O81+I81+R81+U81</f>
        <v>0</v>
      </c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53"/>
      <c r="Y81" s="11"/>
      <c r="Z81" s="146"/>
    </row>
    <row r="82" spans="1:26" s="65" customFormat="1" ht="18.75">
      <c r="A82" s="62" t="s">
        <v>158</v>
      </c>
      <c r="B82" s="170">
        <f>SUM(B83:B85)</f>
        <v>0</v>
      </c>
      <c r="C82" s="170">
        <f>SUM(C83:C85)</f>
        <v>0</v>
      </c>
      <c r="D82" s="170"/>
      <c r="E82" s="170">
        <f t="shared" ref="E82:F82" si="62">SUM(E83:E85)</f>
        <v>0</v>
      </c>
      <c r="F82" s="170">
        <f t="shared" si="62"/>
        <v>0</v>
      </c>
      <c r="G82" s="170"/>
      <c r="H82" s="170">
        <f t="shared" ref="H82:I82" si="63">SUM(H83:H85)</f>
        <v>0</v>
      </c>
      <c r="I82" s="170">
        <f t="shared" si="63"/>
        <v>0</v>
      </c>
      <c r="J82" s="170"/>
      <c r="K82" s="170">
        <f t="shared" ref="K82:L82" si="64">SUM(K83:K85)</f>
        <v>0</v>
      </c>
      <c r="L82" s="170">
        <f t="shared" si="64"/>
        <v>0</v>
      </c>
      <c r="M82" s="170"/>
      <c r="N82" s="170">
        <f t="shared" ref="N82:O82" si="65">SUM(N83:N85)</f>
        <v>0</v>
      </c>
      <c r="O82" s="170">
        <f t="shared" si="65"/>
        <v>0</v>
      </c>
      <c r="P82" s="170"/>
      <c r="Q82" s="170">
        <f t="shared" ref="Q82:R82" si="66">SUM(Q83:Q85)</f>
        <v>0</v>
      </c>
      <c r="R82" s="170">
        <f t="shared" si="66"/>
        <v>0</v>
      </c>
      <c r="S82" s="170"/>
      <c r="T82" s="170">
        <f t="shared" ref="T82:U82" si="67">SUM(T83:T85)</f>
        <v>0</v>
      </c>
      <c r="U82" s="170">
        <f t="shared" si="67"/>
        <v>0</v>
      </c>
      <c r="V82" s="170"/>
      <c r="W82" s="53"/>
      <c r="X82" s="134"/>
      <c r="Z82" s="134"/>
    </row>
    <row r="83" spans="1:26" s="65" customFormat="1" ht="18.75">
      <c r="A83" s="36" t="s">
        <v>166</v>
      </c>
      <c r="B83" s="153">
        <f t="shared" ref="B83:B85" si="68">E83+K83+N83+H83+Q83+T83</f>
        <v>0</v>
      </c>
      <c r="C83" s="153">
        <f t="shared" ref="C83:C85" si="69">F83+L83+O83+I83+R83+U83</f>
        <v>0</v>
      </c>
      <c r="D83" s="153"/>
      <c r="E83" s="170"/>
      <c r="F83" s="170"/>
      <c r="G83" s="153"/>
      <c r="H83" s="170"/>
      <c r="I83" s="170"/>
      <c r="J83" s="153"/>
      <c r="K83" s="153"/>
      <c r="L83" s="170"/>
      <c r="M83" s="153"/>
      <c r="N83" s="153"/>
      <c r="O83" s="170"/>
      <c r="P83" s="153"/>
      <c r="Q83" s="153"/>
      <c r="R83" s="170"/>
      <c r="S83" s="153"/>
      <c r="T83" s="153"/>
      <c r="U83" s="170"/>
      <c r="V83" s="153"/>
      <c r="W83" s="53"/>
      <c r="X83" s="134"/>
      <c r="Z83" s="134"/>
    </row>
    <row r="84" spans="1:26" s="65" customFormat="1" ht="18.75">
      <c r="A84" s="36" t="s">
        <v>89</v>
      </c>
      <c r="B84" s="153">
        <f t="shared" si="68"/>
        <v>0</v>
      </c>
      <c r="C84" s="153">
        <f t="shared" si="69"/>
        <v>0</v>
      </c>
      <c r="D84" s="153"/>
      <c r="E84" s="170"/>
      <c r="F84" s="170"/>
      <c r="G84" s="153"/>
      <c r="H84" s="170"/>
      <c r="I84" s="170"/>
      <c r="J84" s="153"/>
      <c r="K84" s="153"/>
      <c r="L84" s="170"/>
      <c r="M84" s="153"/>
      <c r="N84" s="153"/>
      <c r="O84" s="170"/>
      <c r="P84" s="153"/>
      <c r="Q84" s="153"/>
      <c r="R84" s="170"/>
      <c r="S84" s="153"/>
      <c r="T84" s="153"/>
      <c r="U84" s="170"/>
      <c r="V84" s="153"/>
      <c r="W84" s="53"/>
      <c r="X84" s="134"/>
      <c r="Z84" s="134"/>
    </row>
    <row r="85" spans="1:26" s="65" customFormat="1" ht="18.75">
      <c r="A85" s="36" t="s">
        <v>167</v>
      </c>
      <c r="B85" s="153">
        <f t="shared" si="68"/>
        <v>0</v>
      </c>
      <c r="C85" s="153">
        <f t="shared" si="69"/>
        <v>0</v>
      </c>
      <c r="D85" s="153"/>
      <c r="E85" s="170"/>
      <c r="F85" s="170"/>
      <c r="G85" s="153"/>
      <c r="H85" s="170"/>
      <c r="I85" s="170"/>
      <c r="J85" s="153"/>
      <c r="K85" s="153"/>
      <c r="L85" s="170"/>
      <c r="M85" s="153"/>
      <c r="N85" s="153"/>
      <c r="O85" s="170"/>
      <c r="P85" s="153"/>
      <c r="Q85" s="153"/>
      <c r="R85" s="170"/>
      <c r="S85" s="153"/>
      <c r="T85" s="153"/>
      <c r="U85" s="170"/>
      <c r="V85" s="153"/>
      <c r="W85" s="53"/>
      <c r="X85" s="134"/>
      <c r="Z85" s="134"/>
    </row>
    <row r="86" spans="1:26" s="65" customFormat="1" ht="18.75">
      <c r="A86" s="62" t="s">
        <v>135</v>
      </c>
      <c r="B86" s="170">
        <f>B87+B88</f>
        <v>0</v>
      </c>
      <c r="C86" s="170">
        <f>C87+C88</f>
        <v>0</v>
      </c>
      <c r="D86" s="170" t="e">
        <f>C86/B86*100</f>
        <v>#DIV/0!</v>
      </c>
      <c r="E86" s="170">
        <f t="shared" ref="E86:F86" si="70">E87+E88</f>
        <v>0</v>
      </c>
      <c r="F86" s="170">
        <f t="shared" si="70"/>
        <v>0</v>
      </c>
      <c r="G86" s="170" t="e">
        <f>F86/E86*100</f>
        <v>#DIV/0!</v>
      </c>
      <c r="H86" s="170">
        <f t="shared" ref="H86:I86" si="71">H87+H88</f>
        <v>0</v>
      </c>
      <c r="I86" s="170">
        <f t="shared" si="71"/>
        <v>0</v>
      </c>
      <c r="J86" s="170" t="e">
        <f>I86/H86*100</f>
        <v>#DIV/0!</v>
      </c>
      <c r="K86" s="170">
        <f t="shared" ref="K86:L86" si="72">K87+K88</f>
        <v>0</v>
      </c>
      <c r="L86" s="170">
        <f t="shared" si="72"/>
        <v>0</v>
      </c>
      <c r="M86" s="170" t="e">
        <f>L86/K86*100</f>
        <v>#DIV/0!</v>
      </c>
      <c r="N86" s="170">
        <f t="shared" ref="N86:O86" si="73">N87+N88</f>
        <v>0</v>
      </c>
      <c r="O86" s="170">
        <f t="shared" si="73"/>
        <v>0</v>
      </c>
      <c r="P86" s="170" t="e">
        <f>O86/N86*100</f>
        <v>#DIV/0!</v>
      </c>
      <c r="Q86" s="170">
        <f t="shared" ref="Q86:R86" si="74">Q87+Q88</f>
        <v>0</v>
      </c>
      <c r="R86" s="170">
        <f t="shared" si="74"/>
        <v>0</v>
      </c>
      <c r="S86" s="170" t="e">
        <f>R86/Q86*100</f>
        <v>#DIV/0!</v>
      </c>
      <c r="T86" s="170">
        <f t="shared" ref="T86:U86" si="75">T87+T88</f>
        <v>0</v>
      </c>
      <c r="U86" s="170">
        <f t="shared" si="75"/>
        <v>0</v>
      </c>
      <c r="V86" s="170" t="e">
        <f>U86/T86*100</f>
        <v>#DIV/0!</v>
      </c>
      <c r="W86" s="92"/>
      <c r="X86" s="146"/>
      <c r="Y86" s="92"/>
      <c r="Z86" s="146"/>
    </row>
    <row r="87" spans="1:26" ht="18.75">
      <c r="A87" s="36" t="s">
        <v>134</v>
      </c>
      <c r="B87" s="153">
        <f>E87+K87+N87+H87+Q87+T87</f>
        <v>0</v>
      </c>
      <c r="C87" s="153">
        <f>F87+L87+O87+I87+R87+U87</f>
        <v>0</v>
      </c>
      <c r="D87" s="153" t="e">
        <f>C87/B87*100</f>
        <v>#DIV/0!</v>
      </c>
      <c r="E87" s="153"/>
      <c r="F87" s="153"/>
      <c r="G87" s="153" t="e">
        <f>F87/E87*100</f>
        <v>#DIV/0!</v>
      </c>
      <c r="H87" s="153"/>
      <c r="I87" s="153"/>
      <c r="J87" s="153" t="e">
        <f>I87/H87*100</f>
        <v>#DIV/0!</v>
      </c>
      <c r="K87" s="153"/>
      <c r="L87" s="153"/>
      <c r="M87" s="153"/>
      <c r="N87" s="153"/>
      <c r="O87" s="153"/>
      <c r="P87" s="153" t="e">
        <f>O87/N87*100</f>
        <v>#DIV/0!</v>
      </c>
      <c r="Q87" s="153"/>
      <c r="R87" s="153"/>
      <c r="S87" s="153" t="e">
        <f>R87/Q87*100</f>
        <v>#DIV/0!</v>
      </c>
      <c r="T87" s="153"/>
      <c r="U87" s="153"/>
      <c r="V87" s="153" t="e">
        <f>U87/T87*100</f>
        <v>#DIV/0!</v>
      </c>
      <c r="Y87" s="11"/>
    </row>
    <row r="88" spans="1:26" s="65" customFormat="1" ht="18.75">
      <c r="A88" s="62" t="s">
        <v>158</v>
      </c>
      <c r="B88" s="170">
        <f>SUM(B89:B92)</f>
        <v>0</v>
      </c>
      <c r="C88" s="170">
        <f>SUM(C89:C92)</f>
        <v>0</v>
      </c>
      <c r="D88" s="170" t="e">
        <f>C88/B88*100</f>
        <v>#DIV/0!</v>
      </c>
      <c r="E88" s="170">
        <f t="shared" ref="E88:F88" si="76">SUM(E89:E92)</f>
        <v>0</v>
      </c>
      <c r="F88" s="170">
        <f t="shared" si="76"/>
        <v>0</v>
      </c>
      <c r="G88" s="170" t="e">
        <f>F88/E88*100</f>
        <v>#DIV/0!</v>
      </c>
      <c r="H88" s="170">
        <f t="shared" ref="H88:I88" si="77">SUM(H89:H92)</f>
        <v>0</v>
      </c>
      <c r="I88" s="170">
        <f t="shared" si="77"/>
        <v>0</v>
      </c>
      <c r="J88" s="170" t="e">
        <f>I88/H88*100</f>
        <v>#DIV/0!</v>
      </c>
      <c r="K88" s="170">
        <f t="shared" ref="K88:L88" si="78">SUM(K89:K92)</f>
        <v>0</v>
      </c>
      <c r="L88" s="170">
        <f t="shared" si="78"/>
        <v>0</v>
      </c>
      <c r="M88" s="170" t="e">
        <f>L88/K88*100</f>
        <v>#DIV/0!</v>
      </c>
      <c r="N88" s="170">
        <f t="shared" ref="N88:O88" si="79">SUM(N89:N92)</f>
        <v>0</v>
      </c>
      <c r="O88" s="170">
        <f t="shared" si="79"/>
        <v>0</v>
      </c>
      <c r="P88" s="170"/>
      <c r="Q88" s="170">
        <f t="shared" ref="Q88:R88" si="80">SUM(Q89:Q92)</f>
        <v>0</v>
      </c>
      <c r="R88" s="170">
        <f t="shared" si="80"/>
        <v>0</v>
      </c>
      <c r="S88" s="170"/>
      <c r="T88" s="170">
        <f t="shared" ref="T88:U88" si="81">SUM(T89:T92)</f>
        <v>0</v>
      </c>
      <c r="U88" s="170">
        <f t="shared" si="81"/>
        <v>0</v>
      </c>
      <c r="V88" s="170"/>
      <c r="W88" s="134"/>
      <c r="X88" s="134"/>
      <c r="Z88" s="134"/>
    </row>
    <row r="89" spans="1:26" ht="18.75">
      <c r="A89" s="36" t="s">
        <v>116</v>
      </c>
      <c r="B89" s="153">
        <f t="shared" ref="B89:C92" si="82">E89+K89+N89+H89+Q89+T89</f>
        <v>0</v>
      </c>
      <c r="C89" s="153">
        <f t="shared" si="82"/>
        <v>0</v>
      </c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Y89" s="11"/>
    </row>
    <row r="90" spans="1:26" ht="18.75">
      <c r="A90" s="36" t="s">
        <v>12</v>
      </c>
      <c r="B90" s="153">
        <f t="shared" si="82"/>
        <v>0</v>
      </c>
      <c r="C90" s="153">
        <f t="shared" si="82"/>
        <v>0</v>
      </c>
      <c r="D90" s="153" t="e">
        <f>C90/B90*100</f>
        <v>#DIV/0!</v>
      </c>
      <c r="E90" s="153"/>
      <c r="F90" s="153"/>
      <c r="G90" s="153" t="e">
        <f>F90/E90*100</f>
        <v>#DIV/0!</v>
      </c>
      <c r="H90" s="153"/>
      <c r="I90" s="153"/>
      <c r="J90" s="153" t="e">
        <f>I90/H90*100</f>
        <v>#DIV/0!</v>
      </c>
      <c r="K90" s="153"/>
      <c r="L90" s="153"/>
      <c r="M90" s="153" t="e">
        <f>L90/K90*100</f>
        <v>#DIV/0!</v>
      </c>
      <c r="N90" s="153"/>
      <c r="O90" s="153"/>
      <c r="P90" s="153"/>
      <c r="Q90" s="153"/>
      <c r="R90" s="153"/>
      <c r="S90" s="153"/>
      <c r="T90" s="153"/>
      <c r="U90" s="153"/>
      <c r="V90" s="153"/>
      <c r="Y90" s="11"/>
    </row>
    <row r="91" spans="1:26" ht="18.75">
      <c r="A91" s="36" t="s">
        <v>62</v>
      </c>
      <c r="B91" s="153">
        <f t="shared" si="82"/>
        <v>0</v>
      </c>
      <c r="C91" s="153">
        <f t="shared" si="82"/>
        <v>0</v>
      </c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Y91" s="11"/>
    </row>
    <row r="92" spans="1:26" ht="18.75">
      <c r="A92" s="36" t="s">
        <v>118</v>
      </c>
      <c r="B92" s="153">
        <f t="shared" si="82"/>
        <v>0</v>
      </c>
      <c r="C92" s="153">
        <f t="shared" si="82"/>
        <v>0</v>
      </c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Y92" s="11"/>
    </row>
    <row r="93" spans="1:26" s="65" customFormat="1" ht="18.75">
      <c r="A93" s="62" t="s">
        <v>155</v>
      </c>
      <c r="B93" s="170">
        <f>B94+B95</f>
        <v>0</v>
      </c>
      <c r="C93" s="170">
        <f>C94+C95</f>
        <v>0</v>
      </c>
      <c r="D93" s="170" t="e">
        <f>C93/B93*100</f>
        <v>#DIV/0!</v>
      </c>
      <c r="E93" s="170">
        <f t="shared" ref="E93:F93" si="83">E94+E95</f>
        <v>0</v>
      </c>
      <c r="F93" s="170">
        <f t="shared" si="83"/>
        <v>0</v>
      </c>
      <c r="G93" s="170" t="e">
        <f>F93/E93*100</f>
        <v>#DIV/0!</v>
      </c>
      <c r="H93" s="170">
        <f t="shared" ref="H93:I93" si="84">H94+H95</f>
        <v>0</v>
      </c>
      <c r="I93" s="170">
        <f t="shared" si="84"/>
        <v>0</v>
      </c>
      <c r="J93" s="170" t="e">
        <f>I93/H93*100</f>
        <v>#DIV/0!</v>
      </c>
      <c r="K93" s="170">
        <f t="shared" ref="K93:L93" si="85">K94+K95</f>
        <v>0</v>
      </c>
      <c r="L93" s="170">
        <f t="shared" si="85"/>
        <v>0</v>
      </c>
      <c r="M93" s="170"/>
      <c r="N93" s="170">
        <f t="shared" ref="N93:O93" si="86">N94+N95</f>
        <v>0</v>
      </c>
      <c r="O93" s="170">
        <f t="shared" si="86"/>
        <v>0</v>
      </c>
      <c r="P93" s="170"/>
      <c r="Q93" s="170">
        <f t="shared" ref="Q93:R93" si="87">Q94+Q95</f>
        <v>0</v>
      </c>
      <c r="R93" s="170">
        <f t="shared" si="87"/>
        <v>0</v>
      </c>
      <c r="S93" s="170"/>
      <c r="T93" s="170">
        <f t="shared" ref="T93:U93" si="88">T94+T95</f>
        <v>0</v>
      </c>
      <c r="U93" s="170">
        <f t="shared" si="88"/>
        <v>0</v>
      </c>
      <c r="V93" s="170"/>
      <c r="W93" s="92"/>
      <c r="X93" s="146"/>
      <c r="Y93" s="92"/>
      <c r="Z93" s="146"/>
    </row>
    <row r="94" spans="1:26" ht="18.75">
      <c r="A94" s="36" t="s">
        <v>154</v>
      </c>
      <c r="B94" s="153">
        <f>E94+K94+N94+H94+Q94+T94</f>
        <v>0</v>
      </c>
      <c r="C94" s="153">
        <f>F94+L94+O94+I94+R94+U94</f>
        <v>0</v>
      </c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53"/>
      <c r="Y94" s="11"/>
    </row>
    <row r="95" spans="1:26" s="65" customFormat="1" ht="18.75">
      <c r="A95" s="62" t="s">
        <v>159</v>
      </c>
      <c r="B95" s="170">
        <f>SUM(B96:B103)</f>
        <v>0</v>
      </c>
      <c r="C95" s="170">
        <f>SUM(C96:C103)</f>
        <v>0</v>
      </c>
      <c r="D95" s="170" t="e">
        <f t="shared" ref="D95:D100" si="89">C95/B95*100</f>
        <v>#DIV/0!</v>
      </c>
      <c r="E95" s="170">
        <f t="shared" ref="E95:F95" si="90">SUM(E96:E103)</f>
        <v>0</v>
      </c>
      <c r="F95" s="170">
        <f t="shared" si="90"/>
        <v>0</v>
      </c>
      <c r="G95" s="170" t="e">
        <f t="shared" ref="G95:G100" si="91">F95/E95*100</f>
        <v>#DIV/0!</v>
      </c>
      <c r="H95" s="170">
        <f t="shared" ref="H95:I95" si="92">SUM(H96:H103)</f>
        <v>0</v>
      </c>
      <c r="I95" s="170">
        <f t="shared" si="92"/>
        <v>0</v>
      </c>
      <c r="J95" s="170" t="e">
        <f t="shared" ref="J95:J100" si="93">I95/H95*100</f>
        <v>#DIV/0!</v>
      </c>
      <c r="K95" s="170">
        <f t="shared" ref="K95:L95" si="94">SUM(K96:K103)</f>
        <v>0</v>
      </c>
      <c r="L95" s="170">
        <f t="shared" si="94"/>
        <v>0</v>
      </c>
      <c r="M95" s="170"/>
      <c r="N95" s="170">
        <f t="shared" ref="N95:O95" si="95">SUM(N96:N103)</f>
        <v>0</v>
      </c>
      <c r="O95" s="170">
        <f t="shared" si="95"/>
        <v>0</v>
      </c>
      <c r="P95" s="170"/>
      <c r="Q95" s="170">
        <f t="shared" ref="Q95:R95" si="96">SUM(Q96:Q103)</f>
        <v>0</v>
      </c>
      <c r="R95" s="170">
        <f t="shared" si="96"/>
        <v>0</v>
      </c>
      <c r="S95" s="170"/>
      <c r="T95" s="170">
        <f t="shared" ref="T95:U95" si="97">SUM(T96:T103)</f>
        <v>0</v>
      </c>
      <c r="U95" s="170">
        <f t="shared" si="97"/>
        <v>0</v>
      </c>
      <c r="V95" s="170"/>
      <c r="W95" s="53"/>
      <c r="X95" s="134"/>
      <c r="Z95" s="134"/>
    </row>
    <row r="96" spans="1:26" ht="18.75">
      <c r="A96" s="36" t="s">
        <v>77</v>
      </c>
      <c r="B96" s="153">
        <f t="shared" ref="B96:B103" si="98">E96+K96+N96+H96+Q96+T96</f>
        <v>0</v>
      </c>
      <c r="C96" s="153">
        <f t="shared" ref="C96:C103" si="99">F96+L96+O96+I96+R96+U96</f>
        <v>0</v>
      </c>
      <c r="D96" s="153" t="e">
        <f t="shared" si="89"/>
        <v>#DIV/0!</v>
      </c>
      <c r="E96" s="153"/>
      <c r="F96" s="153"/>
      <c r="G96" s="153" t="e">
        <f t="shared" si="91"/>
        <v>#DIV/0!</v>
      </c>
      <c r="H96" s="153"/>
      <c r="I96" s="153"/>
      <c r="J96" s="153" t="e">
        <f t="shared" si="93"/>
        <v>#DIV/0!</v>
      </c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53"/>
      <c r="Y96" s="11"/>
    </row>
    <row r="97" spans="1:26" ht="18.75">
      <c r="A97" s="36" t="s">
        <v>93</v>
      </c>
      <c r="B97" s="153">
        <f t="shared" si="98"/>
        <v>0</v>
      </c>
      <c r="C97" s="153">
        <f t="shared" si="99"/>
        <v>0</v>
      </c>
      <c r="D97" s="153" t="e">
        <f t="shared" si="89"/>
        <v>#DIV/0!</v>
      </c>
      <c r="E97" s="153"/>
      <c r="F97" s="153"/>
      <c r="G97" s="153" t="e">
        <f t="shared" si="91"/>
        <v>#DIV/0!</v>
      </c>
      <c r="H97" s="153"/>
      <c r="I97" s="153"/>
      <c r="J97" s="153" t="e">
        <f t="shared" si="93"/>
        <v>#DIV/0!</v>
      </c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53"/>
      <c r="Y97" s="11"/>
    </row>
    <row r="98" spans="1:26" ht="18.75">
      <c r="A98" s="36" t="s">
        <v>97</v>
      </c>
      <c r="B98" s="153">
        <f t="shared" si="98"/>
        <v>0</v>
      </c>
      <c r="C98" s="153">
        <f t="shared" si="99"/>
        <v>0</v>
      </c>
      <c r="D98" s="153" t="e">
        <f t="shared" si="89"/>
        <v>#DIV/0!</v>
      </c>
      <c r="E98" s="153"/>
      <c r="F98" s="153"/>
      <c r="G98" s="153" t="e">
        <f t="shared" si="91"/>
        <v>#DIV/0!</v>
      </c>
      <c r="H98" s="153"/>
      <c r="I98" s="153"/>
      <c r="J98" s="153" t="e">
        <f t="shared" si="93"/>
        <v>#DIV/0!</v>
      </c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53"/>
      <c r="Y98" s="11"/>
    </row>
    <row r="99" spans="1:26" ht="18.75">
      <c r="A99" s="36" t="s">
        <v>104</v>
      </c>
      <c r="B99" s="153">
        <f t="shared" si="98"/>
        <v>0</v>
      </c>
      <c r="C99" s="153">
        <f t="shared" si="99"/>
        <v>0</v>
      </c>
      <c r="D99" s="153" t="e">
        <f t="shared" si="89"/>
        <v>#DIV/0!</v>
      </c>
      <c r="E99" s="153"/>
      <c r="F99" s="153"/>
      <c r="G99" s="153" t="e">
        <f t="shared" si="91"/>
        <v>#DIV/0!</v>
      </c>
      <c r="H99" s="153"/>
      <c r="I99" s="153"/>
      <c r="J99" s="153" t="e">
        <f t="shared" si="93"/>
        <v>#DIV/0!</v>
      </c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53"/>
      <c r="Y99" s="11"/>
    </row>
    <row r="100" spans="1:26" ht="18.75">
      <c r="A100" s="36" t="s">
        <v>177</v>
      </c>
      <c r="B100" s="153">
        <f t="shared" si="98"/>
        <v>0</v>
      </c>
      <c r="C100" s="153">
        <f t="shared" si="99"/>
        <v>0</v>
      </c>
      <c r="D100" s="153" t="e">
        <f t="shared" si="89"/>
        <v>#DIV/0!</v>
      </c>
      <c r="E100" s="153"/>
      <c r="F100" s="153"/>
      <c r="G100" s="153" t="e">
        <f t="shared" si="91"/>
        <v>#DIV/0!</v>
      </c>
      <c r="H100" s="153"/>
      <c r="I100" s="153"/>
      <c r="J100" s="153" t="e">
        <f t="shared" si="93"/>
        <v>#DIV/0!</v>
      </c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53"/>
      <c r="Y100" s="11"/>
    </row>
    <row r="101" spans="1:26" ht="18.75">
      <c r="A101" s="36" t="s">
        <v>195</v>
      </c>
      <c r="B101" s="153">
        <f t="shared" si="98"/>
        <v>0</v>
      </c>
      <c r="C101" s="153">
        <f t="shared" si="99"/>
        <v>0</v>
      </c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53"/>
      <c r="Y101" s="11"/>
    </row>
    <row r="102" spans="1:26" ht="18.75">
      <c r="A102" s="36" t="s">
        <v>114</v>
      </c>
      <c r="B102" s="153">
        <f t="shared" si="98"/>
        <v>0</v>
      </c>
      <c r="C102" s="153">
        <f t="shared" si="99"/>
        <v>0</v>
      </c>
      <c r="D102" s="153" t="e">
        <f>C102/B102*100</f>
        <v>#DIV/0!</v>
      </c>
      <c r="E102" s="153"/>
      <c r="F102" s="153"/>
      <c r="G102" s="153" t="e">
        <f>F102/E102*100</f>
        <v>#DIV/0!</v>
      </c>
      <c r="H102" s="153"/>
      <c r="I102" s="153"/>
      <c r="J102" s="153" t="e">
        <f>I102/H102*100</f>
        <v>#DIV/0!</v>
      </c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53"/>
    </row>
    <row r="103" spans="1:26" ht="18.75">
      <c r="A103" s="36" t="s">
        <v>88</v>
      </c>
      <c r="B103" s="153">
        <f t="shared" si="98"/>
        <v>0</v>
      </c>
      <c r="C103" s="153">
        <f t="shared" si="99"/>
        <v>0</v>
      </c>
      <c r="D103" s="153" t="e">
        <f>C103/B103*100</f>
        <v>#DIV/0!</v>
      </c>
      <c r="E103" s="153"/>
      <c r="F103" s="153"/>
      <c r="G103" s="153" t="e">
        <f>F103/E103*100</f>
        <v>#DIV/0!</v>
      </c>
      <c r="H103" s="153"/>
      <c r="I103" s="153"/>
      <c r="J103" s="153" t="e">
        <f>I103/H103*100</f>
        <v>#DIV/0!</v>
      </c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53"/>
    </row>
    <row r="104" spans="1:26" s="65" customFormat="1" ht="18.75">
      <c r="A104" s="62" t="s">
        <v>136</v>
      </c>
      <c r="B104" s="170">
        <f>B105+B106</f>
        <v>19732.777999999998</v>
      </c>
      <c r="C104" s="170">
        <f>C105+C106</f>
        <v>19732.777999999998</v>
      </c>
      <c r="D104" s="170">
        <f>C104/B104*100</f>
        <v>100</v>
      </c>
      <c r="E104" s="170">
        <f t="shared" ref="E104:F104" si="100">E105+E106</f>
        <v>0</v>
      </c>
      <c r="F104" s="170">
        <f t="shared" si="100"/>
        <v>0</v>
      </c>
      <c r="G104" s="170" t="e">
        <f>F104/E104*100</f>
        <v>#DIV/0!</v>
      </c>
      <c r="H104" s="170">
        <f t="shared" ref="H104:I104" si="101">H105+H106</f>
        <v>0</v>
      </c>
      <c r="I104" s="170">
        <f t="shared" si="101"/>
        <v>0</v>
      </c>
      <c r="J104" s="170" t="e">
        <f>I104/H104*100</f>
        <v>#DIV/0!</v>
      </c>
      <c r="K104" s="170">
        <f t="shared" ref="K104:L104" si="102">K105+K106</f>
        <v>0</v>
      </c>
      <c r="L104" s="170">
        <f t="shared" si="102"/>
        <v>0</v>
      </c>
      <c r="M104" s="170"/>
      <c r="N104" s="170">
        <f t="shared" ref="N104:O104" si="103">N105+N106</f>
        <v>0</v>
      </c>
      <c r="O104" s="170">
        <f t="shared" si="103"/>
        <v>0</v>
      </c>
      <c r="P104" s="170"/>
      <c r="Q104" s="170">
        <f t="shared" ref="Q104:R104" si="104">Q105+Q106</f>
        <v>0</v>
      </c>
      <c r="R104" s="170">
        <f t="shared" si="104"/>
        <v>0</v>
      </c>
      <c r="S104" s="170"/>
      <c r="T104" s="170">
        <f t="shared" ref="T104:U104" si="105">T105+T106</f>
        <v>19732.777999999998</v>
      </c>
      <c r="U104" s="170">
        <f t="shared" si="105"/>
        <v>19732.777999999998</v>
      </c>
      <c r="V104" s="170"/>
      <c r="W104" s="92"/>
      <c r="X104" s="146"/>
      <c r="Y104" s="92"/>
      <c r="Z104" s="150"/>
    </row>
    <row r="105" spans="1:26" ht="18.75">
      <c r="A105" s="36" t="s">
        <v>137</v>
      </c>
      <c r="B105" s="153">
        <f>E105+K105+N105+H105+Q105+T105</f>
        <v>19732.777999999998</v>
      </c>
      <c r="C105" s="153">
        <f>F105+L105+O105+I105+R105+U105</f>
        <v>19732.777999999998</v>
      </c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>
        <v>19732.777999999998</v>
      </c>
      <c r="U105" s="153">
        <v>19732.777999999998</v>
      </c>
      <c r="V105" s="153">
        <f>U105/T105*100</f>
        <v>100</v>
      </c>
      <c r="W105" s="53"/>
      <c r="Y105" s="11"/>
    </row>
    <row r="106" spans="1:26" s="65" customFormat="1" ht="18.75">
      <c r="A106" s="62" t="s">
        <v>159</v>
      </c>
      <c r="B106" s="170">
        <f>SUM(B107:B114)</f>
        <v>0</v>
      </c>
      <c r="C106" s="170">
        <f>SUM(C107:C114)</f>
        <v>0</v>
      </c>
      <c r="D106" s="170" t="e">
        <f>C106/B106*100</f>
        <v>#DIV/0!</v>
      </c>
      <c r="E106" s="170">
        <f t="shared" ref="E106:F106" si="106">SUM(E107:E114)</f>
        <v>0</v>
      </c>
      <c r="F106" s="170">
        <f t="shared" si="106"/>
        <v>0</v>
      </c>
      <c r="G106" s="170" t="e">
        <f>F106/E106*100</f>
        <v>#DIV/0!</v>
      </c>
      <c r="H106" s="170">
        <f t="shared" ref="H106:I106" si="107">SUM(H107:H114)</f>
        <v>0</v>
      </c>
      <c r="I106" s="170">
        <f t="shared" si="107"/>
        <v>0</v>
      </c>
      <c r="J106" s="170" t="e">
        <f>I106/H106*100</f>
        <v>#DIV/0!</v>
      </c>
      <c r="K106" s="170">
        <f t="shared" ref="K106:L106" si="108">SUM(K107:K114)</f>
        <v>0</v>
      </c>
      <c r="L106" s="170">
        <f t="shared" si="108"/>
        <v>0</v>
      </c>
      <c r="M106" s="170"/>
      <c r="N106" s="170">
        <f t="shared" ref="N106:O106" si="109">SUM(N107:N114)</f>
        <v>0</v>
      </c>
      <c r="O106" s="170">
        <f t="shared" si="109"/>
        <v>0</v>
      </c>
      <c r="P106" s="170"/>
      <c r="Q106" s="170">
        <f t="shared" ref="Q106:R106" si="110">SUM(Q107:Q114)</f>
        <v>0</v>
      </c>
      <c r="R106" s="170">
        <f t="shared" si="110"/>
        <v>0</v>
      </c>
      <c r="S106" s="170"/>
      <c r="T106" s="170">
        <f t="shared" ref="T106:U106" si="111">SUM(T107:T114)</f>
        <v>0</v>
      </c>
      <c r="U106" s="170">
        <f t="shared" si="111"/>
        <v>0</v>
      </c>
      <c r="V106" s="170"/>
      <c r="W106" s="53"/>
      <c r="X106" s="134"/>
      <c r="Z106" s="134"/>
    </row>
    <row r="107" spans="1:26" ht="18.75">
      <c r="A107" s="36" t="s">
        <v>95</v>
      </c>
      <c r="B107" s="153">
        <f t="shared" ref="B107:C114" si="112">E107+K107+N107+H107+Q107+T107</f>
        <v>0</v>
      </c>
      <c r="C107" s="153">
        <f t="shared" si="112"/>
        <v>0</v>
      </c>
      <c r="D107" s="153" t="e">
        <f>C107/B107*100</f>
        <v>#DIV/0!</v>
      </c>
      <c r="E107" s="153"/>
      <c r="F107" s="153"/>
      <c r="G107" s="153" t="e">
        <f>F107/E107*100</f>
        <v>#DIV/0!</v>
      </c>
      <c r="H107" s="153"/>
      <c r="I107" s="153"/>
      <c r="J107" s="153" t="e">
        <f>I107/H107*100</f>
        <v>#DIV/0!</v>
      </c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53"/>
      <c r="Y107" s="11"/>
    </row>
    <row r="108" spans="1:26" ht="18.75">
      <c r="A108" s="36" t="s">
        <v>65</v>
      </c>
      <c r="B108" s="153">
        <f t="shared" si="112"/>
        <v>0</v>
      </c>
      <c r="C108" s="153">
        <f t="shared" si="112"/>
        <v>0</v>
      </c>
      <c r="D108" s="153" t="e">
        <f t="shared" ref="D108:D114" si="113">C108/B108*100</f>
        <v>#DIV/0!</v>
      </c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53"/>
      <c r="Y108" s="11"/>
    </row>
    <row r="109" spans="1:26" ht="18.75">
      <c r="A109" s="36" t="s">
        <v>98</v>
      </c>
      <c r="B109" s="153">
        <f t="shared" si="112"/>
        <v>0</v>
      </c>
      <c r="C109" s="153">
        <f t="shared" si="112"/>
        <v>0</v>
      </c>
      <c r="D109" s="153" t="e">
        <f t="shared" si="113"/>
        <v>#DIV/0!</v>
      </c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53"/>
      <c r="Y109" s="11"/>
    </row>
    <row r="110" spans="1:26" ht="18.75">
      <c r="A110" s="36" t="s">
        <v>39</v>
      </c>
      <c r="B110" s="153">
        <f t="shared" si="112"/>
        <v>0</v>
      </c>
      <c r="C110" s="153">
        <f t="shared" si="112"/>
        <v>0</v>
      </c>
      <c r="D110" s="153" t="e">
        <f t="shared" si="113"/>
        <v>#DIV/0!</v>
      </c>
      <c r="E110" s="153"/>
      <c r="F110" s="153"/>
      <c r="G110" s="153" t="e">
        <f>F110/E110*100</f>
        <v>#DIV/0!</v>
      </c>
      <c r="H110" s="153"/>
      <c r="I110" s="153"/>
      <c r="J110" s="153" t="e">
        <f>I110/H110*100</f>
        <v>#DIV/0!</v>
      </c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53"/>
      <c r="Y110" s="11"/>
    </row>
    <row r="111" spans="1:26" ht="18.75">
      <c r="A111" s="36" t="s">
        <v>68</v>
      </c>
      <c r="B111" s="153">
        <f t="shared" si="112"/>
        <v>0</v>
      </c>
      <c r="C111" s="153">
        <f t="shared" si="112"/>
        <v>0</v>
      </c>
      <c r="D111" s="153" t="e">
        <f t="shared" si="113"/>
        <v>#DIV/0!</v>
      </c>
      <c r="E111" s="153"/>
      <c r="F111" s="153"/>
      <c r="G111" s="153" t="e">
        <f>F111/E111*100</f>
        <v>#DIV/0!</v>
      </c>
      <c r="H111" s="153"/>
      <c r="I111" s="153"/>
      <c r="J111" s="153" t="e">
        <f>I111/H111*100</f>
        <v>#DIV/0!</v>
      </c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53"/>
      <c r="Y111" s="11"/>
    </row>
    <row r="112" spans="1:26" ht="18.75">
      <c r="A112" s="36" t="s">
        <v>233</v>
      </c>
      <c r="B112" s="153">
        <f t="shared" si="112"/>
        <v>0</v>
      </c>
      <c r="C112" s="153">
        <f t="shared" si="112"/>
        <v>0</v>
      </c>
      <c r="D112" s="153" t="e">
        <f t="shared" si="113"/>
        <v>#DIV/0!</v>
      </c>
      <c r="E112" s="153"/>
      <c r="F112" s="153"/>
      <c r="G112" s="153" t="e">
        <f>F112/E112*100</f>
        <v>#DIV/0!</v>
      </c>
      <c r="H112" s="153"/>
      <c r="I112" s="153"/>
      <c r="J112" s="153" t="e">
        <f>I112/H112*100</f>
        <v>#DIV/0!</v>
      </c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53"/>
    </row>
    <row r="113" spans="1:26" ht="18.75">
      <c r="A113" s="36" t="s">
        <v>119</v>
      </c>
      <c r="B113" s="153">
        <f t="shared" si="112"/>
        <v>0</v>
      </c>
      <c r="C113" s="153">
        <f t="shared" si="112"/>
        <v>0</v>
      </c>
      <c r="D113" s="153" t="e">
        <f t="shared" si="113"/>
        <v>#DIV/0!</v>
      </c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53"/>
    </row>
    <row r="114" spans="1:26" ht="18.75">
      <c r="A114" s="36" t="s">
        <v>124</v>
      </c>
      <c r="B114" s="153">
        <f t="shared" si="112"/>
        <v>0</v>
      </c>
      <c r="C114" s="153">
        <f t="shared" si="112"/>
        <v>0</v>
      </c>
      <c r="D114" s="153" t="e">
        <f t="shared" si="113"/>
        <v>#DIV/0!</v>
      </c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53"/>
    </row>
    <row r="115" spans="1:26" s="65" customFormat="1" ht="18.75">
      <c r="A115" s="62" t="s">
        <v>156</v>
      </c>
      <c r="B115" s="170">
        <f>B116+B117</f>
        <v>15236.42245</v>
      </c>
      <c r="C115" s="170">
        <f>C116+C117</f>
        <v>15236.42245</v>
      </c>
      <c r="D115" s="170">
        <f t="shared" ref="D115:D125" si="114">C115/B115*100</f>
        <v>100</v>
      </c>
      <c r="E115" s="170">
        <f t="shared" ref="E115:F115" si="115">E116+E117</f>
        <v>0</v>
      </c>
      <c r="F115" s="170">
        <f t="shared" si="115"/>
        <v>0</v>
      </c>
      <c r="G115" s="170" t="e">
        <f t="shared" ref="G115:G123" si="116">F115/E115*100</f>
        <v>#DIV/0!</v>
      </c>
      <c r="H115" s="170">
        <f t="shared" ref="H115:I115" si="117">H116+H117</f>
        <v>0</v>
      </c>
      <c r="I115" s="170">
        <f t="shared" si="117"/>
        <v>0</v>
      </c>
      <c r="J115" s="170" t="e">
        <f t="shared" ref="J115:J123" si="118">I115/H115*100</f>
        <v>#DIV/0!</v>
      </c>
      <c r="K115" s="170">
        <f t="shared" ref="K115" si="119">K116+K117</f>
        <v>0</v>
      </c>
      <c r="L115" s="170">
        <f>L116+L117</f>
        <v>0</v>
      </c>
      <c r="M115" s="170" t="e">
        <f>L115/K115*100</f>
        <v>#DIV/0!</v>
      </c>
      <c r="N115" s="170">
        <f t="shared" ref="N115:O115" si="120">N116+N117</f>
        <v>0</v>
      </c>
      <c r="O115" s="170">
        <f t="shared" si="120"/>
        <v>0</v>
      </c>
      <c r="P115" s="170" t="e">
        <f>O115/N115*100</f>
        <v>#DIV/0!</v>
      </c>
      <c r="Q115" s="170">
        <f t="shared" ref="Q115:R115" si="121">Q116+Q117</f>
        <v>0</v>
      </c>
      <c r="R115" s="170">
        <f t="shared" si="121"/>
        <v>0</v>
      </c>
      <c r="S115" s="170" t="e">
        <f>R115/Q115*100</f>
        <v>#DIV/0!</v>
      </c>
      <c r="T115" s="170">
        <f t="shared" ref="T115:U115" si="122">T116+T117</f>
        <v>15236.42245</v>
      </c>
      <c r="U115" s="170">
        <f t="shared" si="122"/>
        <v>15236.42245</v>
      </c>
      <c r="V115" s="170">
        <f>U115/T115*100</f>
        <v>100</v>
      </c>
      <c r="W115" s="92"/>
      <c r="X115" s="146"/>
      <c r="Y115" s="92"/>
      <c r="Z115" s="146"/>
    </row>
    <row r="116" spans="1:26" ht="18.75">
      <c r="A116" s="36" t="s">
        <v>139</v>
      </c>
      <c r="B116" s="153">
        <f>E116+K116+N116+H116+Q116+T116</f>
        <v>15236.42245</v>
      </c>
      <c r="C116" s="153">
        <f>F116+L116+O116+I116+R116+U116</f>
        <v>15236.42245</v>
      </c>
      <c r="D116" s="153">
        <f t="shared" si="114"/>
        <v>100</v>
      </c>
      <c r="E116" s="90"/>
      <c r="F116" s="153"/>
      <c r="G116" s="153" t="e">
        <f t="shared" si="116"/>
        <v>#DIV/0!</v>
      </c>
      <c r="H116" s="153"/>
      <c r="I116" s="153"/>
      <c r="J116" s="153" t="e">
        <f t="shared" si="118"/>
        <v>#DIV/0!</v>
      </c>
      <c r="K116" s="153"/>
      <c r="L116" s="153"/>
      <c r="M116" s="153"/>
      <c r="N116" s="153"/>
      <c r="O116" s="153"/>
      <c r="P116" s="153" t="e">
        <f>O116/N116*100</f>
        <v>#DIV/0!</v>
      </c>
      <c r="Q116" s="153"/>
      <c r="R116" s="153"/>
      <c r="S116" s="153" t="e">
        <f>R116/Q116*100</f>
        <v>#DIV/0!</v>
      </c>
      <c r="T116" s="153">
        <f>8636.42245+6600</f>
        <v>15236.42245</v>
      </c>
      <c r="U116" s="153">
        <v>15236.42245</v>
      </c>
      <c r="V116" s="153">
        <f>U116/T116*100</f>
        <v>100</v>
      </c>
      <c r="W116" s="53"/>
      <c r="Y116" s="11"/>
    </row>
    <row r="117" spans="1:26" s="65" customFormat="1" ht="18.75">
      <c r="A117" s="62" t="s">
        <v>158</v>
      </c>
      <c r="B117" s="170">
        <f>SUM(B118:B123)</f>
        <v>0</v>
      </c>
      <c r="C117" s="170">
        <f>SUM(C118:C123)</f>
        <v>0</v>
      </c>
      <c r="D117" s="170" t="e">
        <f t="shared" si="114"/>
        <v>#DIV/0!</v>
      </c>
      <c r="E117" s="170">
        <f t="shared" ref="E117:F117" si="123">SUM(E118:E123)</f>
        <v>0</v>
      </c>
      <c r="F117" s="170">
        <f t="shared" si="123"/>
        <v>0</v>
      </c>
      <c r="G117" s="170" t="e">
        <f t="shared" si="116"/>
        <v>#DIV/0!</v>
      </c>
      <c r="H117" s="170">
        <f t="shared" ref="H117:I117" si="124">SUM(H118:H123)</f>
        <v>0</v>
      </c>
      <c r="I117" s="170">
        <f t="shared" si="124"/>
        <v>0</v>
      </c>
      <c r="J117" s="170" t="e">
        <f t="shared" si="118"/>
        <v>#DIV/0!</v>
      </c>
      <c r="K117" s="170">
        <f t="shared" ref="K117:L117" si="125">SUM(K118:K123)</f>
        <v>0</v>
      </c>
      <c r="L117" s="170">
        <f t="shared" si="125"/>
        <v>0</v>
      </c>
      <c r="M117" s="170" t="e">
        <f>L117/K117*100</f>
        <v>#DIV/0!</v>
      </c>
      <c r="N117" s="170">
        <f t="shared" ref="N117:O117" si="126">SUM(N118:N123)</f>
        <v>0</v>
      </c>
      <c r="O117" s="170">
        <f t="shared" si="126"/>
        <v>0</v>
      </c>
      <c r="P117" s="170"/>
      <c r="Q117" s="170">
        <f t="shared" ref="Q117:R117" si="127">SUM(Q118:Q123)</f>
        <v>0</v>
      </c>
      <c r="R117" s="170">
        <f t="shared" si="127"/>
        <v>0</v>
      </c>
      <c r="S117" s="170"/>
      <c r="T117" s="170">
        <f t="shared" ref="T117:U117" si="128">SUM(T118:T123)</f>
        <v>0</v>
      </c>
      <c r="U117" s="170">
        <f t="shared" si="128"/>
        <v>0</v>
      </c>
      <c r="V117" s="170"/>
      <c r="W117" s="53"/>
      <c r="X117" s="134"/>
      <c r="Z117" s="134"/>
    </row>
    <row r="118" spans="1:26" ht="18.75">
      <c r="A118" s="36" t="s">
        <v>10</v>
      </c>
      <c r="B118" s="153">
        <f t="shared" ref="B118:B123" si="129">E118+K118+N118+H118+Q118+T118</f>
        <v>0</v>
      </c>
      <c r="C118" s="153">
        <f t="shared" ref="C118:C123" si="130">F118+L118+O118+I118+R118+U118</f>
        <v>0</v>
      </c>
      <c r="D118" s="153" t="e">
        <f t="shared" si="114"/>
        <v>#DIV/0!</v>
      </c>
      <c r="E118" s="153"/>
      <c r="F118" s="153"/>
      <c r="G118" s="153" t="e">
        <f t="shared" si="116"/>
        <v>#DIV/0!</v>
      </c>
      <c r="H118" s="153"/>
      <c r="I118" s="153"/>
      <c r="J118" s="153" t="e">
        <f t="shared" si="118"/>
        <v>#DIV/0!</v>
      </c>
      <c r="K118" s="153"/>
      <c r="L118" s="153"/>
      <c r="M118" s="153" t="e">
        <f>L118/K118*100</f>
        <v>#DIV/0!</v>
      </c>
      <c r="N118" s="153"/>
      <c r="O118" s="153"/>
      <c r="P118" s="153"/>
      <c r="Q118" s="153"/>
      <c r="R118" s="153"/>
      <c r="S118" s="153"/>
      <c r="T118" s="153"/>
      <c r="U118" s="153"/>
      <c r="V118" s="153"/>
      <c r="W118" s="53"/>
      <c r="Y118" s="11"/>
    </row>
    <row r="119" spans="1:26" ht="18.75">
      <c r="A119" s="36" t="s">
        <v>34</v>
      </c>
      <c r="B119" s="153">
        <f t="shared" si="129"/>
        <v>0</v>
      </c>
      <c r="C119" s="153">
        <f t="shared" si="130"/>
        <v>0</v>
      </c>
      <c r="D119" s="153" t="e">
        <f t="shared" si="114"/>
        <v>#DIV/0!</v>
      </c>
      <c r="E119" s="153"/>
      <c r="F119" s="153"/>
      <c r="G119" s="153" t="e">
        <f t="shared" si="116"/>
        <v>#DIV/0!</v>
      </c>
      <c r="H119" s="153"/>
      <c r="I119" s="153"/>
      <c r="J119" s="153" t="e">
        <f t="shared" si="118"/>
        <v>#DIV/0!</v>
      </c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53"/>
      <c r="Y119" s="11"/>
    </row>
    <row r="120" spans="1:26" ht="18.75">
      <c r="A120" s="36" t="s">
        <v>37</v>
      </c>
      <c r="B120" s="153">
        <f t="shared" si="129"/>
        <v>0</v>
      </c>
      <c r="C120" s="153">
        <f t="shared" si="130"/>
        <v>0</v>
      </c>
      <c r="D120" s="153" t="e">
        <f t="shared" si="114"/>
        <v>#DIV/0!</v>
      </c>
      <c r="E120" s="153"/>
      <c r="F120" s="153"/>
      <c r="G120" s="153" t="e">
        <f t="shared" si="116"/>
        <v>#DIV/0!</v>
      </c>
      <c r="H120" s="153"/>
      <c r="I120" s="153"/>
      <c r="J120" s="153" t="e">
        <f t="shared" si="118"/>
        <v>#DIV/0!</v>
      </c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53"/>
      <c r="Y120" s="11"/>
    </row>
    <row r="121" spans="1:26" ht="18.75">
      <c r="A121" s="36" t="s">
        <v>58</v>
      </c>
      <c r="B121" s="153">
        <f t="shared" si="129"/>
        <v>0</v>
      </c>
      <c r="C121" s="153">
        <f t="shared" si="130"/>
        <v>0</v>
      </c>
      <c r="D121" s="153" t="e">
        <f t="shared" si="114"/>
        <v>#DIV/0!</v>
      </c>
      <c r="E121" s="153"/>
      <c r="F121" s="153"/>
      <c r="G121" s="153" t="e">
        <f t="shared" si="116"/>
        <v>#DIV/0!</v>
      </c>
      <c r="H121" s="153"/>
      <c r="I121" s="153"/>
      <c r="J121" s="153" t="e">
        <f t="shared" si="118"/>
        <v>#DIV/0!</v>
      </c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53"/>
      <c r="Y121" s="11"/>
    </row>
    <row r="122" spans="1:26" ht="18.75">
      <c r="A122" s="36" t="s">
        <v>49</v>
      </c>
      <c r="B122" s="153">
        <f t="shared" si="129"/>
        <v>0</v>
      </c>
      <c r="C122" s="153">
        <f t="shared" si="130"/>
        <v>0</v>
      </c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53"/>
    </row>
    <row r="123" spans="1:26" ht="18.75">
      <c r="A123" s="36" t="s">
        <v>69</v>
      </c>
      <c r="B123" s="153">
        <f t="shared" si="129"/>
        <v>0</v>
      </c>
      <c r="C123" s="153">
        <f t="shared" si="130"/>
        <v>0</v>
      </c>
      <c r="D123" s="153" t="e">
        <f t="shared" si="114"/>
        <v>#DIV/0!</v>
      </c>
      <c r="E123" s="153"/>
      <c r="F123" s="153"/>
      <c r="G123" s="153" t="e">
        <f t="shared" si="116"/>
        <v>#DIV/0!</v>
      </c>
      <c r="H123" s="153"/>
      <c r="I123" s="153"/>
      <c r="J123" s="153" t="e">
        <f t="shared" si="118"/>
        <v>#DIV/0!</v>
      </c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53"/>
    </row>
    <row r="124" spans="1:26" s="65" customFormat="1" ht="18.75">
      <c r="A124" s="62" t="s">
        <v>140</v>
      </c>
      <c r="B124" s="170">
        <f>B125+B126</f>
        <v>7100</v>
      </c>
      <c r="C124" s="170">
        <f>C125+C126</f>
        <v>7100</v>
      </c>
      <c r="D124" s="170">
        <f>C124/B124*100</f>
        <v>100</v>
      </c>
      <c r="E124" s="170">
        <f t="shared" ref="E124:F124" si="131">E125+E126</f>
        <v>0</v>
      </c>
      <c r="F124" s="170">
        <f t="shared" si="131"/>
        <v>0</v>
      </c>
      <c r="G124" s="170" t="e">
        <f>F124/E124*100</f>
        <v>#DIV/0!</v>
      </c>
      <c r="H124" s="170">
        <f t="shared" ref="H124:I124" si="132">H125+H126</f>
        <v>0</v>
      </c>
      <c r="I124" s="170">
        <f t="shared" si="132"/>
        <v>0</v>
      </c>
      <c r="J124" s="170" t="e">
        <f>I124/H124*100</f>
        <v>#DIV/0!</v>
      </c>
      <c r="K124" s="170">
        <f t="shared" ref="K124:L124" si="133">K125+K126</f>
        <v>0</v>
      </c>
      <c r="L124" s="170">
        <f t="shared" si="133"/>
        <v>0</v>
      </c>
      <c r="M124" s="170"/>
      <c r="N124" s="170">
        <f t="shared" ref="N124:O124" si="134">N125+N126</f>
        <v>0</v>
      </c>
      <c r="O124" s="170">
        <f t="shared" si="134"/>
        <v>0</v>
      </c>
      <c r="P124" s="170"/>
      <c r="Q124" s="170">
        <f t="shared" ref="Q124:R124" si="135">Q125+Q126</f>
        <v>0</v>
      </c>
      <c r="R124" s="170">
        <f t="shared" si="135"/>
        <v>0</v>
      </c>
      <c r="S124" s="170"/>
      <c r="T124" s="170">
        <f t="shared" ref="T124:U124" si="136">T125+T126</f>
        <v>7100</v>
      </c>
      <c r="U124" s="170">
        <f t="shared" si="136"/>
        <v>7100</v>
      </c>
      <c r="V124" s="170">
        <f>U124/T124*100</f>
        <v>100</v>
      </c>
      <c r="W124" s="92"/>
      <c r="X124" s="146"/>
      <c r="Y124" s="92"/>
      <c r="Z124" s="146"/>
    </row>
    <row r="125" spans="1:26" ht="18.75">
      <c r="A125" s="36" t="s">
        <v>141</v>
      </c>
      <c r="B125" s="153">
        <f>E125+K125+N125+H125+Q125+T125</f>
        <v>7100</v>
      </c>
      <c r="C125" s="153">
        <f>F125+L125+O125+I125+R125+U125</f>
        <v>7100</v>
      </c>
      <c r="D125" s="153">
        <f t="shared" si="114"/>
        <v>100</v>
      </c>
      <c r="E125" s="153"/>
      <c r="F125" s="153"/>
      <c r="G125" s="153">
        <v>100</v>
      </c>
      <c r="H125" s="153"/>
      <c r="I125" s="153"/>
      <c r="J125" s="153">
        <v>100</v>
      </c>
      <c r="K125" s="153"/>
      <c r="L125" s="153"/>
      <c r="M125" s="153"/>
      <c r="N125" s="153"/>
      <c r="O125" s="153"/>
      <c r="P125" s="153"/>
      <c r="Q125" s="153"/>
      <c r="R125" s="153"/>
      <c r="S125" s="153"/>
      <c r="T125" s="153">
        <v>7100</v>
      </c>
      <c r="U125" s="153">
        <v>7100</v>
      </c>
      <c r="V125" s="153">
        <f>U125/T125*100</f>
        <v>100</v>
      </c>
      <c r="W125" s="53"/>
      <c r="Y125" s="11"/>
    </row>
    <row r="126" spans="1:26" s="65" customFormat="1" ht="18.75">
      <c r="A126" s="62" t="s">
        <v>158</v>
      </c>
      <c r="B126" s="170">
        <v>0</v>
      </c>
      <c r="C126" s="170">
        <v>0</v>
      </c>
      <c r="D126" s="170"/>
      <c r="E126" s="170"/>
      <c r="F126" s="170"/>
      <c r="G126" s="170"/>
      <c r="H126" s="170"/>
      <c r="I126" s="170"/>
      <c r="J126" s="170"/>
      <c r="K126" s="170">
        <v>0</v>
      </c>
      <c r="L126" s="170"/>
      <c r="M126" s="170"/>
      <c r="N126" s="170">
        <v>0</v>
      </c>
      <c r="O126" s="170"/>
      <c r="P126" s="170"/>
      <c r="Q126" s="170">
        <v>0</v>
      </c>
      <c r="R126" s="170"/>
      <c r="S126" s="170"/>
      <c r="T126" s="170">
        <v>0</v>
      </c>
      <c r="U126" s="170"/>
      <c r="V126" s="170"/>
      <c r="W126" s="53"/>
      <c r="X126" s="134"/>
      <c r="Z126" s="134"/>
    </row>
    <row r="127" spans="1:26" s="65" customFormat="1" ht="18.75">
      <c r="A127" s="62" t="s">
        <v>165</v>
      </c>
      <c r="B127" s="170">
        <f>SUM(B128:B130)</f>
        <v>585031.47990999999</v>
      </c>
      <c r="C127" s="170">
        <f>SUM(C128:C130)</f>
        <v>557704.56636000006</v>
      </c>
      <c r="D127" s="170">
        <f>C127/B127*100</f>
        <v>95.328984082325988</v>
      </c>
      <c r="E127" s="170">
        <f>SUM(E128:E130)</f>
        <v>89214.137029999998</v>
      </c>
      <c r="F127" s="170">
        <f>SUM(F128:F130)</f>
        <v>61887.223480000001</v>
      </c>
      <c r="G127" s="170">
        <f>F127/E127*100</f>
        <v>69.369301256805542</v>
      </c>
      <c r="H127" s="170">
        <f>H128+H129+H130</f>
        <v>170000</v>
      </c>
      <c r="I127" s="170">
        <f>I128+I129+I130</f>
        <v>170000</v>
      </c>
      <c r="J127" s="170">
        <f>I127/H127*100</f>
        <v>100</v>
      </c>
      <c r="K127" s="170">
        <f>K128+K129+K130</f>
        <v>26596.78901</v>
      </c>
      <c r="L127" s="170">
        <f>L128+L129+L130</f>
        <v>26596.78901</v>
      </c>
      <c r="M127" s="170">
        <f>L127/K127*100</f>
        <v>100</v>
      </c>
      <c r="N127" s="170">
        <f>N128+N129+N130</f>
        <v>5000</v>
      </c>
      <c r="O127" s="170">
        <f>O128+O129+O130</f>
        <v>5000</v>
      </c>
      <c r="P127" s="170">
        <f>O127/N127*100</f>
        <v>100</v>
      </c>
      <c r="Q127" s="170">
        <f>Q128+Q129+Q130</f>
        <v>291411.71415000001</v>
      </c>
      <c r="R127" s="170">
        <f>R128+R129+R130</f>
        <v>291411.71415000001</v>
      </c>
      <c r="S127" s="170">
        <f>R127/Q127*100</f>
        <v>100</v>
      </c>
      <c r="T127" s="170">
        <f>T128+T129+T130</f>
        <v>2808.8397199999999</v>
      </c>
      <c r="U127" s="170">
        <f>U128+U129+U130</f>
        <v>2808.8397199999999</v>
      </c>
      <c r="V127" s="170">
        <f>U127/T127*100</f>
        <v>100</v>
      </c>
      <c r="W127" s="53"/>
      <c r="X127" s="134"/>
      <c r="Z127" s="134"/>
    </row>
    <row r="128" spans="1:26" ht="18.75">
      <c r="A128" s="36" t="s">
        <v>0</v>
      </c>
      <c r="B128" s="153">
        <f>E128+K128+N128+H128+Q128+T128</f>
        <v>339427.03396999999</v>
      </c>
      <c r="C128" s="153">
        <f>F128+L128+O128+I128+R128+U128</f>
        <v>337961.8187</v>
      </c>
      <c r="D128" s="153">
        <f>C128/B128*100</f>
        <v>99.568326879311115</v>
      </c>
      <c r="E128" s="153">
        <v>15900.909089999999</v>
      </c>
      <c r="F128" s="153">
        <v>14435.69382</v>
      </c>
      <c r="G128" s="153">
        <f>F128/E128*100</f>
        <v>90.785336475375075</v>
      </c>
      <c r="H128" s="153"/>
      <c r="I128" s="153"/>
      <c r="J128" s="153" t="e">
        <f>I128/H128*100</f>
        <v>#DIV/0!</v>
      </c>
      <c r="K128" s="153">
        <v>26596.78901</v>
      </c>
      <c r="L128" s="153">
        <v>26596.78901</v>
      </c>
      <c r="M128" s="153">
        <f>L128/K128*100</f>
        <v>100</v>
      </c>
      <c r="N128" s="153">
        <v>5000</v>
      </c>
      <c r="O128" s="153">
        <v>5000</v>
      </c>
      <c r="P128" s="153">
        <f>O128/N128*100</f>
        <v>100</v>
      </c>
      <c r="Q128" s="153">
        <v>291411.71415000001</v>
      </c>
      <c r="R128" s="153">
        <v>291411.71415000001</v>
      </c>
      <c r="S128" s="153">
        <f>R128/Q128*100</f>
        <v>100</v>
      </c>
      <c r="T128" s="153">
        <v>517.62171999999998</v>
      </c>
      <c r="U128" s="153">
        <v>517.62171999999998</v>
      </c>
      <c r="V128" s="153">
        <f>U128/T128*100</f>
        <v>100</v>
      </c>
      <c r="W128" s="92"/>
      <c r="X128" s="146"/>
      <c r="Y128" s="92"/>
      <c r="Z128" s="146"/>
    </row>
    <row r="129" spans="1:26" ht="18.75">
      <c r="A129" s="36" t="s">
        <v>234</v>
      </c>
      <c r="B129" s="153">
        <f t="shared" ref="B129:C130" si="137">E129+K129+N129+H129+Q129+T129</f>
        <v>174012.22794000001</v>
      </c>
      <c r="C129" s="153">
        <f t="shared" si="137"/>
        <v>148150.52966</v>
      </c>
      <c r="D129" s="153">
        <f>C129/B129*100</f>
        <v>85.137999446270413</v>
      </c>
      <c r="E129" s="153">
        <f>47451.52966+25861.69828</f>
        <v>73313.227939999997</v>
      </c>
      <c r="F129" s="153">
        <v>47451.52966</v>
      </c>
      <c r="G129" s="153">
        <f>F129/E129*100</f>
        <v>64.724376477918327</v>
      </c>
      <c r="H129" s="153">
        <v>100000</v>
      </c>
      <c r="I129" s="153">
        <v>100000</v>
      </c>
      <c r="J129" s="153">
        <f>I129/H129*100</f>
        <v>100</v>
      </c>
      <c r="K129" s="153"/>
      <c r="L129" s="153"/>
      <c r="M129" s="153"/>
      <c r="N129" s="153"/>
      <c r="O129" s="153"/>
      <c r="P129" s="153"/>
      <c r="Q129" s="153"/>
      <c r="R129" s="153"/>
      <c r="S129" s="153"/>
      <c r="T129" s="153">
        <v>699</v>
      </c>
      <c r="U129" s="153">
        <v>699</v>
      </c>
      <c r="V129" s="153">
        <f t="shared" ref="V129:V130" si="138">U129/T129*100</f>
        <v>100</v>
      </c>
      <c r="W129" s="92"/>
      <c r="X129" s="146"/>
      <c r="Y129" s="92"/>
      <c r="Z129" s="146"/>
    </row>
    <row r="130" spans="1:26" ht="18.75">
      <c r="A130" s="36" t="s">
        <v>2</v>
      </c>
      <c r="B130" s="153">
        <f t="shared" si="137"/>
        <v>71592.217999999993</v>
      </c>
      <c r="C130" s="153">
        <f t="shared" si="137"/>
        <v>71592.217999999993</v>
      </c>
      <c r="D130" s="153">
        <f>C130/B130*100</f>
        <v>100</v>
      </c>
      <c r="E130" s="153"/>
      <c r="F130" s="153"/>
      <c r="G130" s="153"/>
      <c r="H130" s="153">
        <v>70000</v>
      </c>
      <c r="I130" s="153">
        <v>70000</v>
      </c>
      <c r="J130" s="153">
        <f>I130/H130*100</f>
        <v>100</v>
      </c>
      <c r="K130" s="153"/>
      <c r="L130" s="153"/>
      <c r="M130" s="153"/>
      <c r="N130" s="153"/>
      <c r="O130" s="153"/>
      <c r="P130" s="153"/>
      <c r="Q130" s="153"/>
      <c r="R130" s="153"/>
      <c r="S130" s="153"/>
      <c r="T130" s="153">
        <v>1592.2180000000001</v>
      </c>
      <c r="U130" s="153">
        <v>1592.2180000000001</v>
      </c>
      <c r="V130" s="153">
        <f t="shared" si="138"/>
        <v>100</v>
      </c>
      <c r="W130" s="92"/>
      <c r="X130" s="146"/>
      <c r="Y130" s="92"/>
      <c r="Z130" s="146"/>
    </row>
    <row r="131" spans="1:26" s="65" customFormat="1" ht="18.75">
      <c r="A131" s="62" t="s">
        <v>4</v>
      </c>
      <c r="B131" s="170">
        <f>B127+B8</f>
        <v>1110057.4677499998</v>
      </c>
      <c r="C131" s="170">
        <f>C8+C127</f>
        <v>1082577.3083899999</v>
      </c>
      <c r="D131" s="170">
        <f>C131/B131*100</f>
        <v>97.524438134207585</v>
      </c>
      <c r="E131" s="170">
        <f>E8+E127</f>
        <v>312814.13702999998</v>
      </c>
      <c r="F131" s="170">
        <f>F8+F127</f>
        <v>285487.22347999999</v>
      </c>
      <c r="G131" s="170">
        <f>F131/E131*100</f>
        <v>91.26416925735704</v>
      </c>
      <c r="H131" s="170">
        <f>H127+H8</f>
        <v>240000</v>
      </c>
      <c r="I131" s="170">
        <f>I127+I8</f>
        <v>240000</v>
      </c>
      <c r="J131" s="170">
        <f>I131/H131*100</f>
        <v>100</v>
      </c>
      <c r="K131" s="170">
        <f>K127+K8</f>
        <v>26596.78901</v>
      </c>
      <c r="L131" s="170">
        <f>L127+L8</f>
        <v>26596.78901</v>
      </c>
      <c r="M131" s="170">
        <f>L131/K131*100</f>
        <v>100</v>
      </c>
      <c r="N131" s="170">
        <f>N127+N8</f>
        <v>5000</v>
      </c>
      <c r="O131" s="170">
        <f>O127+O8</f>
        <v>5000</v>
      </c>
      <c r="P131" s="170">
        <f>O131/N131*100</f>
        <v>100</v>
      </c>
      <c r="Q131" s="170">
        <f>Q127+Q8</f>
        <v>291411.71415000001</v>
      </c>
      <c r="R131" s="170">
        <f>R127+R8</f>
        <v>291411.71415000001</v>
      </c>
      <c r="S131" s="170">
        <f>R131/Q131*100</f>
        <v>100</v>
      </c>
      <c r="T131" s="170">
        <f>T127+T8</f>
        <v>234234.82756000001</v>
      </c>
      <c r="U131" s="170">
        <f>U127+U8</f>
        <v>234050.13006</v>
      </c>
      <c r="V131" s="170">
        <f>U131/T131*100</f>
        <v>99.921148574734175</v>
      </c>
      <c r="W131" s="92"/>
      <c r="X131" s="146"/>
      <c r="Y131" s="92"/>
      <c r="Z131" s="146"/>
    </row>
    <row r="132" spans="1:26" ht="13.5" customHeight="1">
      <c r="B132" s="151"/>
      <c r="C132" s="151"/>
      <c r="W132" s="151"/>
      <c r="Y132" s="132"/>
    </row>
    <row r="133" spans="1:26" ht="13.5" customHeight="1">
      <c r="B133" s="151"/>
      <c r="C133" s="151"/>
    </row>
    <row r="136" spans="1:26" ht="13.5" customHeight="1">
      <c r="G136" s="11"/>
    </row>
    <row r="137" spans="1:26" ht="13.5" customHeight="1">
      <c r="G137" s="11"/>
    </row>
    <row r="138" spans="1:26" ht="13.5" customHeight="1">
      <c r="G138" s="11"/>
    </row>
  </sheetData>
  <customSheetViews>
    <customSheetView guid="{23AA7850-0BCA-44C6-A8DB-6750B6FCE36A}" scale="68" showPageBreaks="1" showAutoFilter="1">
      <pane xSplit="4" ySplit="7" topLeftCell="E47" activePane="bottomRight" state="frozen"/>
      <selection pane="bottomRight" activeCell="E61" sqref="E61:AK73"/>
      <pageMargins left="0.19685039370078741" right="0.19685039370078741" top="0.27559055118110237" bottom="0.23622047244094491" header="0.15748031496062992" footer="0.39370078740157483"/>
      <pageSetup paperSize="9" orientation="landscape" r:id="rId1"/>
      <headerFooter alignWithMargins="0"/>
      <autoFilter ref="A11:BH134"/>
    </customSheetView>
    <customSheetView guid="{3556436A-C311-4B70-B0DA-7F2536446A45}" scale="68" showPageBreaks="1" showAutoFilter="1">
      <pane xSplit="4" ySplit="7" topLeftCell="AK8" activePane="bottomRight" state="frozen"/>
      <selection pane="bottomRight" activeCell="AN136" sqref="AN136"/>
      <pageMargins left="0.19685039370078741" right="0.19685039370078741" top="0.27559055118110237" bottom="0.23622047244094491" header="0.15748031496062992" footer="0.39370078740157483"/>
      <pageSetup paperSize="9" orientation="landscape" r:id="rId2"/>
      <headerFooter alignWithMargins="0"/>
      <autoFilter ref="A11:BH134"/>
    </customSheetView>
    <customSheetView guid="{F005480A-D133-4FA5-B5A6-C8C7D1CE1272}" scale="68" showAutoFilter="1">
      <pane xSplit="4" ySplit="7" topLeftCell="E116" activePane="bottomRight" state="frozen"/>
      <selection pane="bottomRight" activeCell="B133" sqref="B133"/>
      <pageMargins left="0.19685039370078741" right="0.19685039370078741" top="0.27559055118110237" bottom="0.23622047244094491" header="0.15748031496062992" footer="0.39370078740157483"/>
      <pageSetup paperSize="9" orientation="landscape" r:id="rId3"/>
      <headerFooter alignWithMargins="0"/>
      <autoFilter ref="A11:BH133"/>
    </customSheetView>
    <customSheetView guid="{E2495AD0-B87A-4C01-9209-9BB683D27353}" scale="68" showAutoFilter="1">
      <pane xSplit="4" ySplit="7" topLeftCell="E32" activePane="bottomRight" state="frozen"/>
      <selection pane="bottomRight" activeCell="E47" sqref="E47:AK53"/>
      <pageMargins left="0.19685039370078741" right="0.19685039370078741" top="0.27559055118110237" bottom="0.23622047244094491" header="0.15748031496062992" footer="0.39370078740157483"/>
      <pageSetup paperSize="9" orientation="landscape" r:id="rId4"/>
      <headerFooter alignWithMargins="0"/>
      <autoFilter ref="A11:BH134"/>
    </customSheetView>
    <customSheetView guid="{C8322F89-87C6-45E7-889E-2904A1FABC31}" scale="68" showAutoFilter="1">
      <pane xSplit="4" ySplit="7" topLeftCell="E47" activePane="bottomRight" state="frozen"/>
      <selection pane="bottomRight" activeCell="E61" sqref="E61:AK73"/>
      <pageMargins left="0.19685039370078741" right="0.19685039370078741" top="0.27559055118110237" bottom="0.23622047244094491" header="0.15748031496062992" footer="0.39370078740157483"/>
      <pageSetup paperSize="9" orientation="landscape" r:id="rId5"/>
      <headerFooter alignWithMargins="0"/>
      <autoFilter ref="A11:BH134"/>
    </customSheetView>
  </customSheetViews>
  <mergeCells count="22">
    <mergeCell ref="A5:A6"/>
    <mergeCell ref="B5:D6"/>
    <mergeCell ref="B2:D3"/>
    <mergeCell ref="A2:A4"/>
    <mergeCell ref="N2:P3"/>
    <mergeCell ref="N5:P5"/>
    <mergeCell ref="N6:P6"/>
    <mergeCell ref="H5:J5"/>
    <mergeCell ref="H6:J6"/>
    <mergeCell ref="K2:M3"/>
    <mergeCell ref="K5:M5"/>
    <mergeCell ref="K6:M6"/>
    <mergeCell ref="E2:G3"/>
    <mergeCell ref="H2:J3"/>
    <mergeCell ref="E5:G5"/>
    <mergeCell ref="E6:G6"/>
    <mergeCell ref="Q2:S3"/>
    <mergeCell ref="Q5:S5"/>
    <mergeCell ref="Q6:S6"/>
    <mergeCell ref="T2:V3"/>
    <mergeCell ref="T5:V5"/>
    <mergeCell ref="T6:V6"/>
  </mergeCells>
  <pageMargins left="0.19685039370078741" right="0.19685039370078741" top="0.27559055118110237" bottom="0.23622047244094491" header="0.15748031496062992" footer="0.39370078740157483"/>
  <pageSetup paperSize="9" orientation="landscape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D48" sqref="D48:D49"/>
    </sheetView>
  </sheetViews>
  <sheetFormatPr defaultRowHeight="12.75"/>
  <sheetData/>
  <customSheetViews>
    <customSheetView guid="{23AA7850-0BCA-44C6-A8DB-6750B6FCE36A}" state="hidden" topLeftCell="A13">
      <selection activeCell="D48" sqref="D48:D49"/>
      <pageMargins left="0.7" right="0.7" top="0.75" bottom="0.75" header="0.3" footer="0.3"/>
    </customSheetView>
    <customSheetView guid="{3556436A-C311-4B70-B0DA-7F2536446A45}" state="hidden" topLeftCell="A13">
      <selection activeCell="D48" sqref="D48:D49"/>
      <pageMargins left="0.7" right="0.7" top="0.75" bottom="0.75" header="0.3" footer="0.3"/>
    </customSheetView>
    <customSheetView guid="{F005480A-D133-4FA5-B5A6-C8C7D1CE1272}" state="hidden" topLeftCell="A13">
      <selection activeCell="D48" sqref="D48:D49"/>
      <pageMargins left="0.7" right="0.7" top="0.75" bottom="0.75" header="0.3" footer="0.3"/>
    </customSheetView>
    <customSheetView guid="{E2495AD0-B87A-4C01-9209-9BB683D27353}" state="hidden" topLeftCell="A13">
      <selection activeCell="D48" sqref="D48:D49"/>
      <pageMargins left="0.7" right="0.7" top="0.75" bottom="0.75" header="0.3" footer="0.3"/>
    </customSheetView>
    <customSheetView guid="{C8322F89-87C6-45E7-889E-2904A1FABC31}" state="hidden" topLeftCell="A13">
      <selection activeCell="D48" sqref="D48:D4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23AA7850-0BCA-44C6-A8DB-6750B6FCE36A}" state="hidden">
      <pageMargins left="0.7" right="0.7" top="0.75" bottom="0.75" header="0.3" footer="0.3"/>
    </customSheetView>
    <customSheetView guid="{3556436A-C311-4B70-B0DA-7F2536446A45}" state="hidden">
      <pageMargins left="0.7" right="0.7" top="0.75" bottom="0.75" header="0.3" footer="0.3"/>
    </customSheetView>
    <customSheetView guid="{F005480A-D133-4FA5-B5A6-C8C7D1CE1272}" state="hidden">
      <pageMargins left="0.7" right="0.7" top="0.75" bottom="0.75" header="0.3" footer="0.3"/>
    </customSheetView>
    <customSheetView guid="{E2495AD0-B87A-4C01-9209-9BB683D27353}" state="hidden">
      <pageMargins left="0.7" right="0.7" top="0.75" bottom="0.75" header="0.3" footer="0.3"/>
    </customSheetView>
    <customSheetView guid="{C8322F89-87C6-45E7-889E-2904A1FABC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23AA7850-0BCA-44C6-A8DB-6750B6FCE36A}" state="hidden">
      <pageMargins left="0.7" right="0.7" top="0.75" bottom="0.75" header="0.3" footer="0.3"/>
    </customSheetView>
    <customSheetView guid="{3556436A-C311-4B70-B0DA-7F2536446A45}" state="hidden">
      <pageMargins left="0.7" right="0.7" top="0.75" bottom="0.75" header="0.3" footer="0.3"/>
    </customSheetView>
    <customSheetView guid="{F005480A-D133-4FA5-B5A6-C8C7D1CE1272}" state="hidden">
      <pageMargins left="0.7" right="0.7" top="0.75" bottom="0.75" header="0.3" footer="0.3"/>
    </customSheetView>
    <customSheetView guid="{E2495AD0-B87A-4C01-9209-9BB683D27353}" state="hidden">
      <pageMargins left="0.7" right="0.7" top="0.75" bottom="0.75" header="0.3" footer="0.3"/>
    </customSheetView>
    <customSheetView guid="{C8322F89-87C6-45E7-889E-2904A1FABC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23AA7850-0BCA-44C6-A8DB-6750B6FCE36A}" state="hidden">
      <pageMargins left="0.7" right="0.7" top="0.75" bottom="0.75" header="0.3" footer="0.3"/>
    </customSheetView>
    <customSheetView guid="{3556436A-C311-4B70-B0DA-7F2536446A45}" state="hidden">
      <pageMargins left="0.7" right="0.7" top="0.75" bottom="0.75" header="0.3" footer="0.3"/>
    </customSheetView>
    <customSheetView guid="{F005480A-D133-4FA5-B5A6-C8C7D1CE1272}" state="hidden">
      <pageMargins left="0.7" right="0.7" top="0.75" bottom="0.75" header="0.3" footer="0.3"/>
    </customSheetView>
    <customSheetView guid="{E2495AD0-B87A-4C01-9209-9BB683D27353}" state="hidden">
      <pageMargins left="0.7" right="0.7" top="0.75" bottom="0.75" header="0.3" footer="0.3"/>
    </customSheetView>
    <customSheetView guid="{C8322F89-87C6-45E7-889E-2904A1FABC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дотации </vt:lpstr>
      <vt:lpstr>субсидии </vt:lpstr>
      <vt:lpstr>субвенции</vt:lpstr>
      <vt:lpstr> иные </vt:lpstr>
      <vt:lpstr>Лист1</vt:lpstr>
      <vt:lpstr>Лист2</vt:lpstr>
      <vt:lpstr>Лист3</vt:lpstr>
      <vt:lpstr>Лист4</vt:lpstr>
      <vt:lpstr>' иные '!Заголовки_для_печати</vt:lpstr>
      <vt:lpstr>'дотации '!Заголовки_для_печати</vt:lpstr>
      <vt:lpstr>субвенции!Заголовки_для_печати</vt:lpstr>
      <vt:lpstr>'субсидии '!Заголовки_для_печати</vt:lpstr>
      <vt:lpstr>'дотации '!Область_печати</vt:lpstr>
      <vt:lpstr>субвенции!Область_печати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Кудыкова</dc:creator>
  <cp:lastModifiedBy>MF-KudEA</cp:lastModifiedBy>
  <cp:lastPrinted>2022-07-27T11:37:35Z</cp:lastPrinted>
  <dcterms:created xsi:type="dcterms:W3CDTF">2006-02-21T06:31:18Z</dcterms:created>
  <dcterms:modified xsi:type="dcterms:W3CDTF">2024-03-22T12:13:17Z</dcterms:modified>
</cp:coreProperties>
</file>